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ourací práce" sheetId="2" r:id="rId2"/>
    <sheet name="02 - Stavební úpravy a př..." sheetId="3" r:id="rId3"/>
    <sheet name="02-1 - VZT" sheetId="4" r:id="rId4"/>
    <sheet name="02-2 - ZTI" sheetId="5" r:id="rId5"/>
    <sheet name="02-3 - Vytápění" sheetId="6" r:id="rId6"/>
    <sheet name="02.4 - Soupis svítidel" sheetId="7" r:id="rId7"/>
    <sheet name="02.5 - Elektro vykaz" sheetId="8" r:id="rId8"/>
    <sheet name="03 - Venkovní úpravy" sheetId="9" r:id="rId9"/>
    <sheet name="04 - Ostatní náklady" sheetId="10" r:id="rId10"/>
    <sheet name="Pokyny pro vyplnění" sheetId="11" r:id="rId11"/>
  </sheets>
  <definedNames>
    <definedName name="_xlnm.Print_Area" localSheetId="0">'Rekapitulace stavby'!$D$4:$AO$36,'Rekapitulace stavby'!$C$42:$AQ$65</definedName>
    <definedName name="_xlnm._FilterDatabase" localSheetId="1" hidden="1">'01 - Bourací práce'!$C$93:$K$411</definedName>
    <definedName name="_xlnm.Print_Area" localSheetId="1">'01 - Bourací práce'!$C$4:$J$39,'01 - Bourací práce'!$C$45:$J$75,'01 - Bourací práce'!$C$81:$K$411</definedName>
    <definedName name="_xlnm._FilterDatabase" localSheetId="2" hidden="1">'02 - Stavební úpravy a př...'!$C$104:$K$944</definedName>
    <definedName name="_xlnm.Print_Area" localSheetId="2">'02 - Stavební úpravy a př...'!$C$4:$J$39,'02 - Stavební úpravy a př...'!$C$45:$J$86,'02 - Stavební úpravy a př...'!$C$92:$K$944</definedName>
    <definedName name="_xlnm._FilterDatabase" localSheetId="3" hidden="1">'02-1 - VZT'!$C$90:$K$151</definedName>
    <definedName name="_xlnm.Print_Area" localSheetId="3">'02-1 - VZT'!$C$4:$J$41,'02-1 - VZT'!$C$47:$J$70,'02-1 - VZT'!$C$76:$K$151</definedName>
    <definedName name="_xlnm._FilterDatabase" localSheetId="4" hidden="1">'02-2 - ZTI'!$C$89:$K$182</definedName>
    <definedName name="_xlnm.Print_Area" localSheetId="4">'02-2 - ZTI'!$C$4:$J$41,'02-2 - ZTI'!$C$47:$J$69,'02-2 - ZTI'!$C$75:$K$182</definedName>
    <definedName name="_xlnm._FilterDatabase" localSheetId="5" hidden="1">'02-3 - Vytápění'!$C$91:$K$205</definedName>
    <definedName name="_xlnm.Print_Area" localSheetId="5">'02-3 - Vytápění'!$C$4:$J$41,'02-3 - Vytápění'!$C$47:$J$71,'02-3 - Vytápění'!$C$77:$K$205</definedName>
    <definedName name="_xlnm._FilterDatabase" localSheetId="6" hidden="1">'02.4 - Soupis svítidel'!$C$84:$K$116</definedName>
    <definedName name="_xlnm.Print_Area" localSheetId="6">'02.4 - Soupis svítidel'!$C$4:$J$41,'02.4 - Soupis svítidel'!$C$47:$J$64,'02.4 - Soupis svítidel'!$C$70:$K$116</definedName>
    <definedName name="_xlnm._FilterDatabase" localSheetId="7" hidden="1">'02.5 - Elektro vykaz'!$C$92:$K$240</definedName>
    <definedName name="_xlnm.Print_Area" localSheetId="7">'02.5 - Elektro vykaz'!$C$4:$J$41,'02.5 - Elektro vykaz'!$C$47:$J$72,'02.5 - Elektro vykaz'!$C$78:$K$240</definedName>
    <definedName name="_xlnm._FilterDatabase" localSheetId="8" hidden="1">'03 - Venkovní úpravy'!$C$82:$K$97</definedName>
    <definedName name="_xlnm.Print_Area" localSheetId="8">'03 - Venkovní úpravy'!$C$4:$J$39,'03 - Venkovní úpravy'!$C$45:$J$64,'03 - Venkovní úpravy'!$C$70:$K$97</definedName>
    <definedName name="_xlnm._FilterDatabase" localSheetId="9" hidden="1">'04 - Ostatní náklady'!$C$79:$K$95</definedName>
    <definedName name="_xlnm.Print_Area" localSheetId="9">'04 - Ostatní náklady'!$C$4:$J$39,'04 - Ostatní náklady'!$C$45:$J$61,'04 - Ostatní náklady'!$C$67:$K$95</definedName>
    <definedName name="_xlnm.Print_Area" localSheetId="10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'01 - Bourací práce'!$93:$93</definedName>
    <definedName name="_xlnm.Print_Titles" localSheetId="2">'02 - Stavební úpravy a př...'!$104:$104</definedName>
    <definedName name="_xlnm.Print_Titles" localSheetId="3">'02-1 - VZT'!$90:$90</definedName>
    <definedName name="_xlnm.Print_Titles" localSheetId="4">'02-2 - ZTI'!$89:$89</definedName>
    <definedName name="_xlnm.Print_Titles" localSheetId="5">'02-3 - Vytápění'!$91:$91</definedName>
    <definedName name="_xlnm.Print_Titles" localSheetId="6">'02.4 - Soupis svítidel'!$84:$84</definedName>
    <definedName name="_xlnm.Print_Titles" localSheetId="7">'02.5 - Elektro vykaz'!$92:$92</definedName>
    <definedName name="_xlnm.Print_Titles" localSheetId="8">'03 - Venkovní úpravy'!$82:$82</definedName>
    <definedName name="_xlnm.Print_Titles" localSheetId="9">'04 - Ostatní náklady'!$79:$79</definedName>
  </definedNames>
  <calcPr fullCalcOnLoad="1"/>
</workbook>
</file>

<file path=xl/sharedStrings.xml><?xml version="1.0" encoding="utf-8"?>
<sst xmlns="http://schemas.openxmlformats.org/spreadsheetml/2006/main" count="21163" uniqueCount="3231">
  <si>
    <t>Export Komplet</t>
  </si>
  <si>
    <t>VZ</t>
  </si>
  <si>
    <t>2.0</t>
  </si>
  <si>
    <t>ZAMOK</t>
  </si>
  <si>
    <t>False</t>
  </si>
  <si>
    <t>{e11a6cae-e009-45ca-b57c-e4857fd364fd}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</si>
  <si>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</si>
  <si>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</si>
  <si>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</si>
  <si>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</si>
  <si>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</si>
  <si>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</si>
  <si>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</si>
  <si>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</si>
  <si>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837_19n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</si>
  <si>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</si>
  <si>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</si>
  <si>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vlastivědného muzea Nymburk - doplnění 1.6.2019</t>
  </si>
  <si>
    <t>KSO:</t>
  </si>
  <si>
    <t/>
  </si>
  <si>
    <t>CC-CZ:</t>
  </si>
  <si>
    <t>Místo:</t>
  </si>
  <si>
    <t>Nymburk</t>
  </si>
  <si>
    <t>Datum:</t>
  </si>
  <si>
    <t>28. 4. 2019</t>
  </si>
  <si>
    <t>Zadavatel:</t>
  </si>
  <si>
    <t>IČ:</t>
  </si>
  <si>
    <t>Město Nymburk</t>
  </si>
  <si>
    <t>DIČ:</t>
  </si>
  <si>
    <t>Uchazeč:</t>
  </si>
  <si>
    <t>Vyplň údaj</t>
  </si>
  <si>
    <t>Projektant:</t>
  </si>
  <si>
    <t>RAM projekt s.r.o.</t>
  </si>
  <si>
    <t>True</t>
  </si>
  <si>
    <t>Zpracovatel:</t>
  </si>
  <si>
    <t>Ing. Eva Mrvová</t>
  </si>
  <si>
    <t>Poznámka:</t>
  </si>
  <si>
    <t xml:space="preserve">Soupis prací je sestaven za využití položek Cenové soustavy ÚRS. Cenové a technické podmínky položek 
Cenové soustavy ÚRS, které nejsou uvedeny v soupisu prací (tzv. úvodní části katalogů) jsou neomezeně dálkově 
k dispozici na www.cs-urs.cz. Položky soupisu prací, které nemají ve sloupci "Cenová soustava" uveden žádný údaj,  
nepochází z Cenové soustavy ÚRS.
Je-li v kontrolním rozpočtu nebo v soupisu prací uvedena v kolonce "popis" obchodní značka jakéhokoliv materiálu,  
výrobku nebo technologie, má tento název pouze informativní charakter.
Pro ocenění a následně pro realizaci je možné použít i jiný materiál, výrobek nebo technologií, se srovnatelnými  
 nebo lepšími užitnými vlastnostmi , které odpovídají požadavkům dokumentace.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</si>
  <si>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</si>
  <si>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</si>
  <si>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</si>
  <si>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</si>
  <si>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</si>
  <si>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</si>
  <si>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</si>
  <si>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</si>
  <si>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</si>
  <si>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</si>
  <si>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</si>
  <si>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</si>
  <si>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</si>
  <si>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</si>
  <si>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</si>
  <si>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</si>
  <si>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</si>
  <si>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</si>
  <si>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</si>
  <si>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</si>
  <si>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</si>
  <si>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</si>
  <si>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</si>
  <si>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</si>
  <si>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</si>
  <si>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</si>
  <si>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</si>
  <si>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</si>
  <si>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</si>
  <si>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</si>
  <si>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</si>
  <si>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</si>
  <si>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</si>
  <si>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</si>
  <si>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</si>
  <si>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</si>
  <si>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</si>
  <si>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</si>
  <si>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</si>
  <si>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</si>
  <si>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Bourací práce</t>
  </si>
  <si>
    <t>STA</t>
  </si>
  <si>
    <t>1</t>
  </si>
  <si>
    <t>{8e29e763-688c-4f2f-82e4-60f7be7e7f65}</t>
  </si>
  <si>
    <t>2</t>
  </si>
  <si>
    <t>02</t>
  </si>
  <si>
    <t>Stavební úpravy a přístavba</t>
  </si>
  <si>
    <t>{7f13bad0-6e46-4287-82ba-d637907782ea}</t>
  </si>
  <si>
    <t>Soupis</t>
  </si>
  <si>
    <t>###NOINSERT###</t>
  </si>
  <si>
    <t>02-1</t>
  </si>
  <si>
    <t>VZT</t>
  </si>
  <si>
    <t>{f37e559f-3fd7-4b25-99ea-65dff43d8fb0}</t>
  </si>
  <si>
    <t>02-2</t>
  </si>
  <si>
    <t>ZTI</t>
  </si>
  <si>
    <t>{192addad-a7ec-478a-bca2-1084bfc9a0ec}</t>
  </si>
  <si>
    <t>02-3</t>
  </si>
  <si>
    <t>Vytápění</t>
  </si>
  <si>
    <t>{4dc4036e-b9c9-47bc-a8be-b6382935b1d0}</t>
  </si>
  <si>
    <t>02.4</t>
  </si>
  <si>
    <t>Soupis svítidel</t>
  </si>
  <si>
    <t>{fe38c383-0ace-4c17-b303-495924600219}</t>
  </si>
  <si>
    <t>02.5</t>
  </si>
  <si>
    <t>Elektro vykaz</t>
  </si>
  <si>
    <t>{a773d833-f9bb-45e8-b65b-32dd06eab5cf}</t>
  </si>
  <si>
    <t>03</t>
  </si>
  <si>
    <t>Venkovní úpravy</t>
  </si>
  <si>
    <t>{c5c6717d-ab88-4021-882a-78e3a07bd5ec}</t>
  </si>
  <si>
    <t>04</t>
  </si>
  <si>
    <t>Ostatní náklady</t>
  </si>
  <si>
    <t>OST</t>
  </si>
  <si>
    <t>{bd4718af-ea9e-44b0-a6be-474d44600a3d}</t>
  </si>
  <si>
    <t>KRYCÍ LIST SOUPISU PRACÍ</t>
  </si>
  <si>
    <t>Objekt:</t>
  </si>
  <si>
    <t>01 - Bourací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</si>
  <si>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</si>
  <si>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</si>
  <si>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</si>
  <si>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</si>
  <si>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</si>
  <si>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</si>
  <si>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práce-bourání</t>
  </si>
  <si>
    <t xml:space="preserve">    997 - Přesun sutě</t>
  </si>
  <si>
    <t>PSV - Práce a dodávky PSV</t>
  </si>
  <si>
    <t xml:space="preserve">    725 - Zdravotechnika - zařizovací předměty</t>
  </si>
  <si>
    <t xml:space="preserve">    733 - Ústřední vytápění - rozvodné potrubí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</si>
  <si>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</si>
  <si>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</si>
  <si>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</si>
  <si>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</si>
  <si>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</si>
  <si>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</si>
  <si>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</si>
  <si>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787 - Dokončovací práce - zasklívání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</si>
  <si>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</si>
  <si>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</si>
  <si>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</si>
  <si>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</si>
  <si>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</si>
  <si>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</si>
  <si>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</si>
  <si>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</si>
  <si>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</si>
  <si>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</si>
  <si>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</si>
  <si>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</si>
  <si>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</si>
  <si>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</si>
  <si>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</si>
  <si>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</si>
  <si>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</si>
  <si>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</si>
  <si>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113106122</t>
  </si>
  <si>
    <t>Rozebrání dlažeb komunikací pro pěší s přemístěním hmot na skládku na vzdálenost do 3 m nebo s naložením na dopravní prostředek s ložem z kameniva nebo živice a s jakoukoliv výplní spár ručně z kamenných dlaždic nebo desek</t>
  </si>
  <si>
    <t>m2</t>
  </si>
  <si>
    <t>CS ÚRS 2019 01</t>
  </si>
  <si>
    <t>4</t>
  </si>
  <si>
    <t>-1153700850</t>
  </si>
  <si>
    <t>VV</t>
  </si>
  <si>
    <t>8+9,3 "chodník"</t>
  </si>
  <si>
    <t>113106291</t>
  </si>
  <si>
    <t>Rozebrání dlažeb a dílců vozovek a ploch s přemístěním hmot na skládku na vzdálenost do 3 m nebo s naložením na dopravní prostředek, s jakoukoliv výplní spár strojně plochy jednotlivě přes 50 m2 do 200 m2 ze silničních dílců jakýchkoliv rozměrů, s ložem z kameniva nebo živice se spárami zalitými živicí</t>
  </si>
  <si>
    <t>1005650462</t>
  </si>
  <si>
    <t>58,53</t>
  </si>
  <si>
    <t>3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</si>
  <si>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</si>
  <si>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</si>
  <si>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-776824595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</si>
  <si>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</si>
  <si>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</si>
  <si>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-260346087</t>
  </si>
  <si>
    <t>21,55 "dvorek"</t>
  </si>
  <si>
    <t>5</t>
  </si>
  <si>
    <t>121101102</t>
  </si>
  <si>
    <t>Sejmutí ornice nebo lesní půdy s vodorovným přemístěním na hromady v místě upotřebení nebo na dočasné či trvalé skládky se složením, na vzdálenost přes 50 do 100 m</t>
  </si>
  <si>
    <t>m3</t>
  </si>
  <si>
    <t>320636909</t>
  </si>
  <si>
    <t>86,45*0,3 "trávník"</t>
  </si>
  <si>
    <t>6</t>
  </si>
  <si>
    <t>122201101</t>
  </si>
  <si>
    <t>Odkopávky a prokopávky nezapažené s přehozením výkopku na vzdálenost do 3 m nebo s naložením na dopravní prostředek v hornině tř. 3 do 100 m3</t>
  </si>
  <si>
    <t>879562215</t>
  </si>
  <si>
    <t>58,53*0,3 "panelová vozovka"</t>
  </si>
  <si>
    <t>21,55*0,15 "dvorek"</t>
  </si>
  <si>
    <t>9*10*0,25"plocha přístavby"</t>
  </si>
  <si>
    <t>Součet</t>
  </si>
  <si>
    <t>7</t>
  </si>
  <si>
    <t>131201101</t>
  </si>
  <si>
    <t>Hloubení nezapažených jam a zářezů s urovnáním dna do předepsaného profilu a spádu v hornině tř. 3 do 100 m3</t>
  </si>
  <si>
    <t>-1116820748</t>
  </si>
  <si>
    <t>"1PP"</t>
  </si>
  <si>
    <t>2,241*1,95*1,8 " šachta pro dojezd výtahu"</t>
  </si>
  <si>
    <t>8</t>
  </si>
  <si>
    <t>132201101</t>
  </si>
  <si>
    <t>Hloubení zapažených i nezapažených rýh šířky do 600 mm s urovnáním dna do předepsaného profilu a spádu v hornině tř. 3 do 100 m3</t>
  </si>
  <si>
    <t>1891185740</t>
  </si>
  <si>
    <t>(9,39+7,465)*2*0,6*0,8</t>
  </si>
  <si>
    <t>9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</si>
  <si>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</si>
  <si>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</si>
  <si>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944858768</t>
  </si>
  <si>
    <t>43,292+7,866+16,181</t>
  </si>
  <si>
    <t>10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</si>
  <si>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</si>
  <si>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</si>
  <si>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516008216</t>
  </si>
  <si>
    <t>67,339*12 "Přepočtené koeficientem množství</t>
  </si>
  <si>
    <t>11</t>
  </si>
  <si>
    <t>171201201</t>
  </si>
  <si>
    <t>Uložení sypaniny na skládky</t>
  </si>
  <si>
    <t>2131695452</t>
  </si>
  <si>
    <t>12</t>
  </si>
  <si>
    <t>171201211</t>
  </si>
  <si>
    <t>Poplatek za uložení stavebního odpadu na skládce (skládkovné) zeminy a kameniva zatříděného do Katalogu odpadů pod kódem 170 504</t>
  </si>
  <si>
    <t>t</t>
  </si>
  <si>
    <t>-161027268</t>
  </si>
  <si>
    <t>67,339*1,6 "Přepočtené koeficientem množství</t>
  </si>
  <si>
    <t>Ostatní konstrukce a práce-bourání</t>
  </si>
  <si>
    <t>13</t>
  </si>
  <si>
    <t>962031132</t>
  </si>
  <si>
    <t>Bourání příček z cihel, tvárnic nebo příčkovek z cihel pálených, plných nebo dutých na maltu vápennou nebo vápenocementovou, tl. do 100 mm</t>
  </si>
  <si>
    <t>-1632488544</t>
  </si>
  <si>
    <t>1PP</t>
  </si>
  <si>
    <t>(3,584+2,659+1,3)*2,4</t>
  </si>
  <si>
    <t>-0,7*1,97*2</t>
  </si>
  <si>
    <t>1NP</t>
  </si>
  <si>
    <t>1,437*2*3,34-0,8*2,0</t>
  </si>
  <si>
    <t>2NP</t>
  </si>
  <si>
    <t>3,058*3,392-0,8*2,0</t>
  </si>
  <si>
    <t>(1,3+0,95)*3,392-0,7*2,0</t>
  </si>
  <si>
    <t>14</t>
  </si>
  <si>
    <t>962031133</t>
  </si>
  <si>
    <t>Bourání příček z cihel, tvárnic nebo příčkovek z cihel pálených, plných nebo dutých na maltu vápennou nebo vápenocementovou, tl. do 150 mm</t>
  </si>
  <si>
    <t>-482417667</t>
  </si>
  <si>
    <t xml:space="preserve">(3,845+1,147)*2,4 </t>
  </si>
  <si>
    <t>-0,8*1,97*2</t>
  </si>
  <si>
    <t>1,5 "zazdívka"</t>
  </si>
  <si>
    <t>0,9*3,34-0,7*2,0</t>
  </si>
  <si>
    <t>4,051*3,412</t>
  </si>
  <si>
    <t>3NP</t>
  </si>
  <si>
    <t>(3,049+1,13)*3,412-0,899*2,0</t>
  </si>
  <si>
    <t>962032241</t>
  </si>
  <si>
    <t>Bourání zdiva nadzákladového z cihel nebo tvárnic z cihel pálených nebo vápenopískových, na maltu cementovou, objemu přes 1 m3</t>
  </si>
  <si>
    <t>790743564</t>
  </si>
  <si>
    <t>3,064*0,3*0,3*2</t>
  </si>
  <si>
    <t>0,351*7,189*1,9085 "venkovní zeď u chodníku</t>
  </si>
  <si>
    <t>"1NP"</t>
  </si>
  <si>
    <t>5,396*0,2*2,871+0,75*0,25*2,871</t>
  </si>
  <si>
    <t>-0,98*2,0*0,2</t>
  </si>
  <si>
    <t>5,949*0,3*3,34</t>
  </si>
  <si>
    <t>-(0,94*2,0*0,3+0,5*0,3*3,34)</t>
  </si>
  <si>
    <t>0,2*0,6*2,871</t>
  </si>
  <si>
    <t>"2NP"</t>
  </si>
  <si>
    <t>(2,592+5,272)*0,3*3,412</t>
  </si>
  <si>
    <t>-(0,78+0,88)*2,0*0,3</t>
  </si>
  <si>
    <t>3,235*3,393*0,3-1,28*2,2*0,3</t>
  </si>
  <si>
    <t>"3NP"</t>
  </si>
  <si>
    <t>(1,429+4,791)*3,412*0,3-1,0*2,0*0,3</t>
  </si>
  <si>
    <t>3,795*2,1*0,2-1,0*2,0*0,2</t>
  </si>
  <si>
    <t>16</t>
  </si>
  <si>
    <t>962081141</t>
  </si>
  <si>
    <t>Bourání zdiva příček nebo vybourání otvorů ze skleněných tvárnic, tl. do 150 mm</t>
  </si>
  <si>
    <t>428471372</t>
  </si>
  <si>
    <t>2,5*2 "2NP"</t>
  </si>
  <si>
    <t>17</t>
  </si>
  <si>
    <t>963053935</t>
  </si>
  <si>
    <t>Bourání železobetonových monolitických schodišťových ramen zazděných oboustranně</t>
  </si>
  <si>
    <t>1887389936</t>
  </si>
  <si>
    <t>0,95*1,15 "1NP"</t>
  </si>
  <si>
    <t>18</t>
  </si>
  <si>
    <t>965031131</t>
  </si>
  <si>
    <t>Bourání podlah z cihel bez podkladního lože, s jakoukoliv výplní spár kladených naplocho, plochy přes 1 m2</t>
  </si>
  <si>
    <t>-782933898</t>
  </si>
  <si>
    <t>(48,57+2,7) " 001+002</t>
  </si>
  <si>
    <t>12,13+15,68+15,95 "003+004+005</t>
  </si>
  <si>
    <t>19</t>
  </si>
  <si>
    <t>965042141</t>
  </si>
  <si>
    <t>Bourání mazanin betonových nebo z litého asfaltu tl. do 100 mm, plochy přes 4 m2</t>
  </si>
  <si>
    <t>418298755</t>
  </si>
  <si>
    <t>(6,35+45,15+33,11+37,19+34,86+17,21+7,37+10,81+18,79+27,74+3,03+1,91+4,21+2,2)*0,1 "100-112"</t>
  </si>
  <si>
    <t>20</t>
  </si>
  <si>
    <t>965042241</t>
  </si>
  <si>
    <t>Bourání mazanin betonových nebo z litého asfaltu tl. přes 100 mm, plochy přes 4 m2</t>
  </si>
  <si>
    <t>-1975581102</t>
  </si>
  <si>
    <t xml:space="preserve">(20,44+18,7)*0,3 </t>
  </si>
  <si>
    <t>21,77*0,3  "119"</t>
  </si>
  <si>
    <t>965081113</t>
  </si>
  <si>
    <t>Bourání podlah z dlaždic bez podkladního lože nebo mazaniny, s jakoukoliv výplní spár půdních, plochy přes 1 m2</t>
  </si>
  <si>
    <t>-2099781494</t>
  </si>
  <si>
    <t>3,4+51,13+43,78 "301-303"</t>
  </si>
  <si>
    <t>22</t>
  </si>
  <si>
    <t>965081213</t>
  </si>
  <si>
    <t>Bourání podlah z dlaždic bez podkladního lože nebo mazaniny, s jakoukoliv výplní spár keramických nebo xylolitových tl. do 10 mm, plochy přes 1 m2</t>
  </si>
  <si>
    <t>-1249960195</t>
  </si>
  <si>
    <t>6,35+45,15+33,11+37,19+34,86+17,21+7,37+10,81+18,79+27,74+3,03+1,91+4,21+19,35+2,2+21,77 "1NP"</t>
  </si>
  <si>
    <t>23</t>
  </si>
  <si>
    <t>965082941</t>
  </si>
  <si>
    <t>Odstranění násypu pod podlahami nebo ochranného násypu na střechách tl. přes 200 mm jakékoliv plochy</t>
  </si>
  <si>
    <t>1563018588</t>
  </si>
  <si>
    <t>(2,35+2,31)*0,3 " 006+007</t>
  </si>
  <si>
    <t>(48,57+2,7)*0,3 " 001+002</t>
  </si>
  <si>
    <t>(20,44+18,7)*0,3 "003+004+005</t>
  </si>
  <si>
    <t>21,77*0,3 "dvorek -119"</t>
  </si>
  <si>
    <t>(3,4+51,13+43,78)*0,08 "301-303"</t>
  </si>
  <si>
    <t>248,16*0,08 "304</t>
  </si>
  <si>
    <t>24</t>
  </si>
  <si>
    <t>968062355</t>
  </si>
  <si>
    <t>Vybourání dřevěných rámů oken s křídly, dveřních zárubní, vrat, stěn, ostění nebo obkladů rámů oken s křídly dvojitých, plochy do 2 m2</t>
  </si>
  <si>
    <t>969671841</t>
  </si>
  <si>
    <t>1,453*1,6*2+1,379*1,6*2"103+102"</t>
  </si>
  <si>
    <t>1,37*1,6*2+1,37*1,6*3 "104+107+109"</t>
  </si>
  <si>
    <t>1,028*2 "213"</t>
  </si>
  <si>
    <t>25</t>
  </si>
  <si>
    <t>968062455</t>
  </si>
  <si>
    <t>Vybourání dřevěných rámů oken s křídly, dveřních zárubní, vrat, stěn, ostění nebo obkladů dveřních zárubní, plochy do 2 m2</t>
  </si>
  <si>
    <t>1237856149</t>
  </si>
  <si>
    <t>(1*2,15*2)+0,9*2,1+0,98*2,38+0,95*2,15 "118+117+116"</t>
  </si>
  <si>
    <t>0,7*2,15*2+0,8*2,15*2+1,1*2,15+0,9*2,15 "110+112+114"</t>
  </si>
  <si>
    <t>(1,45*2,15)+2,81*2,15*2+1,291*2,15 " 109+101+119"</t>
  </si>
  <si>
    <t>1,28*2,2+1,5*2,2+1,28*2,2*3+1,3*2,2+1,273*2,2 "212+209+204"</t>
  </si>
  <si>
    <t>1,15*2,2*2+1,3*2,2*2  "200"</t>
  </si>
  <si>
    <t>26</t>
  </si>
  <si>
    <t>969021121</t>
  </si>
  <si>
    <t>Vybourání kanalizačního potrubí DN do 200 mm</t>
  </si>
  <si>
    <t>m</t>
  </si>
  <si>
    <t>-1282304194</t>
  </si>
  <si>
    <t>6,542 "kanalizace</t>
  </si>
  <si>
    <t>27</t>
  </si>
  <si>
    <t>971033521</t>
  </si>
  <si>
    <t>Vybourání otvorů ve zdivu základovém nebo nadzákladovém z cihel, tvárnic, příčkovek z cihel pálených na maltu vápennou nebo vápenocementovou plochy do 1 m2, tl. do 100 mm</t>
  </si>
  <si>
    <t>-1080686203</t>
  </si>
  <si>
    <t>0,6*0,6*7 "obnova původních otvorů</t>
  </si>
  <si>
    <t>28</t>
  </si>
  <si>
    <t>971033561</t>
  </si>
  <si>
    <t>Vybourání otvorů ve zdivu základovém nebo nadzákladovém z cihel, tvárnic, příčkovek z cihel pálených na maltu vápennou nebo vápenocementovou plochy do 1 m2, tl. do 600 mm</t>
  </si>
  <si>
    <t>-1042900305</t>
  </si>
  <si>
    <t xml:space="preserve">0,6*1*2,1 </t>
  </si>
  <si>
    <t>0,6*0,6*2,2</t>
  </si>
  <si>
    <t>0,6*0,6*2,25</t>
  </si>
  <si>
    <t>29</t>
  </si>
  <si>
    <t>971033581</t>
  </si>
  <si>
    <t>Vybourání otvorů ve zdivu základovém nebo nadzákladovém z cihel, tvárnic, příčkovek z cihel pálených na maltu vápennou nebo vápenocementovou plochy do 1 m2, tl. do 900 mm</t>
  </si>
  <si>
    <t>1549203572</t>
  </si>
  <si>
    <t>0,35*0,75*2,4</t>
  </si>
  <si>
    <t>0,09*2,38*0,65</t>
  </si>
  <si>
    <t>30</t>
  </si>
  <si>
    <t>971033631</t>
  </si>
  <si>
    <t>Vybourání otvorů ve zdivu základovém nebo nadzákladovém z cihel, tvárnic, příčkovek z cihel pálených na maltu vápennou nebo vápenocementovou plochy do 4 m2, tl. do 150 mm</t>
  </si>
  <si>
    <t>-297974522</t>
  </si>
  <si>
    <t>1,087*2,38</t>
  </si>
  <si>
    <t>1,465*2,38</t>
  </si>
  <si>
    <t>1,465*2,15</t>
  </si>
  <si>
    <t>0,68*2,0</t>
  </si>
  <si>
    <t>0,98*2,1</t>
  </si>
  <si>
    <t>0,972*3,412</t>
  </si>
  <si>
    <t>31</t>
  </si>
  <si>
    <t>971033641</t>
  </si>
  <si>
    <t>Vybourání otvorů ve zdivu základovém nebo nadzákladovém z cihel, tvárnic, příčkovek z cihel pálených na maltu vápennou nebo vápenocementovou plochy do 4 m2, tl. do 300 mm</t>
  </si>
  <si>
    <t>618832958</t>
  </si>
  <si>
    <t>0,975*2,871*0,24</t>
  </si>
  <si>
    <t>0,9*2,15*0,3</t>
  </si>
  <si>
    <t>1,6*2,38*0,25</t>
  </si>
  <si>
    <t>1,651*2,3*0,25</t>
  </si>
  <si>
    <t>0,2*0,2*3,34</t>
  </si>
  <si>
    <t>1,1*2,15*0,3</t>
  </si>
  <si>
    <t>32</t>
  </si>
  <si>
    <t>971033651</t>
  </si>
  <si>
    <t>Vybourání otvorů ve zdivu základovém nebo nadzákladovém z cihel, tvárnic, příčkovek z cihel pálených na maltu vápennou nebo vápenocementovou plochy do 4 m2, tl. do 600 mm</t>
  </si>
  <si>
    <t>321338963</t>
  </si>
  <si>
    <t>0,95*2,4*0,34</t>
  </si>
  <si>
    <t>1,06*2,15*0,35</t>
  </si>
  <si>
    <t>1,5*1,89*0,6</t>
  </si>
  <si>
    <t>1*2,1*0,45</t>
  </si>
  <si>
    <t>0,75*2,38*0,45</t>
  </si>
  <si>
    <t>1,126*2,15*0,6*2</t>
  </si>
  <si>
    <t>(2,592+5,272)*3,412*0,3</t>
  </si>
  <si>
    <t>0,98*2,2*0,5</t>
  </si>
  <si>
    <t xml:space="preserve">3,235*2,25*0,3 </t>
  </si>
  <si>
    <t>-1,28*2,2*0,3</t>
  </si>
  <si>
    <t>2,16*2,2*0,5*2</t>
  </si>
  <si>
    <t>33</t>
  </si>
  <si>
    <t>971033681</t>
  </si>
  <si>
    <t>Vybourání otvorů ve zdivu základovém nebo nadzákladovém z cihel, tvárnic, příčkovek z cihel pálených na maltu vápennou nebo vápenocementovou plochy do 4 m2, tl. do 900 mm</t>
  </si>
  <si>
    <t>-963360213</t>
  </si>
  <si>
    <t>1,3*2,38*0,48</t>
  </si>
  <si>
    <t>0,6*2,175*0,74*2</t>
  </si>
  <si>
    <t>34</t>
  </si>
  <si>
    <t>972054691</t>
  </si>
  <si>
    <t>Vybourání otvorů ve stropech nebo klenbách železobetonových bez odstranění podlahy a násypu, plochy do 4 m2, tl. přes 80 mm</t>
  </si>
  <si>
    <t>-1839964737</t>
  </si>
  <si>
    <t>4,18*0,2 " otvor nad schodištěm</t>
  </si>
  <si>
    <t>35</t>
  </si>
  <si>
    <t>978036191</t>
  </si>
  <si>
    <t>Otlučení cementových omítek vnějších ploch s vyškrabáním spar zdiva a s očištěním povrchu, v rozsahu přes 80 do 100 %</t>
  </si>
  <si>
    <t>-677730557</t>
  </si>
  <si>
    <t>858 "stávající omítka - oprava"</t>
  </si>
  <si>
    <t>36</t>
  </si>
  <si>
    <t>979071121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</si>
  <si>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kamenivem těženým</t>
  </si>
  <si>
    <t>-1059603853</t>
  </si>
  <si>
    <t>37</t>
  </si>
  <si>
    <t>981511112</t>
  </si>
  <si>
    <t>Demolice konstrukcí objektů postupným rozebíráním zdiva na maltu cementovou z cihel nebo tvárnic</t>
  </si>
  <si>
    <t>1199486674</t>
  </si>
  <si>
    <t>1,143*0,694*7,45 "komín1</t>
  </si>
  <si>
    <t>0,5*0,722*4,95 "komín 2</t>
  </si>
  <si>
    <t>0,5*0,611*6,9 "komín 3</t>
  </si>
  <si>
    <t>38</t>
  </si>
  <si>
    <t>98511111R</t>
  </si>
  <si>
    <t>Otlučení nebo odsekání vrstev omítek stěn</t>
  </si>
  <si>
    <t>917206388</t>
  </si>
  <si>
    <t>((6,542+0,898+3,07+0,94+1,671+4,568)*2+(3,3+2+2,7)*2)*3,064 "001+002"</t>
  </si>
  <si>
    <t>(8,508+3,584+2,456)*2*2,4 "004+003"</t>
  </si>
  <si>
    <t>(3,845+5,2)*2*2,4 "005</t>
  </si>
  <si>
    <t>(5,139+4,433)*2 "119"</t>
  </si>
  <si>
    <t>fasáda</t>
  </si>
  <si>
    <t>742+60</t>
  </si>
  <si>
    <t>39</t>
  </si>
  <si>
    <t>98511112R</t>
  </si>
  <si>
    <t>Otlučení nebo odsekání vrstev omítek líce kleneb a podhledů</t>
  </si>
  <si>
    <t>-1793062592</t>
  </si>
  <si>
    <t>(48,57+2,7+12,13+15,68+15,95+2,35+2,31) "001-007</t>
  </si>
  <si>
    <t>40</t>
  </si>
  <si>
    <t>985121122</t>
  </si>
  <si>
    <t>Tryskání degradovaného betonu stěn, rubu kleneb a podlah vodou pod tlakem přes 300 do 1 250 barů</t>
  </si>
  <si>
    <t>-1209749533</t>
  </si>
  <si>
    <t>1,053*3,766 " schodiště</t>
  </si>
  <si>
    <t>(0,161+0,3)*20*1,343+1,343*1,1 "schodiště</t>
  </si>
  <si>
    <t>(0,175+0,3)*22*1,343+1,343*1 "schodiště"</t>
  </si>
  <si>
    <t>41</t>
  </si>
  <si>
    <t>985142112</t>
  </si>
  <si>
    <t>Vysekání spojovací hmoty ze spár zdiva včetně vyčištění hloubky spáry do 40 mm délky spáry na 1 m2 upravované plochy přes 6 do 12 m</t>
  </si>
  <si>
    <t>438384676</t>
  </si>
  <si>
    <t>42</t>
  </si>
  <si>
    <t>985311312</t>
  </si>
  <si>
    <t>Reprofilace betonu sanačními maltami na cementové bázi ručně rubu kleneb a podlah, tloušťky přes 10 do 20 mm</t>
  </si>
  <si>
    <t>434666889</t>
  </si>
  <si>
    <t>43</t>
  </si>
  <si>
    <t>985324211</t>
  </si>
  <si>
    <t>Ochranný nátěr betonu akrylátový dvojnásobný s impregnací (OS-B)</t>
  </si>
  <si>
    <t>220426671</t>
  </si>
  <si>
    <t>997</t>
  </si>
  <si>
    <t>Přesun sutě</t>
  </si>
  <si>
    <t>44</t>
  </si>
  <si>
    <t>997013501</t>
  </si>
  <si>
    <t>Odvoz suti a vybouraných hmot na skládku nebo meziskládku se složením, na vzdálenost do 1 km</t>
  </si>
  <si>
    <t>-34704156</t>
  </si>
  <si>
    <t>45</t>
  </si>
  <si>
    <t>997013509</t>
  </si>
  <si>
    <t>Odvoz suti a vybouraných hmot na skládku nebo meziskládku se složením, na vzdálenost Příplatek k ceně za každý další i započatý 1 km přes 1 km</t>
  </si>
  <si>
    <t>-1860973974</t>
  </si>
  <si>
    <t>572,774*12 "Přepočtené koeficientem množství</t>
  </si>
  <si>
    <t>46</t>
  </si>
  <si>
    <t>997013831</t>
  </si>
  <si>
    <t>Poplatek za uložení stavebního odpadu na skládce (skládkovné) směsného stavebního a demoličního zatříděného do Katalogu odpadů pod kódem 170 904</t>
  </si>
  <si>
    <t>-1174015841</t>
  </si>
  <si>
    <t>PSV</t>
  </si>
  <si>
    <t>Práce a dodávky PSV</t>
  </si>
  <si>
    <t>725</t>
  </si>
  <si>
    <t>Zdravotechnika - zařizovací předměty</t>
  </si>
  <si>
    <t>47</t>
  </si>
  <si>
    <t>725110811</t>
  </si>
  <si>
    <t>Demontáž klozetů splachovacích s nádrží nebo tlakovým splachovačem</t>
  </si>
  <si>
    <t>soubor</t>
  </si>
  <si>
    <t>-1747410740</t>
  </si>
  <si>
    <t>48</t>
  </si>
  <si>
    <t>725210821</t>
  </si>
  <si>
    <t>Demontáž umyvadel bez výtokových armatur umyvadel</t>
  </si>
  <si>
    <t>2102096662</t>
  </si>
  <si>
    <t>733</t>
  </si>
  <si>
    <t>Ústřední vytápění - rozvodné potrubí</t>
  </si>
  <si>
    <t>49</t>
  </si>
  <si>
    <t>733120815</t>
  </si>
  <si>
    <t>Demontáž potrubí z trubek ocelových hladkých Ø do 38</t>
  </si>
  <si>
    <t>2005892162</t>
  </si>
  <si>
    <t>216 "1NP"</t>
  </si>
  <si>
    <t>216 "2NP"</t>
  </si>
  <si>
    <t>735</t>
  </si>
  <si>
    <t>Ústřední vytápění - otopná tělesa</t>
  </si>
  <si>
    <t>50</t>
  </si>
  <si>
    <t>735111810</t>
  </si>
  <si>
    <t>Demontáž otopných těles litinových článkových</t>
  </si>
  <si>
    <t>2071879009</t>
  </si>
  <si>
    <t>1,2*0,6*18 "1NP"</t>
  </si>
  <si>
    <t>1,2*0,6*18 "2NP"</t>
  </si>
  <si>
    <t>51</t>
  </si>
  <si>
    <t>735494811</t>
  </si>
  <si>
    <t>Vypuštění vody z otopných soustav bez kotlů, ohříváků, zásobníků a nádrží</t>
  </si>
  <si>
    <t>-471999114</t>
  </si>
  <si>
    <t>762</t>
  </si>
  <si>
    <t>Konstrukce tesařské</t>
  </si>
  <si>
    <t>52</t>
  </si>
  <si>
    <t>762331813</t>
  </si>
  <si>
    <t>Demontáž vázaných konstrukcí krovů sklonu do 60° z hranolů, hranolků, fošen, průřezové plochy přes 224 do 288 cm2</t>
  </si>
  <si>
    <t>-763207310</t>
  </si>
  <si>
    <t>5,2+4,1+3,4  "krokve</t>
  </si>
  <si>
    <t>10,2+5,6+4,8+6,8+4,25+3,6+3,1+3,7+1,8*2+1,9 " vzpěry</t>
  </si>
  <si>
    <t>2,6*2+1,8</t>
  </si>
  <si>
    <t>53</t>
  </si>
  <si>
    <t>762331814</t>
  </si>
  <si>
    <t>Demontáž vázaných konstrukcí krovů sklonu do 60° z hranolů, hranolků, fošen, průřezové plochy přes 288 do 450 cm2</t>
  </si>
  <si>
    <t>-1511467570</t>
  </si>
  <si>
    <t>6,1*2+6,8 "18x20, 17x19 vazné trámy"</t>
  </si>
  <si>
    <t>3,1*2 "sloupy</t>
  </si>
  <si>
    <t>54</t>
  </si>
  <si>
    <t>762342811</t>
  </si>
  <si>
    <t>Demontáž bednění a laťování laťování střech sklonu do 60° se všemi nadstřešními konstrukcemi, z latí průřezové plochy do 25 cm2 při osové vzdálenosti do 0,22 m</t>
  </si>
  <si>
    <t>-1295233722</t>
  </si>
  <si>
    <t>435</t>
  </si>
  <si>
    <t>55</t>
  </si>
  <si>
    <t>762511887</t>
  </si>
  <si>
    <t>Demontáž podlahové konstrukce podkladové z dřevoštěpkových desek dvouvrstvých lepených na pero a drážku, tloušťka desky přes 2x15 mm</t>
  </si>
  <si>
    <t>-1432617005</t>
  </si>
  <si>
    <t>248,16 "3NP"</t>
  </si>
  <si>
    <t>56</t>
  </si>
  <si>
    <t>762812811</t>
  </si>
  <si>
    <t>Demontáž záklopů stropů vrchních a zapuštěných z hoblovaných prken s olištováním, tl. do 32 mm</t>
  </si>
  <si>
    <t>-80684772</t>
  </si>
  <si>
    <t>43,78+(51,13+248,16)*0,1 " 303+ 10% 302-304"</t>
  </si>
  <si>
    <t>763</t>
  </si>
  <si>
    <t>Konstrukce suché výstavby</t>
  </si>
  <si>
    <t>57</t>
  </si>
  <si>
    <t>763111812</t>
  </si>
  <si>
    <t>Demontáž příček ze sádrokartonových desek s nosnou konstrukcí z ocelových profilů jednoduchých, opláštění dvojité</t>
  </si>
  <si>
    <t>-1551823192</t>
  </si>
  <si>
    <t>10,031*1,2+6,494*2+1,603*2+10,148*2,2 "3NP"</t>
  </si>
  <si>
    <t>764</t>
  </si>
  <si>
    <t>Konstrukce klempířské</t>
  </si>
  <si>
    <t>58</t>
  </si>
  <si>
    <t>764001821</t>
  </si>
  <si>
    <t>Demontáž klempířských konstrukcí krytiny ze svitků nebo tabulí do suti</t>
  </si>
  <si>
    <t>-344688010</t>
  </si>
  <si>
    <t xml:space="preserve">435 </t>
  </si>
  <si>
    <t>59</t>
  </si>
  <si>
    <t>764002851</t>
  </si>
  <si>
    <t>Demontáž klempířských konstrukcí oplechování parapetů do suti</t>
  </si>
  <si>
    <t>-286326851</t>
  </si>
  <si>
    <t>1,4*2+1,6+1,2*9</t>
  </si>
  <si>
    <t>1,2*6+5*1+1,6+1,026*3</t>
  </si>
  <si>
    <t>60</t>
  </si>
  <si>
    <t>764004801</t>
  </si>
  <si>
    <t>Demontáž klempířských konstrukcí žlabu podokapního do suti</t>
  </si>
  <si>
    <t>987237654</t>
  </si>
  <si>
    <t>13,727+5,941+2,035+17,722+8,354+16,55+4,12+3,75+5</t>
  </si>
  <si>
    <t>61</t>
  </si>
  <si>
    <t>764004861</t>
  </si>
  <si>
    <t>Demontáž klempířských konstrukcí svodu do suti</t>
  </si>
  <si>
    <t>1573412224</t>
  </si>
  <si>
    <t>7,9*4 "svody"</t>
  </si>
  <si>
    <t>767</t>
  </si>
  <si>
    <t>Konstrukce zámečnické</t>
  </si>
  <si>
    <t>62</t>
  </si>
  <si>
    <t>767996801</t>
  </si>
  <si>
    <t>Demontáž ostatních zámečnických konstrukcí o hmotnosti jednotlivých dílů rozebráním do 50 kg</t>
  </si>
  <si>
    <t>kg</t>
  </si>
  <si>
    <t>-1120699217</t>
  </si>
  <si>
    <t>487 "mříže</t>
  </si>
  <si>
    <t>346 "mříže"</t>
  </si>
  <si>
    <t>4,2*2,566*40 "zastřešení schodiště</t>
  </si>
  <si>
    <t>771</t>
  </si>
  <si>
    <t>Podlahy z dlaždic</t>
  </si>
  <si>
    <t>63</t>
  </si>
  <si>
    <t>77157181R</t>
  </si>
  <si>
    <t>Demontáž podlah z dlaždic keramických ornamentálních kladených do malty s očištěním</t>
  </si>
  <si>
    <t>-371468632</t>
  </si>
  <si>
    <t>26,5 "2NP chodba se schodištěm"</t>
  </si>
  <si>
    <t>776</t>
  </si>
  <si>
    <t>Podlahy povlakové</t>
  </si>
  <si>
    <t>64</t>
  </si>
  <si>
    <t>776201812</t>
  </si>
  <si>
    <t>Demontáž povlakových podlahovin lepených ručně s podložkou</t>
  </si>
  <si>
    <t>1176931679</t>
  </si>
  <si>
    <t>22,52+21,23+13,39+7,66+9,35 "113-118"</t>
  </si>
  <si>
    <t>29,5+24,5+40+13,02+6,18+20,7+23,01+20,67+10,33 "201 -214"</t>
  </si>
  <si>
    <t>787</t>
  </si>
  <si>
    <t>Dokončovací práce - zasklívání</t>
  </si>
  <si>
    <t>65</t>
  </si>
  <si>
    <t>787300801</t>
  </si>
  <si>
    <t>Vysklívání střešních konstrukcí a střešních světlíků tmelených</t>
  </si>
  <si>
    <t>-2138100061</t>
  </si>
  <si>
    <t>4,2*2 " zastřešení schodiště</t>
  </si>
  <si>
    <t>CP</t>
  </si>
  <si>
    <t>celková plocha místností</t>
  </si>
  <si>
    <t>1206,31</t>
  </si>
  <si>
    <t>fa</t>
  </si>
  <si>
    <t>fasáda stávající</t>
  </si>
  <si>
    <t>858</t>
  </si>
  <si>
    <t>MD_st</t>
  </si>
  <si>
    <t>mikrodecor stěny</t>
  </si>
  <si>
    <t>307,8</t>
  </si>
  <si>
    <t>po_a</t>
  </si>
  <si>
    <t>podlaha a - cihelná dlažba</t>
  </si>
  <si>
    <t>47,29</t>
  </si>
  <si>
    <t>po_b</t>
  </si>
  <si>
    <t>podlaha b - mikrodecor 1PP</t>
  </si>
  <si>
    <t>43,76</t>
  </si>
  <si>
    <t>po_c</t>
  </si>
  <si>
    <t>podlaha c - dno výtahu</t>
  </si>
  <si>
    <t>5,248</t>
  </si>
  <si>
    <t>po_d</t>
  </si>
  <si>
    <t>podlaha d- microdecor 1NP</t>
  </si>
  <si>
    <t>251,86</t>
  </si>
  <si>
    <t>02 - Stavební úpravy a přístavba</t>
  </si>
  <si>
    <t>po_e</t>
  </si>
  <si>
    <t>podlaha e - ornamentální dlažba</t>
  </si>
  <si>
    <t>34,38</t>
  </si>
  <si>
    <t>po_f</t>
  </si>
  <si>
    <t>podlaha f - repase parket</t>
  </si>
  <si>
    <t>239,02</t>
  </si>
  <si>
    <t>po_g</t>
  </si>
  <si>
    <t>podlaha g - nové parkety</t>
  </si>
  <si>
    <t>205,07</t>
  </si>
  <si>
    <t>po_h</t>
  </si>
  <si>
    <t>podlaha h - mikrodecor 1NP vnitřní dvorek</t>
  </si>
  <si>
    <t>29,83</t>
  </si>
  <si>
    <t>po_i</t>
  </si>
  <si>
    <t>podlaha i - vinyl 3NP</t>
  </si>
  <si>
    <t>253,31</t>
  </si>
  <si>
    <t>po_k</t>
  </si>
  <si>
    <t>podlaha k - mikrodecor 1NP přístavba</t>
  </si>
  <si>
    <t>58,18</t>
  </si>
  <si>
    <t>PP_1</t>
  </si>
  <si>
    <t>1PP - celková plocha místností</t>
  </si>
  <si>
    <t>95,42</t>
  </si>
  <si>
    <t>štuk</t>
  </si>
  <si>
    <t>štuk vnější omítky</t>
  </si>
  <si>
    <t>1041,099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</si>
  <si>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</si>
  <si>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</si>
  <si>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</si>
  <si>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</si>
  <si>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</si>
  <si>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</si>
  <si>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713 - Izolace tepelné</t>
  </si>
  <si>
    <t xml:space="preserve">    765 - Krytina skládaná</t>
  </si>
  <si>
    <t xml:space="preserve">    766 - Konstrukce truhlářské</t>
  </si>
  <si>
    <t xml:space="preserve">    775 - Podlahy skládané</t>
  </si>
  <si>
    <t xml:space="preserve">    777 - Podlahy lité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</si>
  <si>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</si>
  <si>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</si>
  <si>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</si>
  <si>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33-M - Montáže dopr.zaříz.,sklad. zař. a váh</t>
  </si>
  <si>
    <t>OST - Ostatní</t>
  </si>
  <si>
    <t>Zakládání</t>
  </si>
  <si>
    <t>271532213</t>
  </si>
  <si>
    <t>Podsyp pod základové konstrukce se zhutněním a urovnáním povrchu z kameniva hrubého, frakce 8 - 16 mm</t>
  </si>
  <si>
    <t>784117588</t>
  </si>
  <si>
    <t>8,75*8,0*0,15 "přístavba"</t>
  </si>
  <si>
    <t>273313611</t>
  </si>
  <si>
    <t>Základy z betonu prostého desky z betonu kamenem neprokládaného tř. C 16/20</t>
  </si>
  <si>
    <t>-507492835</t>
  </si>
  <si>
    <t>273313711</t>
  </si>
  <si>
    <t>Základy z betonu prostého desky z betonu kamenem neprokládaného tř. C 20/25</t>
  </si>
  <si>
    <t>-915589587</t>
  </si>
  <si>
    <t>2,5*2,441*0,15  "1PP -deska výtahu DZ1"</t>
  </si>
  <si>
    <t>273351121</t>
  </si>
  <si>
    <t>Bednění základů desek zřízení</t>
  </si>
  <si>
    <t>-1061924022</t>
  </si>
  <si>
    <t>(2,35+2,641)*2*0,15 "1PP - pasy pod základ výtahu"</t>
  </si>
  <si>
    <t>34,3*0,32+7*0,22*2 "základová rýha - přístavba"</t>
  </si>
  <si>
    <t>(8,75+8,0)*2*0,15 "přístavba"</t>
  </si>
  <si>
    <t>273351122</t>
  </si>
  <si>
    <t>Bednění základů desek odstranění</t>
  </si>
  <si>
    <t>999275454</t>
  </si>
  <si>
    <t>273362021</t>
  </si>
  <si>
    <t>Výztuž základů desek ze svařovaných sítí z drátů typu KARI</t>
  </si>
  <si>
    <t>-1730232760</t>
  </si>
  <si>
    <t>2,4*2,4*5,398*0,001 "Kari 150/150/8 - deska výtah"</t>
  </si>
  <si>
    <t>8,75*8,0*5,398*0,001 "přístavba"</t>
  </si>
  <si>
    <t>274313611</t>
  </si>
  <si>
    <t>Základy z betonu prostého pasy betonu kamenem neprokládaného tř. C 16/20</t>
  </si>
  <si>
    <t>-542698317</t>
  </si>
  <si>
    <t>(2,35+2,641)*2*0,4*0,35 "1PP - pasy pod základ výtahu</t>
  </si>
  <si>
    <t>34,3*0,6*0,32+7*0,45*0,22 "základová rýha - přístavba"</t>
  </si>
  <si>
    <t>279113125</t>
  </si>
  <si>
    <t>Základové zdi z tvárnic ztraceného bednění včetně výplně z betonu bez zvláštních nároků na vliv prostředí třídy C 12/15, tloušťky zdiva přes 300 do 400 mm</t>
  </si>
  <si>
    <t>-1444266860</t>
  </si>
  <si>
    <t>(8,75+7,2)*2*0,6</t>
  </si>
  <si>
    <t>279232513</t>
  </si>
  <si>
    <t>Postupná podezdívka základového zdiva jakékoliv tloušťky, bez výkopu a zapažení na maltu cementovou, cihlami betonovými</t>
  </si>
  <si>
    <t>1481045937</t>
  </si>
  <si>
    <t>1,95*0,45*0,9+3,2*0,8*0,9+1,95*0,65*0,9 "1PP podezdění u výtahu"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</si>
  <si>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</si>
  <si>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</si>
  <si>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-1635440923</t>
  </si>
  <si>
    <t>19,14*0,4*0,03</t>
  </si>
  <si>
    <t>Svislé a kompletní konstrukce</t>
  </si>
  <si>
    <t>310239211</t>
  </si>
  <si>
    <t>Zazdívka otvorů ve zdivu nadzákladovém cihlami pálenými plochy přes 1 m2 do 4 m2 na maltu vápenocementovou</t>
  </si>
  <si>
    <t>-827017919</t>
  </si>
  <si>
    <t xml:space="preserve">0,6*2,05*0,45*2  </t>
  </si>
  <si>
    <t>1,12*2,05*0,6</t>
  </si>
  <si>
    <t xml:space="preserve">0,916*0,5*3,34+0,68*0,3*3,34+0,6*0,5*3,34 </t>
  </si>
  <si>
    <t xml:space="preserve">1,3*2,2*0,5+1,536*1,5*0,7+0,5*0,7*2,5+0,75*0,45*2,5  </t>
  </si>
  <si>
    <t>1,28*2,2*0,5+1,273*2,2*0,3</t>
  </si>
  <si>
    <t>311235131</t>
  </si>
  <si>
    <t>Zdivo jednovrstvé z cihel děrovaných broušených na celoplošnou tenkovrstvou maltu, pevnost cihel do P10, tl. zdiva 240 mm</t>
  </si>
  <si>
    <t>1193071991</t>
  </si>
  <si>
    <t>7,2*2,65 "1NP"</t>
  </si>
  <si>
    <t>311235151</t>
  </si>
  <si>
    <t>Zdivo jednovrstvé z cihel děrovaných broušených na celoplošnou tenkovrstvou maltu, pevnost cihel do P10, tl. zdiva 300 mm</t>
  </si>
  <si>
    <t>1949749198</t>
  </si>
  <si>
    <t>2,241*3,822 " 107 - výtahová šachta 1NP"</t>
  </si>
  <si>
    <t>(2,25+2,241)*4,305  "výtahová šachta 2NP"</t>
  </si>
  <si>
    <t>(2,55+2,241)*2*2,96  "výtahová šachta 3NP"</t>
  </si>
  <si>
    <t>-0,98*2,14</t>
  </si>
  <si>
    <t>(0,4+0,15+0,2)*3,4</t>
  </si>
  <si>
    <t>6,2*3,0*0,3+2,917*3,0*0,3 "3NP"</t>
  </si>
  <si>
    <t>-0,96*2,15*2</t>
  </si>
  <si>
    <t>311238652</t>
  </si>
  <si>
    <t>Zdivo jednovrstvé tepelně izolační z cihel děrovaných broušených s integrovanou izolací z hydrofobizované minerální vlny na tenkovrstvou maltu, součinitel prostupu tepla U přes 0,14 do 0,18, tl. zdiva 380 mm</t>
  </si>
  <si>
    <t>248224908</t>
  </si>
  <si>
    <t>(8,75+7,2)*2*2,8 "1NP"</t>
  </si>
  <si>
    <t>-(2,6*2,3*2+5,0*2,3+3,0*1,15+3,35*2,35+2,0*2,1)</t>
  </si>
  <si>
    <t>(8,75+7,2)*2*3,24 "2NP"</t>
  </si>
  <si>
    <t>-(1,6*2,1+0,6*2,74*2+2,63*2,74)</t>
  </si>
  <si>
    <t xml:space="preserve">2,5*2,94 </t>
  </si>
  <si>
    <t>(7,2+5,5+4,4)*2,1 "3NP"</t>
  </si>
  <si>
    <t>314272502</t>
  </si>
  <si>
    <t>Komín dvouprůduchový z lehčeného betonu s integrovanou izolací s izostatickými vložkami komínové těleso výšky 3 m bez větrací šachty, světlý průměr vložky 16/20 cm</t>
  </si>
  <si>
    <t>-887788496</t>
  </si>
  <si>
    <t>314272506</t>
  </si>
  <si>
    <t>Komín dvouprůduchový z lehčeného betonu s integrovanou izolací s izostatickými vložkami komínové těleso výšky 3 m s větrací šachtou, světlý průměr vložek 16/20 cm</t>
  </si>
  <si>
    <t>-1683260134</t>
  </si>
  <si>
    <t>314272512</t>
  </si>
  <si>
    <t>Komín dvouprůduchový z lehčeného betonu s integrovanou izolací s izostatickými vložkami komínové těleso výšky 3 m Příplatek k ceně za každý další i započatý metr výšky komínového tělesa přes 3 m bez větrací šachty, světlý průměr vložek 16/20 cm</t>
  </si>
  <si>
    <t>1561857704</t>
  </si>
  <si>
    <t>11*2</t>
  </si>
  <si>
    <t>314272516</t>
  </si>
  <si>
    <t>Komín dvouprůduchový z lehčeného betonu s integrovanou izolací s izostatickými vložkami komínové těleso výšky 3 m Příplatek k ceně za každý další i započatý metr výšky komínového tělesa přes 3 m s větrací šachtou, světlý průměr vložek 16/20 cm</t>
  </si>
  <si>
    <t>-1066261422</t>
  </si>
  <si>
    <t>9 "komín u výtahová šachty"</t>
  </si>
  <si>
    <t>31714232R</t>
  </si>
  <si>
    <t>Překlady v SDK příčkách tl 150 mm pro světlost otvoru do 1010 mm</t>
  </si>
  <si>
    <t>kus</t>
  </si>
  <si>
    <t>-367977012</t>
  </si>
  <si>
    <t>3 "dveřní otvor š. 800mm"</t>
  </si>
  <si>
    <t>6 "dveřní otvor š. 1000mm"</t>
  </si>
  <si>
    <t>31714342R</t>
  </si>
  <si>
    <t>Překlady v SDK příčkách tl 150 mm pro světlost otvoru do 1800 mm</t>
  </si>
  <si>
    <t>-260801658</t>
  </si>
  <si>
    <t>317168012</t>
  </si>
  <si>
    <t>Překlady keramické ploché osazené do maltového lože, výšky překladu 71 mm šířky 115 mm, délky 1250 mm</t>
  </si>
  <si>
    <t>-2112986759</t>
  </si>
  <si>
    <t>317168051</t>
  </si>
  <si>
    <t>Překlady keramické vysoké osazené do maltového lože, šířky překladu 70 mm výšky 238 mm, délky 1000 mm</t>
  </si>
  <si>
    <t>-398354151</t>
  </si>
  <si>
    <t xml:space="preserve">24 </t>
  </si>
  <si>
    <t>317941123</t>
  </si>
  <si>
    <t>Osazování ocelových válcovaných nosníků na zdivu I nebo IE nebo U nebo UE nebo L č. 14 až 22 nebo výšky do 220 mm</t>
  </si>
  <si>
    <t>-734258075</t>
  </si>
  <si>
    <t>ocelový profil 80/180/5mm</t>
  </si>
  <si>
    <t>29,5*19,12*0,001 "nosný rám pro zastřešení schodiště - P6"</t>
  </si>
  <si>
    <t>35,5*19,12*0,001  "nosný rám pro zastřešení dvorku - P10"</t>
  </si>
  <si>
    <t>M</t>
  </si>
  <si>
    <t>145501981</t>
  </si>
  <si>
    <t>profil ocelový obdélníkový 180x80x5 mm</t>
  </si>
  <si>
    <t>-1907265920</t>
  </si>
  <si>
    <t>P</t>
  </si>
  <si>
    <t>Poznámka k položce:
Hmotnost: 19,12kg/m</t>
  </si>
  <si>
    <t>317944321</t>
  </si>
  <si>
    <t>Válcované nosníky dodatečně osazované do připravených otvorů bez zazdění hlav do č. 12</t>
  </si>
  <si>
    <t>-17326888</t>
  </si>
  <si>
    <t>1,5*8*11,1*0,001 "I č. 120 - P1"</t>
  </si>
  <si>
    <t>1,77*2*11,1*0,001 "I č. 120 - P2"</t>
  </si>
  <si>
    <t>1,25*4*11,1*0,001 "I č. 120 - P4"</t>
  </si>
  <si>
    <t>0,9*9*6,83*0,001 "L 65/65/5 - P5"</t>
  </si>
  <si>
    <t>1,55*2*11,1*0,001 "I č. 120 - P7"</t>
  </si>
  <si>
    <t>2,1*8*11,1*0,001 "I č. 120 - P8"</t>
  </si>
  <si>
    <t>1,6*4*11,1*0,001 "I č. 120 - P9"</t>
  </si>
  <si>
    <t>1,1*4*11,1*0,001 "I č. 120 - P13"</t>
  </si>
  <si>
    <t>1,7*8*11,1*0,001 "I č. 120 - P16"</t>
  </si>
  <si>
    <t>317944323</t>
  </si>
  <si>
    <t>Válcované nosníky dodatečně osazované do připravených otvorů bez zazdění hlav č. 14 až 22</t>
  </si>
  <si>
    <t>-2026825243</t>
  </si>
  <si>
    <t>2,9*4*14,3*0,001 "I č. 140 - P3"</t>
  </si>
  <si>
    <t>2,7*8*21,9*0,001 "I č. 180 - P11"</t>
  </si>
  <si>
    <t>3,75*2*21,9*0,001 "I č. 180 - P12"</t>
  </si>
  <si>
    <t>3,0*3*14,3*0,001 "I č. 140 - P14"</t>
  </si>
  <si>
    <t>1,7*1*21,9*0,001 "I č. 180 - P15"</t>
  </si>
  <si>
    <t>33994111R</t>
  </si>
  <si>
    <t>Sloup ze silnostěnných profilů 80/80/6, délky do 3m, přišroubované</t>
  </si>
  <si>
    <t>234416668</t>
  </si>
  <si>
    <t>2,65*1 "sloup S101"</t>
  </si>
  <si>
    <t>2,975*2 "rám R201"</t>
  </si>
  <si>
    <t>2,995*2 "rám R201"</t>
  </si>
  <si>
    <t>0,87*6 "sloup S201"</t>
  </si>
  <si>
    <t>0,8*5 "sloup S202"</t>
  </si>
  <si>
    <t>342244301</t>
  </si>
  <si>
    <t>Příčky jednoduché z cihel děrovaných zvukově izolační na maltu MC, pevnost cihel do P15, tl. příčky 115 mm</t>
  </si>
  <si>
    <t>-491947748</t>
  </si>
  <si>
    <t xml:space="preserve">(1,147+2,053)*2,4-0,9*1,97 </t>
  </si>
  <si>
    <t>(3,074+1,73)*3,543</t>
  </si>
  <si>
    <t>(1,11+1,293)*0,9</t>
  </si>
  <si>
    <t xml:space="preserve">(5,578+2,205)*3,34 </t>
  </si>
  <si>
    <t>(4+1,232)*2,827</t>
  </si>
  <si>
    <t xml:space="preserve">3,27*3,412  </t>
  </si>
  <si>
    <t>Vodorovné konstrukce</t>
  </si>
  <si>
    <t>411321414</t>
  </si>
  <si>
    <t>Stropy z betonu železového (bez výztuže) stropů deskových, plochých střech, desek balkonových, desek hřibových stropů včetně hlavic hřibových sloupů tř. C 25/30</t>
  </si>
  <si>
    <t>-119114763</t>
  </si>
  <si>
    <t>2,55*2,84*0,1 "strop výtahu "</t>
  </si>
  <si>
    <t>8,75*8,0*0,15 "D101"</t>
  </si>
  <si>
    <t>2,5*2,5*0,12 "D102"</t>
  </si>
  <si>
    <t>8,75*8,0*0,18 "D201"</t>
  </si>
  <si>
    <t>2,5*2,5*0,14 "D102"</t>
  </si>
  <si>
    <t>411351011</t>
  </si>
  <si>
    <t>Bednění stropních konstrukcí - bez podpěrné konstrukce desek tloušťky stropní desky přes 5 do 25 cm zřízení</t>
  </si>
  <si>
    <t>810907017</t>
  </si>
  <si>
    <t>1,95*2,24 "strop výtahu "</t>
  </si>
  <si>
    <t>(2,55+2,84)*2*0,1 "strop výtahu "</t>
  </si>
  <si>
    <t>7,95*7,2*0,15 "D101"</t>
  </si>
  <si>
    <t>(8,75+8,0)*2*0,15 "D101"</t>
  </si>
  <si>
    <t>2,5*2,5 "D102"</t>
  </si>
  <si>
    <t>2,5*3*0,12 "D102"</t>
  </si>
  <si>
    <t>7,95*7,2 "D201"</t>
  </si>
  <si>
    <t>(8,75+8,0)*2*0,18 "D201"</t>
  </si>
  <si>
    <t>2,5*3*0,14 "D102"</t>
  </si>
  <si>
    <t>411351012</t>
  </si>
  <si>
    <t>Bednění stropních konstrukcí - bez podpěrné konstrukce desek tloušťky stropní desky přes 5 do 25 cm odstranění</t>
  </si>
  <si>
    <t>180232331</t>
  </si>
  <si>
    <t>411354311</t>
  </si>
  <si>
    <t>Podpěrná konstrukce stropů - desek, kleneb a skořepin výška podepření do 4 m tloušťka stropu přes 5 do 15 cm zřízení</t>
  </si>
  <si>
    <t>928643556</t>
  </si>
  <si>
    <t>411354312</t>
  </si>
  <si>
    <t>Podpěrná konstrukce stropů - desek, kleneb a skořepin výška podepření do 4 m tloušťka stropu přes 5 do 15 cm odstranění</t>
  </si>
  <si>
    <t>2079930814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</si>
  <si>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</si>
  <si>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</si>
  <si>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1670560934</t>
  </si>
  <si>
    <t>(3,95+4,44)*0,001 "strop výtah"</t>
  </si>
  <si>
    <t>(1016,5-320,942)*0,001 "strop 1NP"</t>
  </si>
  <si>
    <t>(1648,8-328,97)*0,001 "strop 2NP"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</si>
  <si>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</si>
  <si>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</si>
  <si>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830462564</t>
  </si>
  <si>
    <t>2,4*2,1*5,398*0,001 "Kari 150/150/8 - strop výtah"</t>
  </si>
  <si>
    <t>417321515</t>
  </si>
  <si>
    <t>Ztužující pásy a věnce z betonu železového (bez výztuže) tř. C 25/30</t>
  </si>
  <si>
    <t>1770857964</t>
  </si>
  <si>
    <t>muzeum</t>
  </si>
  <si>
    <t>0,35*0,2*11,15 " věnce V101, V304 -statika</t>
  </si>
  <si>
    <t>0,3*0,2*24,85 " věnce V303, V305, V306</t>
  </si>
  <si>
    <t>0,3*0,25*21,56 " věnce V301, V302, V401, V402</t>
  </si>
  <si>
    <t>přístavba</t>
  </si>
  <si>
    <t>0,35*0,3*25,5 "věnce 102, 104, 105"</t>
  </si>
  <si>
    <t>0,35*0,3*8 "103"</t>
  </si>
  <si>
    <t>0,25*0,3*8 "106"</t>
  </si>
  <si>
    <t>0,35*0,34*16,08 "202, 204"</t>
  </si>
  <si>
    <t>0,35*0,3*27,5 "201, 203"</t>
  </si>
  <si>
    <t>417351115</t>
  </si>
  <si>
    <t>Bednění bočnic ztužujících pásů a věnců včetně vzpěr zřízení</t>
  </si>
  <si>
    <t>2076018182</t>
  </si>
  <si>
    <t>0,2*11,15*2 " věnce V101, V304 -statika</t>
  </si>
  <si>
    <t>0,2*24,85*2 " věnce V303, V305, V306</t>
  </si>
  <si>
    <t>0,25*21,56*2 " věnce V301, V302, V401, V402</t>
  </si>
  <si>
    <t>0,3*25,5*2 "věnce 102, 104, 105"</t>
  </si>
  <si>
    <t>0,3*8*2 "103"</t>
  </si>
  <si>
    <t>0,3*8*2 "106"</t>
  </si>
  <si>
    <t>0,34*16,08*2 "202, 204"</t>
  </si>
  <si>
    <t>0,3*27,5*2 "201, 203"</t>
  </si>
  <si>
    <t>417351116</t>
  </si>
  <si>
    <t>Bednění bočnic ztužujících pásů a věnců včetně vzpěr odstranění</t>
  </si>
  <si>
    <t>50839710</t>
  </si>
  <si>
    <t>417361821</t>
  </si>
  <si>
    <t>Výztuž ztužujících pásů a věnců z betonářské oceli 10 505 (R) nebo BSt 500</t>
  </si>
  <si>
    <t>-1728079874</t>
  </si>
  <si>
    <t>(44,822+4,66+222)*0,001 "muzeum"</t>
  </si>
  <si>
    <t>(81,844+189,233+49,865)*0,001 "přístavba 1NP</t>
  </si>
  <si>
    <t>(71,258+245,088+12,624)*0,001 "přístavba 2NP</t>
  </si>
  <si>
    <t>43423111R</t>
  </si>
  <si>
    <t>Žulové atypické schody kamenicky opracované, impregnované, vč. kotevních prvků a zaoblených hran, výška 200mm</t>
  </si>
  <si>
    <t>229789897</t>
  </si>
  <si>
    <t>4,2*3 "S11"</t>
  </si>
  <si>
    <t>Úpravy povrchů, podlahy a osazování výplní</t>
  </si>
  <si>
    <t>61118110R</t>
  </si>
  <si>
    <t>Minerální stěrka vnitřních ploch tloušťky do 2 mm vodorovných konstrukcí stropů rovných</t>
  </si>
  <si>
    <t>525966149</t>
  </si>
  <si>
    <t>9,25+31,6+6,44+18,5+20,5+2,08+2,68+4,37 "1PP"</t>
  </si>
  <si>
    <t>11,06+42,47+33,98+37,82+33,71+5,14+7,88+12,92+18,79+24,01+4+6,25+9,25+15,79+2,29+22,6+30,82+29,92</t>
  </si>
  <si>
    <t>18,59+30,67+25,11+36,11+42,23+51,48+10,58+23,41+6,43+38,3+2,29+23,65+44,36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</si>
  <si>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</si>
  <si>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</si>
  <si>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247802144</t>
  </si>
  <si>
    <t>2,55*2,84 "strop výtahu "</t>
  </si>
  <si>
    <t>8,75*8,0 "D101"</t>
  </si>
  <si>
    <t>8,75*8,0 "D201"</t>
  </si>
  <si>
    <t>str_žb</t>
  </si>
  <si>
    <t>611321191</t>
  </si>
  <si>
    <t>Omítka vápenocementová vnitřních ploch nanášená ručně Příplatek k cenám za každých dalších i započatých 5 mm tloušťky omítky přes 10 mm stropů</t>
  </si>
  <si>
    <t>-2058823420</t>
  </si>
  <si>
    <t>159,742*2 "Přepočtené koeficientem množství</t>
  </si>
  <si>
    <t>61218110R</t>
  </si>
  <si>
    <t>Minerální stěrka vnitřních ploch tloušťky do 2 mm svislých konstrukcí stěn v podlaží i na schodišti</t>
  </si>
  <si>
    <t>-1932215787</t>
  </si>
  <si>
    <t>21,276+85,8+58,6+66,9+68,1+28,4+38,+31,3+46,4+56,3+18,1+23,3+68,7+40+37,2+56,2+50,6+32,9 "1NP stávající"</t>
  </si>
  <si>
    <t>51,2+81,2+61,4+68,9+76,1+146,2+34,9+52,1+30,16+77,1+21,3+52,3+73,7 "2NP stávající"</t>
  </si>
  <si>
    <t>612321141</t>
  </si>
  <si>
    <t>Omítka vápenocementová vnitřních ploch nanášená ručně dvouvrstvá, tloušťky jádrové omítky do 10 mm a tloušťky štuku do 3 mm štuková svislých konstrukcí stěn</t>
  </si>
  <si>
    <t>1535920884</t>
  </si>
  <si>
    <t>77,034*2 "příčky 150mm"</t>
  </si>
  <si>
    <t>zazdívka otvorů</t>
  </si>
  <si>
    <t>0,6*2,05*2  "1PP"</t>
  </si>
  <si>
    <t>1,12*2,05</t>
  </si>
  <si>
    <t>0,916*3,34+0,68*3,34+0,6*3,34 "1NP"</t>
  </si>
  <si>
    <t>1,3*2,2+1,536*1,5+0,7*2,5+0,75*2,5  "2NP"</t>
  </si>
  <si>
    <t>1,28*2,2+1,273*2,2</t>
  </si>
  <si>
    <t>vnitřní příčka tl 250mm</t>
  </si>
  <si>
    <t>19,08*2</t>
  </si>
  <si>
    <t>vnitřní příčka tl 300mm</t>
  </si>
  <si>
    <t>60,792*2</t>
  </si>
  <si>
    <t>vnější zdivo tl 380mm</t>
  </si>
  <si>
    <t>183,099*1</t>
  </si>
  <si>
    <t>612321191</t>
  </si>
  <si>
    <t>Omítka vápenocementová vnitřních ploch nanášená ručně Příplatek k cenám za každých dalších i započatých 5 mm tloušťky omítky přes 10 mm stěn</t>
  </si>
  <si>
    <t>-200380299</t>
  </si>
  <si>
    <t>523,408*2 "Přepočtené koeficientem množství</t>
  </si>
  <si>
    <t>612821012</t>
  </si>
  <si>
    <t>Sanační omítka vnitřních ploch stěn pro vlhké a zasolené zdivo, prováděná ve dvou vrstvách, tl. jádrové omítky do 30 mm ručně štuková</t>
  </si>
  <si>
    <t>1598113898</t>
  </si>
  <si>
    <t>(5,218+4,0)*2*2,4</t>
  </si>
  <si>
    <t>-(0,7*0,4*3+0,35*0,4+0,8*1,97)</t>
  </si>
  <si>
    <t>(3,584+5,22)*2*2,4</t>
  </si>
  <si>
    <t>-(0,7*0,4+0,8*1,97+0,8*2,1)</t>
  </si>
  <si>
    <t>(0,993+3,7+0,8)*2*2,4</t>
  </si>
  <si>
    <t>-0,8*1,97</t>
  </si>
  <si>
    <t>Mezisoučet</t>
  </si>
  <si>
    <t xml:space="preserve">(6,01+11,856+1,56+5)*1,0 </t>
  </si>
  <si>
    <t>612821031</t>
  </si>
  <si>
    <t>Sanační omítka vnitřních ploch stěn vyrovnávací vrstva, prováděná v tl. do 20 mm ručně</t>
  </si>
  <si>
    <t>1777744472</t>
  </si>
  <si>
    <t>61999102R</t>
  </si>
  <si>
    <t>Nerezové lišty do rohů zdí ve 3NP, výška 2,1m - S9</t>
  </si>
  <si>
    <t>318600110</t>
  </si>
  <si>
    <t>6,5 "S9"</t>
  </si>
  <si>
    <t>622131101</t>
  </si>
  <si>
    <t>Podkladní a spojovací vrstva vnějších omítaných ploch cementový postřik nanášený ručně celoplošně stěn</t>
  </si>
  <si>
    <t>1442739126</t>
  </si>
  <si>
    <t>fa "stávající fasáda"</t>
  </si>
  <si>
    <t>622131121</t>
  </si>
  <si>
    <t>Podkladní a spojovací vrstva vnějších omítaných ploch penetrace akrylát-silikonová nanášená ručně stěn</t>
  </si>
  <si>
    <t>1979872239</t>
  </si>
  <si>
    <t>622321141</t>
  </si>
  <si>
    <t>Omítka vápenocementová vnějších ploch nanášená ručně dvouvrstvá, tloušťky jádrové omítky do 15 mm a tloušťky štuku do 3 mm štuková stěn</t>
  </si>
  <si>
    <t>592211148</t>
  </si>
  <si>
    <t>183,099 "nové zdivo"</t>
  </si>
  <si>
    <t>622321191</t>
  </si>
  <si>
    <t>Omítka vápenocementová vnějších ploch nanášená ručně Příplatek k cenám za každých dalších i započatých 5 mm tloušťky omítky přes 15 mm stěn</t>
  </si>
  <si>
    <t>2096015816</t>
  </si>
  <si>
    <t>1041,099*2 "Přepočtené koeficientem množství</t>
  </si>
  <si>
    <t>622325509</t>
  </si>
  <si>
    <t>Oprava vápenné omítky vnějších ploch stupně členitosti 4 štukové, v rozsahu opravované plochy přes 80 do 100%</t>
  </si>
  <si>
    <t>1951630818</t>
  </si>
  <si>
    <t>nové štukové profilované výzdoby kolem oken</t>
  </si>
  <si>
    <t>0,2*10*22</t>
  </si>
  <si>
    <t xml:space="preserve">podokapní a kordonová římsa </t>
  </si>
  <si>
    <t>0,4*380</t>
  </si>
  <si>
    <t>622821012</t>
  </si>
  <si>
    <t>Sanační omítka vnějších ploch stěn pro vlhké a zasolené zdivo, prováděná ve dvou vrstvách, tl. jádrové omítky do 30 mm ručně štuková</t>
  </si>
  <si>
    <t>-305458941</t>
  </si>
  <si>
    <t>(5,14+3,989+6,431+4,069+4,433+2,671+5,473)*1,0</t>
  </si>
  <si>
    <t>622821031</t>
  </si>
  <si>
    <t>Sanační omítka vnějších ploch stěn vyrovnávací vrstva, prováděná v tl. do 20 mm ručně</t>
  </si>
  <si>
    <t>-961401989</t>
  </si>
  <si>
    <t>629995101</t>
  </si>
  <si>
    <t>Očištění vnějších ploch tlakovou vodou omytím</t>
  </si>
  <si>
    <t>1317851073</t>
  </si>
  <si>
    <t>858 "stávající fasáda"</t>
  </si>
  <si>
    <t>631311116</t>
  </si>
  <si>
    <t>Mazanina z betonu prostého bez zvýšených nároků na prostředí tl. přes 50 do 80 mm tř. C 25/30</t>
  </si>
  <si>
    <t>-154508974</t>
  </si>
  <si>
    <t>po_h*0,08 "vnitřní dvorek"</t>
  </si>
  <si>
    <t>631311126</t>
  </si>
  <si>
    <t>Mazanina z betonu prostého bez zvýšených nároků na prostředí tl. přes 80 do 120 mm tř. C 25/30</t>
  </si>
  <si>
    <t>-1198640028</t>
  </si>
  <si>
    <t>po_a*0,12 "cihelná podlaha"</t>
  </si>
  <si>
    <t>po_b*0,12 "polymer cementová stěrka 1PP"</t>
  </si>
  <si>
    <t>631362021</t>
  </si>
  <si>
    <t>Výztuž mazanin ze svařovaných sítí z drátů typu KARI</t>
  </si>
  <si>
    <t>-1292737841</t>
  </si>
  <si>
    <t>po_a*4,44*0,001 "cihelná podlaha"</t>
  </si>
  <si>
    <t>po_b*4,44*0,001 "polymer cementová stěrka 1PP</t>
  </si>
  <si>
    <t>po_h*4,44*0,001 "vnitřní dvorek"</t>
  </si>
  <si>
    <t>632441212</t>
  </si>
  <si>
    <t>Potěr anhydritový samonivelační litý tř. C 20, tl. přes 30 do 35 mm</t>
  </si>
  <si>
    <t>-512822799</t>
  </si>
  <si>
    <t>po_d "polymer cementová stěrka 1NP"</t>
  </si>
  <si>
    <t>632441215</t>
  </si>
  <si>
    <t>Potěr anhydritový samonivelační litý tř. C 20, tl. přes 45 do 50 mm</t>
  </si>
  <si>
    <t>531493659</t>
  </si>
  <si>
    <t>po_a "cihelná podlaha"</t>
  </si>
  <si>
    <t>po_b "polymer cementová stěrka 1PP"</t>
  </si>
  <si>
    <t>po_h "vnitřní dvorek"</t>
  </si>
  <si>
    <t>635111241</t>
  </si>
  <si>
    <t>Násyp ze štěrkopísku, písku nebo kameniva pod podlahy se zhutněním z kameniva hrubého 8-16</t>
  </si>
  <si>
    <t>-1489782788</t>
  </si>
  <si>
    <t>po_a*0,15 "cihelná podlaha - podsyp"</t>
  </si>
  <si>
    <t>po_b*0,175 "polymer cementová stěrka - podsyp 150-200mm 1PP"</t>
  </si>
  <si>
    <t>po_c*0,1 "podlaha výtahu"</t>
  </si>
  <si>
    <t>po_h*0,2 "vnitřní dvorek"</t>
  </si>
  <si>
    <t>641941712</t>
  </si>
  <si>
    <t>Osazování rámů kovových okenních na montážní pěnu, o ploše bez sdružených dveří nebo se sdruženými dveřmi přes 1 do 4 m2</t>
  </si>
  <si>
    <t>1485865274</t>
  </si>
  <si>
    <t>1 "okno 3x1,05m - 3KB"</t>
  </si>
  <si>
    <t>553415221</t>
  </si>
  <si>
    <t>okno přístavba (garáž) - 3KB</t>
  </si>
  <si>
    <t>540169496</t>
  </si>
  <si>
    <t>66</t>
  </si>
  <si>
    <t>641941812</t>
  </si>
  <si>
    <t>Osazování rámů kovových okenních na montážní pěnu, o ploše bez sdružených dveří nebo se sdruženými dveřmi přes 4 do 10 m2</t>
  </si>
  <si>
    <t>-1097028939</t>
  </si>
  <si>
    <t>1 "okno 3,35*2,2m - 2KB"</t>
  </si>
  <si>
    <t>2 "okno (7,433+2,74)*0,62m - 4KB"</t>
  </si>
  <si>
    <t>2 "okno 8,45*0,62m - 5KB"</t>
  </si>
  <si>
    <t>2 "okno 2,5x2,74m - 6KB"</t>
  </si>
  <si>
    <t>67</t>
  </si>
  <si>
    <t>553415631</t>
  </si>
  <si>
    <t>okno přístavba - 2KB</t>
  </si>
  <si>
    <t>892394811</t>
  </si>
  <si>
    <t>68</t>
  </si>
  <si>
    <t>553415634</t>
  </si>
  <si>
    <t>okno přístavba - 4KB (atypické)</t>
  </si>
  <si>
    <t>1366623609</t>
  </si>
  <si>
    <t>69</t>
  </si>
  <si>
    <t>553415635</t>
  </si>
  <si>
    <t>okno přístavba - 5KB</t>
  </si>
  <si>
    <t>-1367367245</t>
  </si>
  <si>
    <t>70</t>
  </si>
  <si>
    <t>553415636</t>
  </si>
  <si>
    <t xml:space="preserve">propojovací tunel (svislé stěny) - 6KB </t>
  </si>
  <si>
    <t>1995769154</t>
  </si>
  <si>
    <t>71</t>
  </si>
  <si>
    <t>641941914</t>
  </si>
  <si>
    <t>Osazování rámů kovových okenních na montážní pěnu, o ploše bez sdružených dveří nebo se sdruženými dveřmi přes 10 m2</t>
  </si>
  <si>
    <t>2116690650</t>
  </si>
  <si>
    <t>1 "okno 4,75x2,2m - 1KB"</t>
  </si>
  <si>
    <t>72</t>
  </si>
  <si>
    <t>553417611</t>
  </si>
  <si>
    <t>okno přístavba (výloha) - 1KB</t>
  </si>
  <si>
    <t>1005847300</t>
  </si>
  <si>
    <t>73</t>
  </si>
  <si>
    <t>642942611</t>
  </si>
  <si>
    <t>Osazování zárubní nebo rámů kovových dveřních lisovaných nebo z úhelníků bez dveřních křídel na montážní pěnu, plochy otvoru do 2,5 m2</t>
  </si>
  <si>
    <t>225404257</t>
  </si>
  <si>
    <t>74</t>
  </si>
  <si>
    <t>553311750</t>
  </si>
  <si>
    <t>zárubeň ocelová pro běžné zdění hranatý profil 190 700 levá,pravá</t>
  </si>
  <si>
    <t>-489820381</t>
  </si>
  <si>
    <t>75</t>
  </si>
  <si>
    <t>941111121</t>
  </si>
  <si>
    <t>Montáž lešení řadového trubkového lehkého pracovního s podlahami s provozním zatížením tř. 3 do 200 kg/m2 šířky tř. W09 přes 0,9 do 1,2 m, výšky do 10 m</t>
  </si>
  <si>
    <t>-2119368695</t>
  </si>
  <si>
    <t>(8,0*2+8,75+2,5)*7,107</t>
  </si>
  <si>
    <t>76</t>
  </si>
  <si>
    <t>941111122</t>
  </si>
  <si>
    <t>Montáž lešení řadového trubkového lehkého pracovního s podlahami s provozním zatížením tř. 3 do 200 kg/m2 šířky tř. W09 přes 0,9 do 1,2 m, výšky přes 10 do 25 m</t>
  </si>
  <si>
    <t>1043007934</t>
  </si>
  <si>
    <t>(13,486+6,01+1,918+17,224+8,064+15,942)*11,496</t>
  </si>
  <si>
    <t>77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</si>
  <si>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</si>
  <si>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</si>
  <si>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1302157140</t>
  </si>
  <si>
    <t>193,666*90 "Přepočtené koeficientem množství</t>
  </si>
  <si>
    <t>78</t>
  </si>
  <si>
    <t>941111222</t>
  </si>
  <si>
    <t>Montáž lešení řadového trubkového lehkého pracovního s podlahami s provozním zatížením tř. 3 do 200 kg/m2 Příplatek za první a každý další den použití lešení k ceně -1122</t>
  </si>
  <si>
    <t>1884065051</t>
  </si>
  <si>
    <t>720,155*90 "Přepočtené koeficientem množství</t>
  </si>
  <si>
    <t>79</t>
  </si>
  <si>
    <t>941111821</t>
  </si>
  <si>
    <t>Demontáž lešení řadového trubkového lehkého pracovního s podlahami s provozním zatížením tř. 3 do 200 kg/m2 šířky tř. W09 přes 0,9 do 1,2 m, výšky do 10 m</t>
  </si>
  <si>
    <t>441061175</t>
  </si>
  <si>
    <t>80</t>
  </si>
  <si>
    <t>941111822</t>
  </si>
  <si>
    <t>Demontáž lešení řadového trubkového lehkého pracovního s podlahami s provozním zatížením tř. 3 do 200 kg/m2 šířky tř. W09 přes 0,9 do 1,2 m, výšky přes 10 do 25 m</t>
  </si>
  <si>
    <t>-588468796</t>
  </si>
  <si>
    <t>81</t>
  </si>
  <si>
    <t>952901111</t>
  </si>
  <si>
    <t>Vyčištění budov nebo objektů před předáním do užívání budov bytové nebo občanské výstavby, světlé výšky podlaží do 4 m</t>
  </si>
  <si>
    <t>304252436</t>
  </si>
  <si>
    <t>NP_1</t>
  </si>
  <si>
    <t>11,06+42,47+33,98+37,82+33,71+5,14+7,88+12,92+18,79+24,01+4+6,25+9,25+15,79+2,29+22,6+30,82+29,92+28,43+29,75</t>
  </si>
  <si>
    <t>NP_2</t>
  </si>
  <si>
    <t>18,59+30,67+25,11+36,11+42,23+51,48+10,58+23,41+6,43+38,3+2,29+23,65+44,36+58,29</t>
  </si>
  <si>
    <t>NP_3</t>
  </si>
  <si>
    <t>7,14+22,26+40,81+20,13+15,5+25,53+28,22+23,59+19,73+14,26+15,04+37,15+20,39+2,76</t>
  </si>
  <si>
    <t>82</t>
  </si>
  <si>
    <t>953171022</t>
  </si>
  <si>
    <t>Osazování kovových předmětů poklopů litinových nebo ocelových včetně rámů, hmotnosti přes 50 do 100 kg</t>
  </si>
  <si>
    <t>615642762</t>
  </si>
  <si>
    <t>83</t>
  </si>
  <si>
    <t>552410211</t>
  </si>
  <si>
    <t>poklop včetně rámu 600/600mm</t>
  </si>
  <si>
    <t>338972238</t>
  </si>
  <si>
    <t>84</t>
  </si>
  <si>
    <t>985231112</t>
  </si>
  <si>
    <t>Spárování zdiva hloubky do 40 mm aktivovanou maltou délky spáry na 1 m2 upravované plochy přes 6 do 12 m</t>
  </si>
  <si>
    <t>-1363720563</t>
  </si>
  <si>
    <t>PP_1 "strop"</t>
  </si>
  <si>
    <t>85</t>
  </si>
  <si>
    <t>985233121</t>
  </si>
  <si>
    <t>Úprava spár po spárování zdiva kamenného nebo cihelného délky spáry na 1 m2 upravované plochy přes 6 do 12 m uhlazením</t>
  </si>
  <si>
    <t>1116628165</t>
  </si>
  <si>
    <t>86</t>
  </si>
  <si>
    <t>-496528536</t>
  </si>
  <si>
    <t>998</t>
  </si>
  <si>
    <t>Přesun hmot</t>
  </si>
  <si>
    <t>87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</si>
  <si>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</si>
  <si>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</si>
  <si>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849485437</t>
  </si>
  <si>
    <t>711</t>
  </si>
  <si>
    <t>Izolace proti vodě, vlhkosti a plynům</t>
  </si>
  <si>
    <t>88</t>
  </si>
  <si>
    <t>711111001</t>
  </si>
  <si>
    <t>Provedení izolace proti zemní vlhkosti natěradly a tmely za studena na ploše vodorovné V nátěrem penetračním</t>
  </si>
  <si>
    <t>-1526310482</t>
  </si>
  <si>
    <t>po_k "1NP přístavba"</t>
  </si>
  <si>
    <t>89</t>
  </si>
  <si>
    <t>111631500</t>
  </si>
  <si>
    <t>lak penetrační asfaltový</t>
  </si>
  <si>
    <t>-2069713812</t>
  </si>
  <si>
    <t>58,18*0,0003 "Přepočtené koeficientem množství</t>
  </si>
  <si>
    <t>90</t>
  </si>
  <si>
    <t>711131101</t>
  </si>
  <si>
    <t>Provedení izolace proti zemní vlhkosti pásy na sucho AIP nebo tkaniny na ploše vodorovné V</t>
  </si>
  <si>
    <t>1320508859</t>
  </si>
  <si>
    <t>po_a*2 "cihelná dlažba 1PP"</t>
  </si>
  <si>
    <t>po_b*2 "polymer cementová stěrka 1PP"</t>
  </si>
  <si>
    <t>2,15*2,441  "dno výtahu"</t>
  </si>
  <si>
    <t>po_h*2 "vnitřní dvorek"</t>
  </si>
  <si>
    <t>91</t>
  </si>
  <si>
    <t>693110241</t>
  </si>
  <si>
    <t>geotextilie z polypropylenových vláken netkaná,šíře 650 cm, 300 g/m2</t>
  </si>
  <si>
    <t>-1286657150</t>
  </si>
  <si>
    <t>305,188*1,15 "Přepočtené koeficientem množství</t>
  </si>
  <si>
    <t>92</t>
  </si>
  <si>
    <t>835894626</t>
  </si>
  <si>
    <t>po_a "cihelná dlažba 1PP"</t>
  </si>
  <si>
    <t>93</t>
  </si>
  <si>
    <t>693340121</t>
  </si>
  <si>
    <t>multifunkční profilovaná tvarovka, výška nopu 70mm</t>
  </si>
  <si>
    <t>-969497416</t>
  </si>
  <si>
    <t>120,88*1,15 "Přepočtené koeficientem množství</t>
  </si>
  <si>
    <t>94</t>
  </si>
  <si>
    <t>711141559</t>
  </si>
  <si>
    <t>Provedení izolace proti zemní vlhkosti pásy přitavením NAIP na ploše vodorovné V</t>
  </si>
  <si>
    <t>-1064040551</t>
  </si>
  <si>
    <t>95</t>
  </si>
  <si>
    <t>628331580</t>
  </si>
  <si>
    <t>pás asfaltový natavitelný oxidovaný tl. 4mm typu G200 S40 s vložkou ze skleněné tkaniny, s jemnozrnným minerálním posypem</t>
  </si>
  <si>
    <t>1598441157</t>
  </si>
  <si>
    <t>58,18*1,15 "Přepočtené koeficientem množství</t>
  </si>
  <si>
    <t>96</t>
  </si>
  <si>
    <t>711191201</t>
  </si>
  <si>
    <t>Provedení izolace proti zemní vlhkosti hydroizolační stěrkou na ploše vodorovné V dvouvrstvá na betonu</t>
  </si>
  <si>
    <t>-113101300</t>
  </si>
  <si>
    <t>po_a "1PP cihelná"</t>
  </si>
  <si>
    <t>po_b "1PP - mikrodekor"</t>
  </si>
  <si>
    <t>po_c "výtah"</t>
  </si>
  <si>
    <t>po_h "1NP - mikrodekor, vnitřní dvorek"</t>
  </si>
  <si>
    <t>97</t>
  </si>
  <si>
    <t>711192202</t>
  </si>
  <si>
    <t>Provedení izolace proti zemní vlhkosti hydroizolační stěrkou na ploše svislé S dvouvrstvá na zdivu</t>
  </si>
  <si>
    <t>-2008891892</t>
  </si>
  <si>
    <t>(2,241+1,95*2)*1,0 "stěny výtahu"</t>
  </si>
  <si>
    <t>98</t>
  </si>
  <si>
    <t>585810050</t>
  </si>
  <si>
    <t>malta těsnící hydraulicky rychle tuhnoucí se síranovzdorným pojivem</t>
  </si>
  <si>
    <t>-744540474</t>
  </si>
  <si>
    <t>132,269*2 "Přepočtené koeficientem množství</t>
  </si>
  <si>
    <t>99</t>
  </si>
  <si>
    <t>711471053</t>
  </si>
  <si>
    <t>Provedení izolace proti povrchové a podpovrchové tlakové vodě termoplasty na ploše vodorovné V folií z nízkolehčeného PE položenou volně</t>
  </si>
  <si>
    <t>-1797838020</t>
  </si>
  <si>
    <t>100</t>
  </si>
  <si>
    <t>283231020</t>
  </si>
  <si>
    <t>fólie LDPE (750 kg/m3) proti zemní vlhkosti nad úrovní terénu tl 1,5mm</t>
  </si>
  <si>
    <t>2135448286</t>
  </si>
  <si>
    <t>120,88*1,1 "Přepočtené koeficientem množství</t>
  </si>
  <si>
    <t>101</t>
  </si>
  <si>
    <t>998711202</t>
  </si>
  <si>
    <t>Přesun hmot pro izolace proti vodě, vlhkosti a plynům stanovený procentní sazbou (%) z ceny vodorovná dopravní vzdálenost do 50 m v objektech výšky přes 6 do 12 m</t>
  </si>
  <si>
    <t>%</t>
  </si>
  <si>
    <t>-1824476422</t>
  </si>
  <si>
    <t>713</t>
  </si>
  <si>
    <t>Izolace tepelné</t>
  </si>
  <si>
    <t>102</t>
  </si>
  <si>
    <t>713121111</t>
  </si>
  <si>
    <t>Montáž tepelné izolace podlah rohožemi, pásy, deskami, dílci, bloky (izolační materiál ve specifikaci) kladenými volně jednovrstvá</t>
  </si>
  <si>
    <t>-1443574654</t>
  </si>
  <si>
    <t>103</t>
  </si>
  <si>
    <t>283764210</t>
  </si>
  <si>
    <t>deska z polystyrénu XPS, hrana polodrážková a hladký povrch tl 80mm</t>
  </si>
  <si>
    <t>103797792</t>
  </si>
  <si>
    <t>120,88*1,02 "Přepočtené koeficientem množství</t>
  </si>
  <si>
    <t>104</t>
  </si>
  <si>
    <t>949368429</t>
  </si>
  <si>
    <t>po_i "vinyl 3NP"</t>
  </si>
  <si>
    <t>105</t>
  </si>
  <si>
    <t>631526981</t>
  </si>
  <si>
    <t>deska izolační minerální lehkých plovoucích podlah  tl.30 mm</t>
  </si>
  <si>
    <t>1620361458</t>
  </si>
  <si>
    <t>253,31*1,02 "Přepočtené koeficientem množství</t>
  </si>
  <si>
    <t>106</t>
  </si>
  <si>
    <t>-133827447</t>
  </si>
  <si>
    <t>107</t>
  </si>
  <si>
    <t>283764170</t>
  </si>
  <si>
    <t>deska z polystyrénu XPS, hrana polodrážková a hladký povrch tl 50mm</t>
  </si>
  <si>
    <t>1627074759</t>
  </si>
  <si>
    <t>29,83*1,02 "Přepočtené koeficientem množství</t>
  </si>
  <si>
    <t>108</t>
  </si>
  <si>
    <t>-796743690</t>
  </si>
  <si>
    <t>109</t>
  </si>
  <si>
    <t>283766361</t>
  </si>
  <si>
    <t>deska polystyrénová pro snížení kročejového hluku s korkovou podložkou</t>
  </si>
  <si>
    <t>848527716</t>
  </si>
  <si>
    <t>110</t>
  </si>
  <si>
    <t>713131121</t>
  </si>
  <si>
    <t>Montáž tepelné izolace stěn rohožemi, pásy, deskami, dílci, bloky (izolační materiál ve specifikaci) přichycením úchytnými dráty a závlačkami</t>
  </si>
  <si>
    <t>2034175536</t>
  </si>
  <si>
    <t>(15,274+6,483+14,123+6,6+7,383+3,958)*1,4 " 305-312 nadezdívka -obvod</t>
  </si>
  <si>
    <t>111</t>
  </si>
  <si>
    <t>631667580</t>
  </si>
  <si>
    <t>pás tepelně izolační pro všechny druhy nezatížených izolací λ=0,038-0,039 tl 180mm</t>
  </si>
  <si>
    <t>-1415985035</t>
  </si>
  <si>
    <t>75,349*1,02 "Přepočtené koeficientem množství</t>
  </si>
  <si>
    <t>112</t>
  </si>
  <si>
    <t>713131141</t>
  </si>
  <si>
    <t>Montáž tepelné izolace stěn rohožemi, pásy, deskami, dílci, bloky (izolační materiál ve specifikaci) lepením celoplošně</t>
  </si>
  <si>
    <t>-513895193</t>
  </si>
  <si>
    <t>34,3*0,5 "izolace základů-přístavba"</t>
  </si>
  <si>
    <t>113</t>
  </si>
  <si>
    <t>283763520</t>
  </si>
  <si>
    <t>deska fasádní polystyrénová pro tepelné izolace spodní stavby tl 50mm</t>
  </si>
  <si>
    <t>-1446919457</t>
  </si>
  <si>
    <t>Poznámka k položce:
lambda=0,034 [W / m K]</t>
  </si>
  <si>
    <t>17,15*1,02 "Přepočtené koeficientem množství</t>
  </si>
  <si>
    <t>114</t>
  </si>
  <si>
    <t>713141131</t>
  </si>
  <si>
    <t>Montáž tepelné izolace střech plochých rohožemi, pásy, deskami, dílci, bloky (izolační materiál ve specifikaci) přilepenými za studena zplna, jednovrstvá</t>
  </si>
  <si>
    <t>668690303</t>
  </si>
  <si>
    <t>73,39 "izolace stropu přístavby"</t>
  </si>
  <si>
    <t>115</t>
  </si>
  <si>
    <t>631667710</t>
  </si>
  <si>
    <t>pás tepelně izolační mezi krokve λ=0,036-0,037 tl 180mm</t>
  </si>
  <si>
    <t>1737517163</t>
  </si>
  <si>
    <t>73,39*1,02 "Přepočtené koeficientem množství</t>
  </si>
  <si>
    <t>116</t>
  </si>
  <si>
    <t>713151111</t>
  </si>
  <si>
    <t>Montáž tepelné izolace střech šikmých rohožemi, pásy, deskami (izolační materiál ve specifikaci) kladenými volně mezi krokve</t>
  </si>
  <si>
    <t>1660033733</t>
  </si>
  <si>
    <t>435+115+105 "střecha"</t>
  </si>
  <si>
    <t>117</t>
  </si>
  <si>
    <t>133385547</t>
  </si>
  <si>
    <t>655*1,02 "Přepočtené koeficientem množství</t>
  </si>
  <si>
    <t>118</t>
  </si>
  <si>
    <t>998713202</t>
  </si>
  <si>
    <t>Přesun hmot pro izolace tepelné stanovený procentní sazbou (%) z ceny vodorovná dopravní vzdálenost do 50 m v objektech výšky přes 6 do 12 m</t>
  </si>
  <si>
    <t>902192328</t>
  </si>
  <si>
    <t>119</t>
  </si>
  <si>
    <t>762332131</t>
  </si>
  <si>
    <t>Montáž vázaných konstrukcí krovů střech pultových, sedlových, valbových, stanových čtvercového nebo obdélníkového půdorysu, z řeziva hraněného průřezové plochy do 120 cm2</t>
  </si>
  <si>
    <t>-329758402</t>
  </si>
  <si>
    <t>5 "pásky 100/120"</t>
  </si>
  <si>
    <t>120</t>
  </si>
  <si>
    <t>762332132</t>
  </si>
  <si>
    <t>Montáž vázaných konstrukcí krovů střech pultových, sedlových, valbových, stanových čtvercového nebo obdélníkového půdorysu, z řeziva hraněného průřezové plochy přes 120 do 224 cm2</t>
  </si>
  <si>
    <t>-1363522151</t>
  </si>
  <si>
    <t>239,5 "kleština 80/160"</t>
  </si>
  <si>
    <t>209,5  "krokve 120/140"</t>
  </si>
  <si>
    <t>50  "úžlabí+nároží  krokve 120/160"</t>
  </si>
  <si>
    <t>25 "pozednice 140/120"</t>
  </si>
  <si>
    <t>4 "sloupek 140/140"</t>
  </si>
  <si>
    <t>121</t>
  </si>
  <si>
    <t>762332133</t>
  </si>
  <si>
    <t>Montáž vázaných konstrukcí krovů střech pultových, sedlových, valbových, stanových čtvercového nebo obdélníkového půdorysu, z řeziva hraněného průřezové plochy přes 224 do 288 cm2</t>
  </si>
  <si>
    <t>715807511</t>
  </si>
  <si>
    <t>17,7  "vaznice 140/180"</t>
  </si>
  <si>
    <t>122</t>
  </si>
  <si>
    <t>762332135</t>
  </si>
  <si>
    <t>Montáž vázaných konstrukcí krovů střech pultových, sedlových, valbových, stanových čtvercového nebo obdélníkového půdorysu, z řeziva hraněného průřezové plochy přes 450 cm2</t>
  </si>
  <si>
    <t>-606034716</t>
  </si>
  <si>
    <t>7 "stropní trám 170/230"</t>
  </si>
  <si>
    <t>opravy uhnilých částí</t>
  </si>
  <si>
    <t>40  "vazný trám 230/230, krokev 150/180, vzpěra 130/150"</t>
  </si>
  <si>
    <t>123</t>
  </si>
  <si>
    <t>605111661</t>
  </si>
  <si>
    <t>řezivo jehličnaté hranol dl 4 - 6 m jakost I.</t>
  </si>
  <si>
    <t>1255054467</t>
  </si>
  <si>
    <t>0,08*0,16*239,5  "D1 kleštiny 80/160"</t>
  </si>
  <si>
    <t>0,12*0,14*209,5  "D2  krokve 120/140"</t>
  </si>
  <si>
    <t>0,12*0,16*50  "D3 úžlabí/nároží krokve 120/160"</t>
  </si>
  <si>
    <t>0,12*0,14*25 "D4  pozednice 140/120"</t>
  </si>
  <si>
    <t>0,14*0,18*17,7  "D5  vaznice 140/180"</t>
  </si>
  <si>
    <t>0,14*0,14*4  " D6 sloupek 140/140"</t>
  </si>
  <si>
    <t>0,1*0,12*5 "D7 pásky 100/120"</t>
  </si>
  <si>
    <t>7*0,17*0,23 "stropní trám 170/230"</t>
  </si>
  <si>
    <t>0,23*0,23*40"D10 opravy"</t>
  </si>
  <si>
    <t>124</t>
  </si>
  <si>
    <t>762341250</t>
  </si>
  <si>
    <t>Bednění a laťování montáž bednění střech rovných a šikmých sklonu do 60° s vyřezáním otvorů z prken hoblovaných</t>
  </si>
  <si>
    <t>-254408420</t>
  </si>
  <si>
    <t>220  "D9 bednění "</t>
  </si>
  <si>
    <t>50  "opravy"</t>
  </si>
  <si>
    <t>125</t>
  </si>
  <si>
    <t>605151210</t>
  </si>
  <si>
    <t>řezivo jehličnaté boční prkno 40-60mm</t>
  </si>
  <si>
    <t>84969454</t>
  </si>
  <si>
    <t>270*0,025 "prkna tl.25mm"</t>
  </si>
  <si>
    <t>126</t>
  </si>
  <si>
    <t>762342314</t>
  </si>
  <si>
    <t>Bednění a laťování montáž laťování střech složitých sklonu do 60° při osové vzdálenosti latí přes 150 do 360 mm</t>
  </si>
  <si>
    <t>-2080062705</t>
  </si>
  <si>
    <t>537  "D8 latě 50/30"</t>
  </si>
  <si>
    <t>127</t>
  </si>
  <si>
    <t>605141010</t>
  </si>
  <si>
    <t>řezivo jehličnaté lať 10-25cm2</t>
  </si>
  <si>
    <t>247732393</t>
  </si>
  <si>
    <t>537*4*0,05*0,03</t>
  </si>
  <si>
    <t>128</t>
  </si>
  <si>
    <t>762395000</t>
  </si>
  <si>
    <t>Spojovací prostředky krovů, bednění a laťování, nadstřešních konstrukcí svory, prkna, hřebíky, pásová ocel, vruty</t>
  </si>
  <si>
    <t>-560861040</t>
  </si>
  <si>
    <t>9,608+6,75+3,222</t>
  </si>
  <si>
    <t>129</t>
  </si>
  <si>
    <t>762421110</t>
  </si>
  <si>
    <t>Obložení stropů nebo střešních podhledů montáž deskami z dřevovláknitých hmot s tvarováním a úpravou pro olištování spár měkkými</t>
  </si>
  <si>
    <t>-97890750</t>
  </si>
  <si>
    <t>130</t>
  </si>
  <si>
    <t>607151560</t>
  </si>
  <si>
    <t>deska dřevovláknitá zvukově a tepelně izolančnít tl 10mm</t>
  </si>
  <si>
    <t>-1902182467</t>
  </si>
  <si>
    <t>253,31*1,04 "Přepočtené koeficientem množství</t>
  </si>
  <si>
    <t>131</t>
  </si>
  <si>
    <t>762511262</t>
  </si>
  <si>
    <t>Podlahové konstrukce podkladové z dřevoštěpkových desek OSB jednovrstvých šroubovaných na pero a drážku nebroušených, tloušťky desky 12 mm</t>
  </si>
  <si>
    <t>-1261586522</t>
  </si>
  <si>
    <t>132</t>
  </si>
  <si>
    <t>762511274</t>
  </si>
  <si>
    <t>Podlahové konstrukce podkladové z dřevoštěpkových desek OSB jednovrstvých šroubovaných na pero a drážku broušených, tloušťky desky 18 mm</t>
  </si>
  <si>
    <t>1705069727</t>
  </si>
  <si>
    <t>133</t>
  </si>
  <si>
    <t>762595001</t>
  </si>
  <si>
    <t>Spojovací prostředky podlah a podkladových konstrukcí hřebíky, vruty</t>
  </si>
  <si>
    <t>-652923383</t>
  </si>
  <si>
    <t>134</t>
  </si>
  <si>
    <t>762526110</t>
  </si>
  <si>
    <t>Položení podlah položení polštářů pod podlahy osové vzdálenosti do 650 mm</t>
  </si>
  <si>
    <t>-238784054</t>
  </si>
  <si>
    <t>(6,7+3,5+4,7)*(4,83+4,82+0,23) "3NP : podlaha 1  -statika"</t>
  </si>
  <si>
    <t>135</t>
  </si>
  <si>
    <t>762751210</t>
  </si>
  <si>
    <t>Montáž prostorových konstrukcí vázaných na hladko (bez zářezů) z řeziva hraněného nebo polohraněného, s použitím ocelových spojek (spojky ve specifikaci), průřezové plochy do 120 cm2</t>
  </si>
  <si>
    <t>478888104</t>
  </si>
  <si>
    <t>(6+4,25+5,8)*10+7,5+2+4,5*2+6,5+5,5+3,5+3*2 " 3NP podlaha 2 - statika délka nosníků</t>
  </si>
  <si>
    <t xml:space="preserve">((6+4,25+5,8)*10+7,5+2+4,5*2+6,5+5,5+3,5+3*2)*2+69,5 " délka hranolu 80/60 </t>
  </si>
  <si>
    <t>136</t>
  </si>
  <si>
    <t>605111601</t>
  </si>
  <si>
    <t>řezivo jehličnaté hranol dl 3 - 3,5 m jakost I.</t>
  </si>
  <si>
    <t>166369280</t>
  </si>
  <si>
    <t>(147,212*2)*0,16*0,06 " 3NP: fošny podl.1</t>
  </si>
  <si>
    <t>470,5*0,08*0,06 "3NP: sbíjené vazníky podl.2</t>
  </si>
  <si>
    <t>137</t>
  </si>
  <si>
    <t>998762202</t>
  </si>
  <si>
    <t>Přesun hmot pro konstrukce tesařské stanovený procentní sazbou (%) z ceny vodorovná dopravní vzdálenost do 50 m v objektech výšky přes 6 do 12 m</t>
  </si>
  <si>
    <t>-165955761</t>
  </si>
  <si>
    <t>138</t>
  </si>
  <si>
    <t>763111427</t>
  </si>
  <si>
    <t>Příčka ze sádrokartonových desek s nosnou konstrukcí z jednoduchých ocelových profilů UW, CW dvojitě opláštěná deskami protipožárními DF tl. 2 x 12,5 mm, EI 90, příčka tl. 150 mm, profil 100 TI tl. 80 mm, Rw 55 dB</t>
  </si>
  <si>
    <t>-2025109969</t>
  </si>
  <si>
    <t>(15,274+6,483+14,123+6,6+7,383+3,958)*1,7 " 305-312 nadezdívka -obvod</t>
  </si>
  <si>
    <t>(6,647+4,31+3,34+4,975)*2,83 "305-308,312 obvod</t>
  </si>
  <si>
    <t>((5,8*2+3,34+4,01+3,33+2,86+2,65+3,747+1,344)-1,6*2,1*4)*2,83 " vnitří příčky plné</t>
  </si>
  <si>
    <t>((5,52+5,822+6,339+5,723+2,327+5,303+4,975)*2,83)"vnitřní příčky kosené</t>
  </si>
  <si>
    <t>-101,905*7/100 "7% zkosení</t>
  </si>
  <si>
    <t>139</t>
  </si>
  <si>
    <t>763131442</t>
  </si>
  <si>
    <t>Podhled ze sádrokartonových desek dvouvrstvá zavěšená spodní konstrukce z ocelových profilů CD, UD dvojitě opláštěná deskami protipožárními DF, tl. 2 x 12,5 mm, TI tl. 80 mm 40 kg/m3</t>
  </si>
  <si>
    <t>1746013270</t>
  </si>
  <si>
    <t>4+6,25+9,25+2,29 "1NP"</t>
  </si>
  <si>
    <t>2,29 "2NP"</t>
  </si>
  <si>
    <t>14,26+15,04+37,15+20,39+2,76 "3NP"</t>
  </si>
  <si>
    <t>SDK_pod</t>
  </si>
  <si>
    <t>140</t>
  </si>
  <si>
    <t>763153211</t>
  </si>
  <si>
    <t>Podlaha ze sádrokartonových desek lepených na pero a drážku, s penetrací desky tl. 2 x 12,5 mm, podlaha tl. 45 mm, suchý podsyp tl. 20 mm</t>
  </si>
  <si>
    <t>-991765072</t>
  </si>
  <si>
    <t>141</t>
  </si>
  <si>
    <t>763181311</t>
  </si>
  <si>
    <t>Výplně otvorů konstrukcí ze sádrokartonových desek montáž zárubně kovové s příslušenstvím pro příčky výšky do 2,75 m nebo zátěže dveřního křídla do 25 kg, s profily CW a UW jednokřídlové</t>
  </si>
  <si>
    <t>1068080751</t>
  </si>
  <si>
    <t>142</t>
  </si>
  <si>
    <t>553315420</t>
  </si>
  <si>
    <t>zárubeň ocelová pro sádrokarton 150 800 levá,pravá</t>
  </si>
  <si>
    <t>395232372</t>
  </si>
  <si>
    <t>143</t>
  </si>
  <si>
    <t>553315430</t>
  </si>
  <si>
    <t>zárubeň ocelová pro sádrokarton 150 900 levá,pravá</t>
  </si>
  <si>
    <t>-2082848426</t>
  </si>
  <si>
    <t>144</t>
  </si>
  <si>
    <t>763181312</t>
  </si>
  <si>
    <t>Výplně otvorů konstrukcí ze sádrokartonových desek montáž zárubně kovové s příslušenstvím pro příčky výšky do 2,75 m nebo zátěže dveřního křídla do 25 kg, s profily CW a UW dvoukřídlové</t>
  </si>
  <si>
    <t>1473094623</t>
  </si>
  <si>
    <t>145</t>
  </si>
  <si>
    <t>553315450</t>
  </si>
  <si>
    <t>zárubeň ocelová pro sádrokarton 150 1450 dvoukřídlá</t>
  </si>
  <si>
    <t>-1962778483</t>
  </si>
  <si>
    <t>146</t>
  </si>
  <si>
    <t>763412111</t>
  </si>
  <si>
    <t>Sanitární příčky vhodné do suchého prostředí dělící z dřevotřískových desek laminovaných tl. 12 mm</t>
  </si>
  <si>
    <t>-1947276968</t>
  </si>
  <si>
    <t>2,1*5 "S3"</t>
  </si>
  <si>
    <t>147</t>
  </si>
  <si>
    <t>763412121</t>
  </si>
  <si>
    <t>Sanitární příčky vhodné do suchého prostředí dveře vnitřní do sanitárních příček šířky do 800 mm, výšky do 2 000 mm z dřevotřískových desek laminovaných včetně nerezového kování tl. 12 mm</t>
  </si>
  <si>
    <t>808221882</t>
  </si>
  <si>
    <t>148</t>
  </si>
  <si>
    <t>998763402</t>
  </si>
  <si>
    <t>Přesun hmot pro konstrukce montované z desek stanovený procentní sazbou (%) z ceny vodorovná dopravní vzdálenost do 50 m v objektech výšky přes 6 do 12 m</t>
  </si>
  <si>
    <t>621766392</t>
  </si>
  <si>
    <t>149</t>
  </si>
  <si>
    <t>764002413</t>
  </si>
  <si>
    <t>Montáž strukturní oddělovací rohože jakékoli rš</t>
  </si>
  <si>
    <t>1857674821</t>
  </si>
  <si>
    <t>150</t>
  </si>
  <si>
    <t>283292230</t>
  </si>
  <si>
    <t>fólie difuzně propustné s nakašírovanou strukturovanou rohoží pod hladkou plechovou krytinu</t>
  </si>
  <si>
    <t>768465352</t>
  </si>
  <si>
    <t>220*1,15 "Přepočtené koeficientem množství</t>
  </si>
  <si>
    <t>151</t>
  </si>
  <si>
    <t>76404241R</t>
  </si>
  <si>
    <t>Pojistná hydroizolace asf. pásy natavené na penetrovaný povrch</t>
  </si>
  <si>
    <t>2103856180</t>
  </si>
  <si>
    <t>152</t>
  </si>
  <si>
    <t>76404242R</t>
  </si>
  <si>
    <t>Paropropustná fole (dodávka + montáž)</t>
  </si>
  <si>
    <t>-1310353533</t>
  </si>
  <si>
    <t>153</t>
  </si>
  <si>
    <t>764131401</t>
  </si>
  <si>
    <t>Krytina ze svitků nebo tabulí z měděného plechu s úpravou u okapů, prostupů a výčnělků střechy rovné drážkováním ze svitků rš 500 mm, sklon střechy do 30°</t>
  </si>
  <si>
    <t>-1825908911</t>
  </si>
  <si>
    <t>115 " hlavní objekt"</t>
  </si>
  <si>
    <t>105 "přístavba"</t>
  </si>
  <si>
    <t>154</t>
  </si>
  <si>
    <t>764231466</t>
  </si>
  <si>
    <t>Oplechování střešních prvků z měděného plechu úžlabí rš 500 mm</t>
  </si>
  <si>
    <t>-1131223768</t>
  </si>
  <si>
    <t>3 "K13"</t>
  </si>
  <si>
    <t>155</t>
  </si>
  <si>
    <t>76423345R</t>
  </si>
  <si>
    <t xml:space="preserve">Sněhový zachytávač krytiny z Cu plechu </t>
  </si>
  <si>
    <t>141796764</t>
  </si>
  <si>
    <t>115 "K5"</t>
  </si>
  <si>
    <t>156</t>
  </si>
  <si>
    <t>764234407</t>
  </si>
  <si>
    <t>Oplechování horních ploch zdí a nadezdívek (atik) z měděného plechu mechanicky kotvených rš 670 mm</t>
  </si>
  <si>
    <t>642108808</t>
  </si>
  <si>
    <t>22 "K3 - r.š. 600mm"</t>
  </si>
  <si>
    <t>2,5 "K14 - r.š. 600mm"</t>
  </si>
  <si>
    <t>157</t>
  </si>
  <si>
    <t>764238424</t>
  </si>
  <si>
    <t>Oplechování říms a ozdobných prvků z měděného plechu rovných, bez rohů celoplošně lepené rš 330 mm</t>
  </si>
  <si>
    <t>1948014467</t>
  </si>
  <si>
    <t>128  "K6 - r.š. 300mm"</t>
  </si>
  <si>
    <t>113,8  "K7 - r.š. 150mm"</t>
  </si>
  <si>
    <t>52  "K8 - r.š. 350mm"</t>
  </si>
  <si>
    <t>35,5 "K9 - r.š. 300mm"</t>
  </si>
  <si>
    <t>42 " K10 - r.š. 300mm"</t>
  </si>
  <si>
    <t>158</t>
  </si>
  <si>
    <t>764331414</t>
  </si>
  <si>
    <t>Lemování zdí z měděného plechu boční nebo horní rovných, střech s krytinou skládanou mimo prejzovou rš 330 mm</t>
  </si>
  <si>
    <t>989564795</t>
  </si>
  <si>
    <t>56,1  "K5 - r.š.300mm"</t>
  </si>
  <si>
    <t>159</t>
  </si>
  <si>
    <t>764334412</t>
  </si>
  <si>
    <t>Lemování prostupů z měděného plechu bez lišty, střech s krytinou skládanou nebo z plechu</t>
  </si>
  <si>
    <t>-1856820968</t>
  </si>
  <si>
    <t>0,33*6,6*2 "K4"</t>
  </si>
  <si>
    <t>0,35*4 "K12"</t>
  </si>
  <si>
    <t>160</t>
  </si>
  <si>
    <t>764335422</t>
  </si>
  <si>
    <t>Lemování trub, konzol, držáků a ostatních kusových prvků z měděného plechu střech s krytinou skládanou mimo prejzovou nebo z plechu, průměr přes 75 do 100 mm</t>
  </si>
  <si>
    <t>567320506</t>
  </si>
  <si>
    <t>5 "K11"</t>
  </si>
  <si>
    <t>161</t>
  </si>
  <si>
    <t>764531404</t>
  </si>
  <si>
    <t>Žlab podokapní z měděného plechu včetně háků a čel půlkruhový rš 330 mm</t>
  </si>
  <si>
    <t>1631461506</t>
  </si>
  <si>
    <t>96 "K2"</t>
  </si>
  <si>
    <t>162</t>
  </si>
  <si>
    <t>764531444</t>
  </si>
  <si>
    <t>Žlab podokapní z měděného plechu včetně háků a čel kotlík oválný (trychtýřový), rš žlabu/průměr svodu 330/100 mm</t>
  </si>
  <si>
    <t>-1513561666</t>
  </si>
  <si>
    <t>163</t>
  </si>
  <si>
    <t>764538422</t>
  </si>
  <si>
    <t>Svod z měděného plechu včetně objímek, kolen a odskoků kruhový, průměru 100 mm</t>
  </si>
  <si>
    <t>-697091514</t>
  </si>
  <si>
    <t>20 " K1"</t>
  </si>
  <si>
    <t>164</t>
  </si>
  <si>
    <t>764538423</t>
  </si>
  <si>
    <t>Svod z měděného plechu včetně objímek, kolen a odskoků kruhový, průměru 120 mm</t>
  </si>
  <si>
    <t>-1770627429</t>
  </si>
  <si>
    <t>25 "k1"</t>
  </si>
  <si>
    <t>165</t>
  </si>
  <si>
    <t>998764202</t>
  </si>
  <si>
    <t>Přesun hmot pro konstrukce klempířské stanovený procentní sazbou (%) z ceny vodorovná dopravní vzdálenost do 50 m v objektech výšky přes 6 do 12 m</t>
  </si>
  <si>
    <t>9183392</t>
  </si>
  <si>
    <t>765</t>
  </si>
  <si>
    <t>Krytina skládaná</t>
  </si>
  <si>
    <t>166</t>
  </si>
  <si>
    <t>765113016</t>
  </si>
  <si>
    <t>Krytina keramická drážková sklonu střechy do 30° na sucho maloformátová engobovaná</t>
  </si>
  <si>
    <t>-697857901</t>
  </si>
  <si>
    <t>435 "hlavní objekt"</t>
  </si>
  <si>
    <t>167</t>
  </si>
  <si>
    <t>765113112</t>
  </si>
  <si>
    <t>Krytina keramická drážková sklonu střechy do 30° okapová hrana s větracím pásem kovovým</t>
  </si>
  <si>
    <t>-1004161003</t>
  </si>
  <si>
    <t>16,476+8,593+17,912+2,035+5,97+13,964</t>
  </si>
  <si>
    <t>168</t>
  </si>
  <si>
    <t>765113212</t>
  </si>
  <si>
    <t>Krytina keramická drážková sklonu střechy do 30° nárožní hrana na sucho s větracím lepícím pásem kovovým z hřebenáčů engobovaných</t>
  </si>
  <si>
    <t>-1692275658</t>
  </si>
  <si>
    <t xml:space="preserve">10,2+3,6+6+5,8+7,9 "nároží </t>
  </si>
  <si>
    <t>169</t>
  </si>
  <si>
    <t>765113312</t>
  </si>
  <si>
    <t>Krytina keramická drážková sklonu střechy do 30° hřeben na sucho s větracím pásem kovovým z hřebenáčů engobovaných</t>
  </si>
  <si>
    <t>938952467</t>
  </si>
  <si>
    <t>9,9+8,7+8,4+1,25+4,35+1,4 "hřebeny</t>
  </si>
  <si>
    <t>170</t>
  </si>
  <si>
    <t>765113912</t>
  </si>
  <si>
    <t>Krytina keramická drážková sklonu střechy do 30° Příplatek cenám za sklon přes 40° do 50°</t>
  </si>
  <si>
    <t>1840802060</t>
  </si>
  <si>
    <t>171</t>
  </si>
  <si>
    <t>765191021</t>
  </si>
  <si>
    <t>Montáž pojistné hydroizolační fólie kladené ve sklonu přes 20° s lepenými přesahy na krokve</t>
  </si>
  <si>
    <t>716690447</t>
  </si>
  <si>
    <t>172</t>
  </si>
  <si>
    <t>283292950</t>
  </si>
  <si>
    <t>fólie kontaktní difuzně propustná pro doplňkovou hydroizolační vrstvu, třívrstvá mikroporézní PP 150g/m2 s integrovanou samolepící páskou</t>
  </si>
  <si>
    <t>-1975039284</t>
  </si>
  <si>
    <t>435*1,1 "Přepočtené koeficientem množství</t>
  </si>
  <si>
    <t>173</t>
  </si>
  <si>
    <t>765191023</t>
  </si>
  <si>
    <t>Montáž pojistné hydroizolační fólie kladené ve sklonu přes 20° s lepenými přesahy na bednění nebo tepelnou izolaci</t>
  </si>
  <si>
    <t>-557602778</t>
  </si>
  <si>
    <t>174</t>
  </si>
  <si>
    <t>283293220</t>
  </si>
  <si>
    <t>fólie kontaktní difuzně propustná pro doplňkovou hydroizolační vrstvu, čtyřvrstvá mikroporézní PP 160g/m2</t>
  </si>
  <si>
    <t>594453055</t>
  </si>
  <si>
    <t>175</t>
  </si>
  <si>
    <t>998765202</t>
  </si>
  <si>
    <t>Přesun hmot pro krytiny skládané stanovený procentní sazbou (%) z ceny vodorovná dopravní vzdálenost do 50 m v objektech výšky přes 6 do 12 m</t>
  </si>
  <si>
    <t>238745682</t>
  </si>
  <si>
    <t>766</t>
  </si>
  <si>
    <t>Konstrukce truhlářské</t>
  </si>
  <si>
    <t>176</t>
  </si>
  <si>
    <t>76612352R</t>
  </si>
  <si>
    <t>Montáž stěn celozasklených, výšky přes 2,75 do 3,50 m</t>
  </si>
  <si>
    <t>1996072040</t>
  </si>
  <si>
    <t>3,292*3,546 "T4"</t>
  </si>
  <si>
    <t>2,81*2,898 "T5"</t>
  </si>
  <si>
    <t>177</t>
  </si>
  <si>
    <t>553291001</t>
  </si>
  <si>
    <t>atypická prosklená stěna s obloukovým proskleným nadsvětlíkem, s posuvnými dvoukřídlovými dveřmi 1600/2300mm, ovládanými na pohybové čidlo - T4</t>
  </si>
  <si>
    <t>2113805772</t>
  </si>
  <si>
    <t>178</t>
  </si>
  <si>
    <t>553291002</t>
  </si>
  <si>
    <t>atypická prosklená stěna s obloukovým proskleným nadsvětlíkem, s jednokřídlovými dveřmi 900/2300mm - T5</t>
  </si>
  <si>
    <t>591349090</t>
  </si>
  <si>
    <t>179</t>
  </si>
  <si>
    <t>76662101R</t>
  </si>
  <si>
    <t xml:space="preserve">Montáž dřevěných rámů přes 1 m2 pevných </t>
  </si>
  <si>
    <t>749638461</t>
  </si>
  <si>
    <t>0,8*2,0 "S1"</t>
  </si>
  <si>
    <t>1,0*2,1 "S2"</t>
  </si>
  <si>
    <t>180</t>
  </si>
  <si>
    <t>611400031</t>
  </si>
  <si>
    <t>dřevěný rám pevně zasklený bezpečnostním sklem 800/2000mm - S1</t>
  </si>
  <si>
    <t>448422459</t>
  </si>
  <si>
    <t>181</t>
  </si>
  <si>
    <t>611400041</t>
  </si>
  <si>
    <t>dřevěný rám pevně zasklený bezpečnostním sklem 1000/2100mm - S2</t>
  </si>
  <si>
    <t>-2052572541</t>
  </si>
  <si>
    <t>182</t>
  </si>
  <si>
    <t>766621112</t>
  </si>
  <si>
    <t>Montáž oken dřevěných včetně montáže rámu plochy přes 1 m2 špaletových do zdiva, výšky přes 1,5 do 2,5 m</t>
  </si>
  <si>
    <t>569876704</t>
  </si>
  <si>
    <t>1,2*1,6*5 "2"</t>
  </si>
  <si>
    <t>1,2*1,6*4 "2a"</t>
  </si>
  <si>
    <t>1,6*1,8*1 "3"</t>
  </si>
  <si>
    <t>1,4*1,8*1 "4"</t>
  </si>
  <si>
    <t>1,4*1,8*1 "5"</t>
  </si>
  <si>
    <t>1,0*1,8*1 "6"</t>
  </si>
  <si>
    <t>1,0*2,0*5 "7"</t>
  </si>
  <si>
    <t>1,0*2,0*4 "7a"</t>
  </si>
  <si>
    <t>1,0*2,0*3 "8"</t>
  </si>
  <si>
    <t>1,0*2,0*2 "8a"</t>
  </si>
  <si>
    <t>1,8*2,0*1 "9"</t>
  </si>
  <si>
    <t>1,4*2,0*1 "10"</t>
  </si>
  <si>
    <t>1,0*2,0*1 "11"</t>
  </si>
  <si>
    <t>1,0*1,8*1 "12"</t>
  </si>
  <si>
    <t>1,0*1,8*1 "12a"</t>
  </si>
  <si>
    <t>1,68*2,0*2 "14"</t>
  </si>
  <si>
    <t>1,98*2,0*2 "14a"</t>
  </si>
  <si>
    <t>183</t>
  </si>
  <si>
    <t>611322611</t>
  </si>
  <si>
    <t>stávající okno dřevěné tříkřídlové špaletové repasované 1600/1800 - č.3</t>
  </si>
  <si>
    <t>-1317156566</t>
  </si>
  <si>
    <t>184</t>
  </si>
  <si>
    <t>611322612</t>
  </si>
  <si>
    <t>stávající okno dřevěné tříkřídlové špaletové repasované 1400/1800 - č.5</t>
  </si>
  <si>
    <t>-1468611580</t>
  </si>
  <si>
    <t>185</t>
  </si>
  <si>
    <t>611322613</t>
  </si>
  <si>
    <t>stávající okno dřevěné tříkřídlové špaletové repasované 1000/1800 - č.6</t>
  </si>
  <si>
    <t>-173264772</t>
  </si>
  <si>
    <t>186</t>
  </si>
  <si>
    <t>611322491</t>
  </si>
  <si>
    <t>stávající okno dřevěné dvojdílné špaletové repasované 1000/2000 - č.7</t>
  </si>
  <si>
    <t>-730883321</t>
  </si>
  <si>
    <t>187</t>
  </si>
  <si>
    <t>611322492</t>
  </si>
  <si>
    <t>stávající okno dřevěné dvojdílné špaletové repasované 1000/2000 - č.7a</t>
  </si>
  <si>
    <t>2133374157</t>
  </si>
  <si>
    <t>188</t>
  </si>
  <si>
    <t>611322493</t>
  </si>
  <si>
    <t>stávající okno dřevěné dvojdílné špaletové repasované 1800/2000 - č.9</t>
  </si>
  <si>
    <t>-378857754</t>
  </si>
  <si>
    <t>189</t>
  </si>
  <si>
    <t>611322494</t>
  </si>
  <si>
    <t>stávající okno dřevěné dvojdílné špaletové repasované 1400/2000 - č.10</t>
  </si>
  <si>
    <t>1572533378</t>
  </si>
  <si>
    <t>190</t>
  </si>
  <si>
    <t>611322495</t>
  </si>
  <si>
    <t>stávající okno dřevěné dvojdílné špaletové repasované 1000/2000 - č.11</t>
  </si>
  <si>
    <t>96933532</t>
  </si>
  <si>
    <t>191</t>
  </si>
  <si>
    <t>611322601</t>
  </si>
  <si>
    <t>okno dřevěné dvoukřídlové atypické špaletové 1200/1600 - č.2</t>
  </si>
  <si>
    <t>1883311338</t>
  </si>
  <si>
    <t>192</t>
  </si>
  <si>
    <t>611322602</t>
  </si>
  <si>
    <t>okno dřevěné dvoukřídlové atypické špaletové 1200/1600 - č.2a</t>
  </si>
  <si>
    <t>1991174449</t>
  </si>
  <si>
    <t>193</t>
  </si>
  <si>
    <t>611322603</t>
  </si>
  <si>
    <t>okno dřevěné tříkřídlové atypické špaletové 1400/1800 - č.4</t>
  </si>
  <si>
    <t>-1649044803</t>
  </si>
  <si>
    <t>194</t>
  </si>
  <si>
    <t>611322604</t>
  </si>
  <si>
    <t>okno dřevěné dvoukřídlové atypické špaletové 1000/2000 - č.8</t>
  </si>
  <si>
    <t>1214874029</t>
  </si>
  <si>
    <t>195</t>
  </si>
  <si>
    <t>611322605</t>
  </si>
  <si>
    <t>okno dřevěné dvoukřídlové atypické špaletové 1000/2000 - č.8a</t>
  </si>
  <si>
    <t>-1718318745</t>
  </si>
  <si>
    <t>196</t>
  </si>
  <si>
    <t>611322606</t>
  </si>
  <si>
    <t>okno dřevěné dvoukřídlové atypické špaletové 1000/1800 - č.12</t>
  </si>
  <si>
    <t>1358325735</t>
  </si>
  <si>
    <t>197</t>
  </si>
  <si>
    <t>611322607</t>
  </si>
  <si>
    <t>okno dřevěné dvoukřídlové atypické špaletové 1000/1800 - č.12a</t>
  </si>
  <si>
    <t>-1961541032</t>
  </si>
  <si>
    <t>198</t>
  </si>
  <si>
    <t>611322608</t>
  </si>
  <si>
    <t>okno dřevěné dvoukřídlové atypické špaletové - č.14</t>
  </si>
  <si>
    <t>-152979654</t>
  </si>
  <si>
    <t>199</t>
  </si>
  <si>
    <t>611322609</t>
  </si>
  <si>
    <t>okno dřevěné dvoukřídlové atypické špaletové - č.14a</t>
  </si>
  <si>
    <t>1332320654</t>
  </si>
  <si>
    <t>200</t>
  </si>
  <si>
    <t>766621622</t>
  </si>
  <si>
    <t>Montáž oken dřevěných plochy do 1 m2 včetně montáže rámu otevíravých do zdiva</t>
  </si>
  <si>
    <t>673229753</t>
  </si>
  <si>
    <t>3  "1PP  1,1a"</t>
  </si>
  <si>
    <t>201</t>
  </si>
  <si>
    <t>611301001</t>
  </si>
  <si>
    <t>okno dřevěné jednokřídlové výklopné  60x40 cm</t>
  </si>
  <si>
    <t>-1676084319</t>
  </si>
  <si>
    <t>3 "1PP 1,1a"</t>
  </si>
  <si>
    <t>202</t>
  </si>
  <si>
    <t>766660002</t>
  </si>
  <si>
    <t>Montáž dveřních křídel dřevěných nebo plastových otevíravých do ocelové zárubně povrchově upravených jednokřídlových, šířky přes 800 mm</t>
  </si>
  <si>
    <t>798229511</t>
  </si>
  <si>
    <t>203</t>
  </si>
  <si>
    <t>611611041</t>
  </si>
  <si>
    <t>dveře vnitřní jednokřídlové hladké, plné, bez prahu s větrací mřížkou, vč. kování 900/1970mm - T1</t>
  </si>
  <si>
    <t>1225211913</t>
  </si>
  <si>
    <t>204</t>
  </si>
  <si>
    <t>766660171</t>
  </si>
  <si>
    <t>Montáž dveřních křídel dřevěných nebo plastových otevíravých do obložkové zárubně povrchově upravených jednokřídlových, šířky do 800 mm</t>
  </si>
  <si>
    <t>1639230641</t>
  </si>
  <si>
    <t>205</t>
  </si>
  <si>
    <t>611611043</t>
  </si>
  <si>
    <t>atypické dveře vnitřní jednokřídlové, plné, kazetové, bez prahu s větrací mřížkou, vč. kování 800/1970mm - T8</t>
  </si>
  <si>
    <t>-25119991</t>
  </si>
  <si>
    <t>206</t>
  </si>
  <si>
    <t>611611044</t>
  </si>
  <si>
    <t xml:space="preserve">dveře vnitřní jednokřídlové hladké, bez prahu s větrací mřížkou, vč. kování 700/2100mm - T9
</t>
  </si>
  <si>
    <t>-740507666</t>
  </si>
  <si>
    <t>207</t>
  </si>
  <si>
    <t>766660172</t>
  </si>
  <si>
    <t>Montáž dveřních křídel dřevěných nebo plastových otevíravých do obložkové zárubně povrchově upravených jednokřídlových, šířky přes 800 mm</t>
  </si>
  <si>
    <t>1138267756</t>
  </si>
  <si>
    <t>208</t>
  </si>
  <si>
    <t>553413131</t>
  </si>
  <si>
    <t>stávající vnitřní dveře jednokřídlové, plné, kazetové, s dubvým prahem - kompletní repase  1000/220mm - T10</t>
  </si>
  <si>
    <t>-2104959293</t>
  </si>
  <si>
    <t>209</t>
  </si>
  <si>
    <t>553413132</t>
  </si>
  <si>
    <t>stávající vnitřní dveře jednokřídlové, plné, kazetové, s dubvým prahem - kompletní repase  900/215mm - T10</t>
  </si>
  <si>
    <t>408324422</t>
  </si>
  <si>
    <t>210</t>
  </si>
  <si>
    <t>611611045</t>
  </si>
  <si>
    <t>atypické dveře vnitřní jednokřídlové kazetové, plné, bez prahu vč. kování 900/2100mm - T11</t>
  </si>
  <si>
    <t>408248585</t>
  </si>
  <si>
    <t>211</t>
  </si>
  <si>
    <t>611611052</t>
  </si>
  <si>
    <t>dveře vnitřní jednokřídlové kazetové, s dubovým prahem 900/2100mm - T15</t>
  </si>
  <si>
    <t>527655261</t>
  </si>
  <si>
    <t>212</t>
  </si>
  <si>
    <t>611611053</t>
  </si>
  <si>
    <t>dveře vnitřní jednokřídlové kazetové, s dubovým prahem 900/2100mm - T16</t>
  </si>
  <si>
    <t>-145532323</t>
  </si>
  <si>
    <t>213</t>
  </si>
  <si>
    <t>611611071</t>
  </si>
  <si>
    <t>dveře vnitřní jednokřídlové hladké, plné, bez prahu 900/2100mm - T18</t>
  </si>
  <si>
    <t>-1811061827</t>
  </si>
  <si>
    <t>214</t>
  </si>
  <si>
    <t>766660173</t>
  </si>
  <si>
    <t>Montáž dveřních křídel dřevěných nebo plastových otevíravých do obložkové zárubně povrchově upravených dvoukřídlových, šířky do 1450 mm</t>
  </si>
  <si>
    <t>-1676583745</t>
  </si>
  <si>
    <t>215</t>
  </si>
  <si>
    <t>611602851</t>
  </si>
  <si>
    <t>atypické dveře dřevěné dvoukřídlové, plné, kazetové (ve stylu stávajících), bez prahu 1100/2100 - T6</t>
  </si>
  <si>
    <t>1181261717</t>
  </si>
  <si>
    <t>216</t>
  </si>
  <si>
    <t>553413121</t>
  </si>
  <si>
    <t>stávající vnitřní dveře dvoukřídlové, plné, kazetové, s dubvým prahem - kompletní repase  1300/220mm - T10a</t>
  </si>
  <si>
    <t>1814636428</t>
  </si>
  <si>
    <t>217</t>
  </si>
  <si>
    <t>553413122</t>
  </si>
  <si>
    <t>stávající vnitřní dveře dvoukřídlové, prosklené 2/3, kazetové, s dubvým prahem - kompletní repase  1300/220mm - T10a</t>
  </si>
  <si>
    <t>1106038887</t>
  </si>
  <si>
    <t>218</t>
  </si>
  <si>
    <t>611611056</t>
  </si>
  <si>
    <t>dveře vnitřní dvoukřídlové hladké, plné, bez prahu 1600/2100mm - T17</t>
  </si>
  <si>
    <t>1374677662</t>
  </si>
  <si>
    <t>219</t>
  </si>
  <si>
    <t>766660192</t>
  </si>
  <si>
    <t>Montáž dveřních křídel dřevěných nebo plastových otevíravých do obložkové zárubně z masivního dřeva s polodrážkou jednokřídlových, šířky přes 800 mm</t>
  </si>
  <si>
    <t>-458718687</t>
  </si>
  <si>
    <t>220</t>
  </si>
  <si>
    <t>611611042</t>
  </si>
  <si>
    <t>atypické dveře dřevěné jednokřídlové, plné, kazetové (ve stylu stávajících) s větrací mřížkou, bez prahu 900/2100 - T7</t>
  </si>
  <si>
    <t>629636750</t>
  </si>
  <si>
    <t>221</t>
  </si>
  <si>
    <t>766660318</t>
  </si>
  <si>
    <t>Montáž dveřních křídel dřevěných nebo plastových posuvných dveří do pouzdra zděné příčky s jednou kapsou dvoukřídlových, průchozí šířky přes 1650 do 2450 mm</t>
  </si>
  <si>
    <t>1129514464</t>
  </si>
  <si>
    <t>222</t>
  </si>
  <si>
    <t>553910621</t>
  </si>
  <si>
    <t>atypické kazetové posuvné panely ve stylu stávajích dveří 2160/2200mm - T14</t>
  </si>
  <si>
    <t>544897389</t>
  </si>
  <si>
    <t>223</t>
  </si>
  <si>
    <t>766660411</t>
  </si>
  <si>
    <t>Montáž dveřních křídel dřevěných nebo plastových vchodových dveří včetně rámu do zdiva jednokřídlových bez nadsvětlíku</t>
  </si>
  <si>
    <t>-317383076</t>
  </si>
  <si>
    <t>224</t>
  </si>
  <si>
    <t>611611061</t>
  </si>
  <si>
    <t>atypické dveře vstupní jednokřídlové s dubovým prahem (ve stylu stávajících) 900/2100mm - T13</t>
  </si>
  <si>
    <t>-455108643</t>
  </si>
  <si>
    <t>225</t>
  </si>
  <si>
    <t>766660421</t>
  </si>
  <si>
    <t>Montáž dveřních křídel dřevěných nebo plastových vchodových dveří včetně rámu do zdiva jednokřídlových s nadsvětlíkem</t>
  </si>
  <si>
    <t>170087724</t>
  </si>
  <si>
    <t>226</t>
  </si>
  <si>
    <t>611611046</t>
  </si>
  <si>
    <t>atypické dveře jednokřídlové kazetové, plné, bez prahu vč. kování s proskleným nadsvětlíkem 900/2100mm - T12</t>
  </si>
  <si>
    <t>-2110441290</t>
  </si>
  <si>
    <t>227</t>
  </si>
  <si>
    <t>766660451</t>
  </si>
  <si>
    <t>Montáž dveřních křídel dřevěných nebo plastových vchodových dveří včetně rámu do zdiva dvoukřídlových bez nadsvětlíku</t>
  </si>
  <si>
    <t>-289500120</t>
  </si>
  <si>
    <t>228</t>
  </si>
  <si>
    <t>553413112</t>
  </si>
  <si>
    <t>atypické vstupní dveře dvoukřídlové s dubovým prahem (ve stylu stávajících)  2000/2300mm - T19</t>
  </si>
  <si>
    <t>1688762932</t>
  </si>
  <si>
    <t>229</t>
  </si>
  <si>
    <t>766660461</t>
  </si>
  <si>
    <t>Montáž dveřních křídel dřevěných nebo plastových vchodových dveří včetně rámu do zdiva dvoukřídlových s nadsvětlíkem</t>
  </si>
  <si>
    <t>-950470731</t>
  </si>
  <si>
    <t>230</t>
  </si>
  <si>
    <t>553413111</t>
  </si>
  <si>
    <t>stávající vstupní dveře dvoukřídlové s proskleným nadsvětlíkem, kompletní repase  2900/2810mm - T3</t>
  </si>
  <si>
    <t>-522731728</t>
  </si>
  <si>
    <t>231</t>
  </si>
  <si>
    <t>766671026</t>
  </si>
  <si>
    <t>Montáž střešních oken dřevěných nebo plastových kyvných, výklopných/kyvných s okenním rámem a lemováním, s plisovaným límcem, s napojením na krytinu do krytiny tvarované, rozměru 78 x 160 cm</t>
  </si>
  <si>
    <t>-809390821</t>
  </si>
  <si>
    <t>9 "č. 13"</t>
  </si>
  <si>
    <t>232</t>
  </si>
  <si>
    <t>611407371</t>
  </si>
  <si>
    <t>okno střešní dřevěné kyvné 780/1600, izolační trojsklo</t>
  </si>
  <si>
    <t>-1037530262</t>
  </si>
  <si>
    <t>233</t>
  </si>
  <si>
    <t>76667130R</t>
  </si>
  <si>
    <t>Zateplený výlez na střechu s hliníkovými sklopnými schůdky - 600/900mm - S13</t>
  </si>
  <si>
    <t>1484588114</t>
  </si>
  <si>
    <t>234</t>
  </si>
  <si>
    <t>76667151R</t>
  </si>
  <si>
    <t>Panely a vitríny (dodávka a osazení) - MUZEOLOGIE</t>
  </si>
  <si>
    <t>-1676567878</t>
  </si>
  <si>
    <t>235</t>
  </si>
  <si>
    <t>76667152R</t>
  </si>
  <si>
    <t>Panely a vitríny (dodávka a osazení) - PRAVĚK A STAROVĚK</t>
  </si>
  <si>
    <t>487378142</t>
  </si>
  <si>
    <t>236</t>
  </si>
  <si>
    <t>76667153R</t>
  </si>
  <si>
    <t>Panely a vitríny (dodávka a osazení) - PŘÍRODA POLABÍ</t>
  </si>
  <si>
    <t>1626345027</t>
  </si>
  <si>
    <t>237</t>
  </si>
  <si>
    <t>76667154R</t>
  </si>
  <si>
    <t>Panely a vitríny (dodávka a osazení) - HRABAL</t>
  </si>
  <si>
    <t>-342051968</t>
  </si>
  <si>
    <t>238</t>
  </si>
  <si>
    <t>76667155R</t>
  </si>
  <si>
    <t>Panely a vitríny (dodávka a osazení) - ŽELEZNICE</t>
  </si>
  <si>
    <t>891520450</t>
  </si>
  <si>
    <t>239</t>
  </si>
  <si>
    <t>76667156R</t>
  </si>
  <si>
    <t>Panely a vitríny (dodávka a osazení) - RENESANCE A TŘICETILETÁ VÁLKA</t>
  </si>
  <si>
    <t>-1927406009</t>
  </si>
  <si>
    <t>240</t>
  </si>
  <si>
    <t>76667157R</t>
  </si>
  <si>
    <t>Panely a vitríny (dodávka a osazení) - BAROKO</t>
  </si>
  <si>
    <t>2100535273</t>
  </si>
  <si>
    <t>241</t>
  </si>
  <si>
    <t>76667158R</t>
  </si>
  <si>
    <t>Panely a vitríny (dodávka a osazení) - ROZVOJ, ROZŠIŘOVÁNÍ MĚSTA A POKOJE</t>
  </si>
  <si>
    <t>402352887</t>
  </si>
  <si>
    <t>242</t>
  </si>
  <si>
    <t>76667159R</t>
  </si>
  <si>
    <t>Panely a vitríny (dodávka a osazení) - DOČASNÁ EXPOZICE</t>
  </si>
  <si>
    <t>-1701526957</t>
  </si>
  <si>
    <t>243</t>
  </si>
  <si>
    <t>76667160R</t>
  </si>
  <si>
    <t>-1785828526</t>
  </si>
  <si>
    <t>244</t>
  </si>
  <si>
    <t>76667161R</t>
  </si>
  <si>
    <t>1913382452</t>
  </si>
  <si>
    <t>245</t>
  </si>
  <si>
    <t>766682111</t>
  </si>
  <si>
    <t>Montáž zárubní dřevěných, plastových nebo z lamina obložkových, pro dveře jednokřídlové, tloušťky stěny do 170 mm</t>
  </si>
  <si>
    <t>1313506444</t>
  </si>
  <si>
    <t>246</t>
  </si>
  <si>
    <t>611822580</t>
  </si>
  <si>
    <t>zárubeň obložková pro dveře 1křídlé 600,700,800,900x1970mm tl 60-170mm dub,buk</t>
  </si>
  <si>
    <t>-2005726134</t>
  </si>
  <si>
    <t>247</t>
  </si>
  <si>
    <t>766682113</t>
  </si>
  <si>
    <t>Montáž zárubní dřevěných, plastových nebo z lamina obložkových, pro dveře jednokřídlové, tloušťky stěny přes 350 mm</t>
  </si>
  <si>
    <t>1262438675</t>
  </si>
  <si>
    <t>248</t>
  </si>
  <si>
    <t>611822700</t>
  </si>
  <si>
    <t>zárubeň obložková pro dveře 1křídlé 600,700,800,900x1970mm tl 260-350mm a více dub,buk</t>
  </si>
  <si>
    <t>1009113411</t>
  </si>
  <si>
    <t>249</t>
  </si>
  <si>
    <t>611822701</t>
  </si>
  <si>
    <t>zárubeň obložková pro dveře 1křídlové 60,70,80,90x215</t>
  </si>
  <si>
    <t>-1306876475</t>
  </si>
  <si>
    <t>250</t>
  </si>
  <si>
    <t>611822702</t>
  </si>
  <si>
    <t>zárubeň obložková pro dveře 1křídlové 100x220</t>
  </si>
  <si>
    <t>-461490868</t>
  </si>
  <si>
    <t>251</t>
  </si>
  <si>
    <t>766682123</t>
  </si>
  <si>
    <t>Montáž zárubní dřevěných, plastových nebo z lamina obložkových, pro dveře dvoukřídlové, tloušťky stěny přes 350 mm</t>
  </si>
  <si>
    <t>-1027859377</t>
  </si>
  <si>
    <t>252</t>
  </si>
  <si>
    <t>611822860</t>
  </si>
  <si>
    <t>zárubeň obložková pro dveře 2křídlé 1250,1450x1970mm tl 360-750mm dub,buk</t>
  </si>
  <si>
    <t>745524877</t>
  </si>
  <si>
    <t>253</t>
  </si>
  <si>
    <t>611822861</t>
  </si>
  <si>
    <t>zárubeň obložková pro dveře 2křídlové 130x220</t>
  </si>
  <si>
    <t>-670279120</t>
  </si>
  <si>
    <t>254</t>
  </si>
  <si>
    <t>76669411R</t>
  </si>
  <si>
    <t>Montáž ostatních truhlářských konstrukcí parapetních desek dřevěných nebo plastových šířky do 300 mm</t>
  </si>
  <si>
    <t>183044477</t>
  </si>
  <si>
    <t>70 "S8"</t>
  </si>
  <si>
    <t>255</t>
  </si>
  <si>
    <t>607941091</t>
  </si>
  <si>
    <t>deska parapetní dřevěný masiv se zaoblenou vnější hranou, šířka 200-300mm</t>
  </si>
  <si>
    <t>-1639365100</t>
  </si>
  <si>
    <t>256</t>
  </si>
  <si>
    <t>998766202</t>
  </si>
  <si>
    <t>Přesun hmot pro konstrukce truhlářské stanovený procentní sazbou (%) z ceny vodorovná dopravní vzdálenost do 50 m v objektech výšky přes 6 do 12 m</t>
  </si>
  <si>
    <t>-319968292</t>
  </si>
  <si>
    <t>257</t>
  </si>
  <si>
    <t>76716111R</t>
  </si>
  <si>
    <t>Kompletní repase stávajícího vniřního kovaného zábradlí schodiště, vč. dřevěného madla, výška zábradlí 1m</t>
  </si>
  <si>
    <t>-1349378865</t>
  </si>
  <si>
    <t>258</t>
  </si>
  <si>
    <t>76716121R</t>
  </si>
  <si>
    <t>Atypické kované zábradlí schodiště (kopie stávajícího), vč. dřevěného madla</t>
  </si>
  <si>
    <t>-1763909559</t>
  </si>
  <si>
    <t>259</t>
  </si>
  <si>
    <t>76716122R</t>
  </si>
  <si>
    <t>Atypické skleněné zábradlí kotvené do podlahy a bočních stěn, čiré bezpečnostní sklo, nosné prvky mosaz 1100/700mm vč. dřevěného madla - S5</t>
  </si>
  <si>
    <t>-1967049914</t>
  </si>
  <si>
    <t>260</t>
  </si>
  <si>
    <t>76716131R</t>
  </si>
  <si>
    <t>Atypická kovaná posuvná brána na el. pohon ve zjednodušeném stylu mříží na oknech v 1NP, vč. všech doplňků - 3700/2000 - Z8</t>
  </si>
  <si>
    <t>-317535880</t>
  </si>
  <si>
    <t>261</t>
  </si>
  <si>
    <t>76716141R</t>
  </si>
  <si>
    <t>Atypická kovaná vrata mezi přístavbou a hlavní budovou 2500/2100mm - Z11</t>
  </si>
  <si>
    <t>-1077639531</t>
  </si>
  <si>
    <t>262</t>
  </si>
  <si>
    <t>76716151R</t>
  </si>
  <si>
    <t xml:space="preserve">Nerezové madlo s objímkami DN 30 (v tunelu mezi přístavbou a hlavní budovou) - Z12
</t>
  </si>
  <si>
    <t>-1949382227</t>
  </si>
  <si>
    <t>263</t>
  </si>
  <si>
    <t>767330111</t>
  </si>
  <si>
    <t>Montáž tubusových světlovodů kopule s lemováním šikmá střecha</t>
  </si>
  <si>
    <t>315568245</t>
  </si>
  <si>
    <t>264</t>
  </si>
  <si>
    <t>553811121</t>
  </si>
  <si>
    <t>světlovodný tubus průměr 400 mm vč. všech doplňků, s vestavěným LED osvětlením</t>
  </si>
  <si>
    <t>-1713952799</t>
  </si>
  <si>
    <t>6*3,8 "S6"</t>
  </si>
  <si>
    <t>265</t>
  </si>
  <si>
    <t>767531111</t>
  </si>
  <si>
    <t>Montáž vstupních čistících zón z rohoží kovových nebo plastových</t>
  </si>
  <si>
    <t>300441976</t>
  </si>
  <si>
    <t>2,5*2,2 "S7"</t>
  </si>
  <si>
    <t>266</t>
  </si>
  <si>
    <t>697520700</t>
  </si>
  <si>
    <t>rohož vstupní provedení umělohmotné profily se silon. Kartáčky</t>
  </si>
  <si>
    <t>-421196675</t>
  </si>
  <si>
    <t>267</t>
  </si>
  <si>
    <t>767531121</t>
  </si>
  <si>
    <t>Montáž vstupních čistících zón z rohoží osazení rámu mosazného nebo hliníkového zapuštěného z L profilů</t>
  </si>
  <si>
    <t>-288501933</t>
  </si>
  <si>
    <t>(2,5+2,2)*2 "S7"</t>
  </si>
  <si>
    <t>268</t>
  </si>
  <si>
    <t>697521600</t>
  </si>
  <si>
    <t>rám pro zapuštění profil L-30/30 25/25 20/30 15/30-Al</t>
  </si>
  <si>
    <t>-62979275</t>
  </si>
  <si>
    <t>269</t>
  </si>
  <si>
    <t>767590110</t>
  </si>
  <si>
    <t>Montáž podlahových konstrukcí podlahových roštů, podlah připevněných svařováním</t>
  </si>
  <si>
    <t>-403240708</t>
  </si>
  <si>
    <t>2,907*1000 "Přepočtené koeficientem množství</t>
  </si>
  <si>
    <t>270</t>
  </si>
  <si>
    <t>130104440</t>
  </si>
  <si>
    <t>úhelník ocelový rovnostranný jakost 11 375 120x120x10mm</t>
  </si>
  <si>
    <t>93869023</t>
  </si>
  <si>
    <t>Poznámka k položce:
Hmotnost: 18,20 kg/m</t>
  </si>
  <si>
    <t>11*18,2*0,001 "L 120/10 - 1NP"</t>
  </si>
  <si>
    <t>9,2*18,2*0,001 "L 120/10 - 3NP"</t>
  </si>
  <si>
    <t>271</t>
  </si>
  <si>
    <t>130109360</t>
  </si>
  <si>
    <t>ocel profilová UPE 180 jakost 11 375</t>
  </si>
  <si>
    <t>79362444</t>
  </si>
  <si>
    <t>Poznámka k položce:
Hmotnost: 20,20 kg/m</t>
  </si>
  <si>
    <t>podlaha 3NP</t>
  </si>
  <si>
    <t>119,7*16,1*0,001 "UPE 180"</t>
  </si>
  <si>
    <t>272</t>
  </si>
  <si>
    <t>130109740</t>
  </si>
  <si>
    <t>ocel profilová HE-B 140 jakost 11 375</t>
  </si>
  <si>
    <t>-1972467593</t>
  </si>
  <si>
    <t>Poznámka k položce:
Hmotnost: 34,50 kg/m</t>
  </si>
  <si>
    <t>18,2*33,7*0,001 "HEB 140"</t>
  </si>
  <si>
    <t>273</t>
  </si>
  <si>
    <t>767640311</t>
  </si>
  <si>
    <t>Montáž dveří ocelových vnitřních jednokřídlových</t>
  </si>
  <si>
    <t>-1336300580</t>
  </si>
  <si>
    <t>274</t>
  </si>
  <si>
    <t>553411561</t>
  </si>
  <si>
    <t>dveře vnitřní jednokřídlové hladké, kovové, bez prahu se samozavíračem, vč. kování 900/1970mm - T2</t>
  </si>
  <si>
    <t>-2034641374</t>
  </si>
  <si>
    <t>275</t>
  </si>
  <si>
    <t>767651111</t>
  </si>
  <si>
    <t>Montáž vrat garážových nebo průmyslových sekčních zajížděcích pod strop, plochy do 6 m2</t>
  </si>
  <si>
    <t>110027589</t>
  </si>
  <si>
    <t>2 "2,5x2,3m - T20"</t>
  </si>
  <si>
    <t>276</t>
  </si>
  <si>
    <t>553458051</t>
  </si>
  <si>
    <t>vrata garážová výsuvná na el. pohon, lamelové 2500/2300mm - T20</t>
  </si>
  <si>
    <t>1112159595</t>
  </si>
  <si>
    <t>277</t>
  </si>
  <si>
    <t>767662120</t>
  </si>
  <si>
    <t>Montáž mříží pevných, připevněných svařováním</t>
  </si>
  <si>
    <t>-217698257</t>
  </si>
  <si>
    <t>1,4*1,8 "Z5"</t>
  </si>
  <si>
    <t>1,0*1,8 "Z5"</t>
  </si>
  <si>
    <t>1,4*1,8 "Z5a"</t>
  </si>
  <si>
    <t>278</t>
  </si>
  <si>
    <t>553811301</t>
  </si>
  <si>
    <t>repase stávající kované mříže na okně v 1NP - 1400/1800mm - Z5</t>
  </si>
  <si>
    <t>834394766</t>
  </si>
  <si>
    <t>279</t>
  </si>
  <si>
    <t>553811302</t>
  </si>
  <si>
    <t>repase stávající kované mříže na okně v 1NP - 1000/1800mm - Z5</t>
  </si>
  <si>
    <t>-1165304608</t>
  </si>
  <si>
    <t>280</t>
  </si>
  <si>
    <t>553811309</t>
  </si>
  <si>
    <t>nová atypická kovaná mříž ve stylu stávající - 1400/1800mm - Z5a</t>
  </si>
  <si>
    <t>-2084006538</t>
  </si>
  <si>
    <t>281</t>
  </si>
  <si>
    <t>76781011R</t>
  </si>
  <si>
    <t>Montáž mřížek větracích čtyřhranných průřezu do 0,25 m2</t>
  </si>
  <si>
    <t>1031090936</t>
  </si>
  <si>
    <t>282</t>
  </si>
  <si>
    <t>553414252</t>
  </si>
  <si>
    <t>mřížka větrací 350/400mm - Z2</t>
  </si>
  <si>
    <t>361865167</t>
  </si>
  <si>
    <t>283</t>
  </si>
  <si>
    <t>553414253</t>
  </si>
  <si>
    <t>mřížka větrací 700/150mm - Z3</t>
  </si>
  <si>
    <t>-102704817</t>
  </si>
  <si>
    <t>284</t>
  </si>
  <si>
    <t>76781012R</t>
  </si>
  <si>
    <t>Montáž mřížek větracích čtyřhranných průřezu do 0,5 m2</t>
  </si>
  <si>
    <t>1265522595</t>
  </si>
  <si>
    <t>285</t>
  </si>
  <si>
    <t>553414251</t>
  </si>
  <si>
    <t>mřížka větrací 700/400mm - Z1</t>
  </si>
  <si>
    <t>-2074353556</t>
  </si>
  <si>
    <t>286</t>
  </si>
  <si>
    <t>76783310R</t>
  </si>
  <si>
    <t>Hliníkový žebřík na střechu přístavby, vč. háků</t>
  </si>
  <si>
    <t>1318984720</t>
  </si>
  <si>
    <t>287</t>
  </si>
  <si>
    <t>76785110R</t>
  </si>
  <si>
    <t>Montáž a dodávka lávek komínových (včetně všech doplňků a sloupků, zábradlí a ocelového závěsného žebříku)</t>
  </si>
  <si>
    <t>234256419</t>
  </si>
  <si>
    <t>10 "komínová lávka"</t>
  </si>
  <si>
    <t>288</t>
  </si>
  <si>
    <t>998767202</t>
  </si>
  <si>
    <t>Přesun hmot pro zámečnické konstrukce stanovený procentní sazbou (%) z ceny vodorovná dopravní vzdálenost do 50 m v objektech výšky přes 6 do 12 m</t>
  </si>
  <si>
    <t>22183187</t>
  </si>
  <si>
    <t>289</t>
  </si>
  <si>
    <t>771531007</t>
  </si>
  <si>
    <t>Montáž podlah z dlaždic cihelných nebo portlandských tloušťky do 30 mm kladených do malty přes 22 do 25 ks/m2</t>
  </si>
  <si>
    <t>-1168199981</t>
  </si>
  <si>
    <t>9,25+31,6+6,44 "1PP"</t>
  </si>
  <si>
    <t>290</t>
  </si>
  <si>
    <t>596311050</t>
  </si>
  <si>
    <t>dlažba ruční cihelná 290x140x30mm</t>
  </si>
  <si>
    <t>177050756</t>
  </si>
  <si>
    <t>Poznámka k položce:
Spotřeba: 25 kus/m2</t>
  </si>
  <si>
    <t>47,29*25 "Přepočtené koeficientem množství</t>
  </si>
  <si>
    <t>291</t>
  </si>
  <si>
    <t>771531105</t>
  </si>
  <si>
    <t>Montáž podlah z dlaždic cihelných nebo portlandských Příplatek k cenám za dvojnásobný ochranný voskový nátěr</t>
  </si>
  <si>
    <t>1610509765</t>
  </si>
  <si>
    <t>292</t>
  </si>
  <si>
    <t>771591111</t>
  </si>
  <si>
    <t>Příprava podkladu před provedením dlažby nátěr penetrační na podlahu</t>
  </si>
  <si>
    <t>-1685704958</t>
  </si>
  <si>
    <t>po_e "ornamentální dlažba"</t>
  </si>
  <si>
    <t>293</t>
  </si>
  <si>
    <t>77154111R</t>
  </si>
  <si>
    <t>Montáž ornamentální dlažby</t>
  </si>
  <si>
    <t>-1938513530</t>
  </si>
  <si>
    <t>15,79 "podesty 2NP"</t>
  </si>
  <si>
    <t>18,59 "podesty 3NP"</t>
  </si>
  <si>
    <t>294</t>
  </si>
  <si>
    <t>97903111R</t>
  </si>
  <si>
    <t xml:space="preserve">Chemické očištění stávající ornamentální dlažby </t>
  </si>
  <si>
    <t>1005280230</t>
  </si>
  <si>
    <t>295</t>
  </si>
  <si>
    <t>97903112R</t>
  </si>
  <si>
    <t>Stávající kamenné hlavní jednoramenné půlelipsové schodiště - vyboušení, vyspravení, trhliny vyplněny pryskyřicí, impregnace</t>
  </si>
  <si>
    <t>kpl</t>
  </si>
  <si>
    <t>-999320388</t>
  </si>
  <si>
    <t>296</t>
  </si>
  <si>
    <t>998771202</t>
  </si>
  <si>
    <t>Přesun hmot pro podlahy z dlaždic stanovený procentní sazbou (%) z ceny vodorovná dopravní vzdálenost do 50 m v objektech výšky přes 6 do 12 m</t>
  </si>
  <si>
    <t>1832161840</t>
  </si>
  <si>
    <t>775</t>
  </si>
  <si>
    <t>Podlahy skládané</t>
  </si>
  <si>
    <t>297</t>
  </si>
  <si>
    <t>775510952</t>
  </si>
  <si>
    <t>Doplnění podlah vlysových bez broušení a olištování tl. do 22 mm, plochy přes 0,25 do 1 m2</t>
  </si>
  <si>
    <t>816637245</t>
  </si>
  <si>
    <t>po_f*0,1 "odhad 10%"</t>
  </si>
  <si>
    <t>298</t>
  </si>
  <si>
    <t>611924600</t>
  </si>
  <si>
    <t>vlysy parketové dub 21x50x400mm barevnost přirozená</t>
  </si>
  <si>
    <t>566869132</t>
  </si>
  <si>
    <t>299</t>
  </si>
  <si>
    <t>775512471</t>
  </si>
  <si>
    <t>Podlahy vlysové masivní šroubované na měkký podklad rybinový, řemenový, průpletový vzor s tmelením a broušením, bez povrchové úpravy a olištování z vlysů tl. do 22 mm šířky přes 50 do 60 mm, délky přes 350 do 400 mm dub, třída I</t>
  </si>
  <si>
    <t>1837726965</t>
  </si>
  <si>
    <t>10,58+23,41+6,43+38,3+23,65+44,36+58,34</t>
  </si>
  <si>
    <t>300</t>
  </si>
  <si>
    <t>775591319</t>
  </si>
  <si>
    <t>Skládané podlahy - ostatní práce celkové s mezibroušením základní lak, mezibroušení laku, vrchní lak, mezibroušení laku, vrchní lak</t>
  </si>
  <si>
    <t>1220305585</t>
  </si>
  <si>
    <t>po_g "nové parkety"</t>
  </si>
  <si>
    <t>301</t>
  </si>
  <si>
    <t>775591411</t>
  </si>
  <si>
    <t>Skládané podlahy - ostatní práce dokončovací nátěr olejem a voskování</t>
  </si>
  <si>
    <t>389103731</t>
  </si>
  <si>
    <t>302</t>
  </si>
  <si>
    <t>775591905</t>
  </si>
  <si>
    <t>Ostatní práce při opravách dřevěných podlah tmelení celoplošné, podlah vlysových, parketových</t>
  </si>
  <si>
    <t>1344081233</t>
  </si>
  <si>
    <t>po_f "repase parket"</t>
  </si>
  <si>
    <t>303</t>
  </si>
  <si>
    <t>775591919</t>
  </si>
  <si>
    <t>Ostatní práce při opravách dřevěných podlah broušení podlah vlysových, palubkových, parketových nebo mozaikových celkové včetně tmelení s broušením hrubým, středním a jemným</t>
  </si>
  <si>
    <t>-691013435</t>
  </si>
  <si>
    <t>22,6+30,82 "1NP</t>
  </si>
  <si>
    <t>30,67+25,11+36,11+42,23+51,48 "2NP"</t>
  </si>
  <si>
    <t>304</t>
  </si>
  <si>
    <t>775591929</t>
  </si>
  <si>
    <t>Ostatní práce při opravách dřevěných podlah lakování celkové základní lak, mezibroušení, vrchní lak, mezibroušení, vrchní lak</t>
  </si>
  <si>
    <t>-1548679978</t>
  </si>
  <si>
    <t>305</t>
  </si>
  <si>
    <t>775591931</t>
  </si>
  <si>
    <t>Ostatní práce při opravách dřevěných podlah dokončovací nátěr olejem a voskování</t>
  </si>
  <si>
    <t>-5205286</t>
  </si>
  <si>
    <t>306</t>
  </si>
  <si>
    <t>998775202</t>
  </si>
  <si>
    <t>Přesun hmot pro podlahy skládané stanovený procentní sazbou (%) z ceny vodorovná dopravní vzdálenost do 50 m v objektech výšky přes 6 do 12 m</t>
  </si>
  <si>
    <t>849306345</t>
  </si>
  <si>
    <t>307</t>
  </si>
  <si>
    <t>776231111</t>
  </si>
  <si>
    <t>Montáž podlahovin z vinylu lepením lamel nebo čtverců standardním lepidlem</t>
  </si>
  <si>
    <t>40094532</t>
  </si>
  <si>
    <t>22,26+40,81+20,13+15,5+25,53+28,22+23,59+19,73+37,15+20,39 "3NP"</t>
  </si>
  <si>
    <t>308</t>
  </si>
  <si>
    <t>284110531</t>
  </si>
  <si>
    <t>dílce vinylové např. VALTON UNI (dle výběru architekta)</t>
  </si>
  <si>
    <t>-530516336</t>
  </si>
  <si>
    <t>253,31*1,1 "Přepočtené koeficientem množství</t>
  </si>
  <si>
    <t>309</t>
  </si>
  <si>
    <t>998776202</t>
  </si>
  <si>
    <t>Přesun hmot pro podlahy povlakové stanovený procentní sazbou (%) z ceny vodorovná dopravní vzdálenost do 50 m v objektech výšky přes 6 do 12 m</t>
  </si>
  <si>
    <t>1680951116</t>
  </si>
  <si>
    <t>777</t>
  </si>
  <si>
    <t>Podlahy lité</t>
  </si>
  <si>
    <t>310</t>
  </si>
  <si>
    <t>77761210R</t>
  </si>
  <si>
    <t>Stěrka polymercementová třívrstvá (systém Microdecor) vč. penetrace a dvouvrstvého polyuretanového matného laku</t>
  </si>
  <si>
    <t>-401250026</t>
  </si>
  <si>
    <t>18,5+20,5+2,08+2,68</t>
  </si>
  <si>
    <t>11,06+42,47+33,98+37,82+33,71+5,14+7,88+12,92+18,79+24,01+4+6,25+9,25+2,29*2 "2,29 - 1x2NP"</t>
  </si>
  <si>
    <t>28,43+29,75</t>
  </si>
  <si>
    <t>po_j</t>
  </si>
  <si>
    <t>14,26+15,04+2,76</t>
  </si>
  <si>
    <t>MD_po</t>
  </si>
  <si>
    <t>(3,55*2+21,6+20,7+23,4+17,2+8,0+10,2+9,7+13,9+17,8+10,0+13,7+11,3+17,8)*0,1 "sokl výšky 100mm</t>
  </si>
  <si>
    <t>(6,8+8,8+12+6,1)*2,6 "stěny výšky 2,6m</t>
  </si>
  <si>
    <t xml:space="preserve">2NP </t>
  </si>
  <si>
    <t>8,6*2,6 "stěny výšky 2,6m</t>
  </si>
  <si>
    <t>(15,1+6,9+22,6+17,0+6,7)*2,6 "stěny výšky 2,6m</t>
  </si>
  <si>
    <t>311</t>
  </si>
  <si>
    <t>998777202</t>
  </si>
  <si>
    <t>Přesun hmot pro podlahy lité stanovený procentní sazbou (%) z ceny vodorovná dopravní vzdálenost do 50 m v objektech výšky přes 6 do 12 m</t>
  </si>
  <si>
    <t>-637428884</t>
  </si>
  <si>
    <t>783</t>
  </si>
  <si>
    <t>Dokončovací práce - nátěry</t>
  </si>
  <si>
    <t>312</t>
  </si>
  <si>
    <t>783223121</t>
  </si>
  <si>
    <t>Napouštěcí nátěr tesařských konstrukcí zabudovaných do konstrukce proti dřevokazným houbám, hmyzu a plísním dvojnásobný akrylátový</t>
  </si>
  <si>
    <t>-1265269904</t>
  </si>
  <si>
    <t>(0,08+0,16)*2*239,5  "D1 kleštiny"</t>
  </si>
  <si>
    <t>(0,12+0,14)*2*209,5  "D2  krokve</t>
  </si>
  <si>
    <t>(0,12+0,16)*2*50 "D3 úžlabí/nároží krokve</t>
  </si>
  <si>
    <t>(0,12+0,14)*2*25"D4  pozednice</t>
  </si>
  <si>
    <t>(0,14+0,18)*2*17,7   "D5  vaznice</t>
  </si>
  <si>
    <t>0,14*4*4 " D6 sloupek</t>
  </si>
  <si>
    <t>(0,1+0,12)*2*5 "D7 pásky</t>
  </si>
  <si>
    <t>7*(0,17+0,23)*2 "stropní trám 170/230"</t>
  </si>
  <si>
    <t>0,23*4*40  "D10 opravy</t>
  </si>
  <si>
    <t>(270+0,025)*2 "prkna tl.25mm</t>
  </si>
  <si>
    <t>(0,05+0,03)*2*537*4  "D8"</t>
  </si>
  <si>
    <t>313</t>
  </si>
  <si>
    <t>78322312R</t>
  </si>
  <si>
    <t>-2121641728</t>
  </si>
  <si>
    <t>1 "stávající krov"</t>
  </si>
  <si>
    <t>314</t>
  </si>
  <si>
    <t>783827483</t>
  </si>
  <si>
    <t>Krycí (ochranný ) nátěr omítek dvojnásobný hladkých omítek hladkých, zrnitých tenkovrstvých nebo štukových stupně členitosti 5 silikátový</t>
  </si>
  <si>
    <t>-727887794</t>
  </si>
  <si>
    <t>štuk "štukové omítky vnější"</t>
  </si>
  <si>
    <t>784</t>
  </si>
  <si>
    <t>Dokončovací práce - malby a tapety</t>
  </si>
  <si>
    <t>315</t>
  </si>
  <si>
    <t>784221101</t>
  </si>
  <si>
    <t>Malby z malířských směsí otěruvzdorných za sucha dvojnásobné, bílé za sucha otěruvzdorné dobře v místnostech výšky do 3,80 m</t>
  </si>
  <si>
    <t>43196149</t>
  </si>
  <si>
    <t>CP "celková plocha místností - strop"</t>
  </si>
  <si>
    <t>105,203 "sanace omítek stěn 1PP"</t>
  </si>
  <si>
    <t>42,4+57,9 "nové zdivo 1NP"</t>
  </si>
  <si>
    <t>92,2+24,5 "2NP nové"</t>
  </si>
  <si>
    <t>130 "nové zdivo 3NP"</t>
  </si>
  <si>
    <t>SDK příčky 3NP</t>
  </si>
  <si>
    <t>((5,8*2+3,34+4,01+3,33+2,86+2,65+3,747+1,344)-1,6*2,1*4)*2,83*2 " vnitří příčky plné</t>
  </si>
  <si>
    <t>((5,52+5,822+6,339+5,723+2,327+5,303+4,975)*2,83)*2"vnitřní příčky kosené</t>
  </si>
  <si>
    <t>-MD_st "stěrka hyg. zař."</t>
  </si>
  <si>
    <t>316</t>
  </si>
  <si>
    <t>78731331R</t>
  </si>
  <si>
    <t>Zasklívání střech dvojsklem izolačním 4-16-18, 2x bezpečnostní sklo CONNEX</t>
  </si>
  <si>
    <t>415748886</t>
  </si>
  <si>
    <t>5,477*4,412 "zastřešení dvorku - 1KA"</t>
  </si>
  <si>
    <t>4,466*4,674 "zastřešení schodiště -2KA"</t>
  </si>
  <si>
    <t>317</t>
  </si>
  <si>
    <t>611241271</t>
  </si>
  <si>
    <t>zastřešní dvorku - 1KA</t>
  </si>
  <si>
    <t>-965189756</t>
  </si>
  <si>
    <t>318</t>
  </si>
  <si>
    <t>611241272</t>
  </si>
  <si>
    <t>zastřešní schodiště - 2KA</t>
  </si>
  <si>
    <t>1650140031</t>
  </si>
  <si>
    <t>319</t>
  </si>
  <si>
    <t>998787202</t>
  </si>
  <si>
    <t>Přesun hmot pro zasklívání stanovený procentní sazbou (%) z ceny vodorovná dopravní vzdálenost do 50 m v objektech výšky přes 6 do 12 m</t>
  </si>
  <si>
    <t>-18204566</t>
  </si>
  <si>
    <t>Práce a dodávky M</t>
  </si>
  <si>
    <t>33-M</t>
  </si>
  <si>
    <t>Montáže dopr.zaříz.,sklad. zař. a váh</t>
  </si>
  <si>
    <t>320</t>
  </si>
  <si>
    <t>33003001R</t>
  </si>
  <si>
    <t>Montáž a dodávka výtahu 3/3 neprůchozí, nosnost 1000kg/ 13 osob, rychlost 1m/s</t>
  </si>
  <si>
    <t>-166523243</t>
  </si>
  <si>
    <t>321</t>
  </si>
  <si>
    <t>33003002R</t>
  </si>
  <si>
    <t xml:space="preserve">Montážní lešení výtahu </t>
  </si>
  <si>
    <t>128491171</t>
  </si>
  <si>
    <t>322</t>
  </si>
  <si>
    <t>33003003R</t>
  </si>
  <si>
    <t>Montážní háky</t>
  </si>
  <si>
    <t>-2097444148</t>
  </si>
  <si>
    <t>323</t>
  </si>
  <si>
    <t>33003004R</t>
  </si>
  <si>
    <t>Požární úprava rozváděče v nástupišti nejvyšší stanice EI 30 DP1</t>
  </si>
  <si>
    <t>142800954</t>
  </si>
  <si>
    <t>Ostatní</t>
  </si>
  <si>
    <t>324</t>
  </si>
  <si>
    <t>001001001</t>
  </si>
  <si>
    <t>Repase stávajícího nápisu MUZEUM na objektu (vyčištění + nový nátěr)</t>
  </si>
  <si>
    <t>512</t>
  </si>
  <si>
    <t>-861365688</t>
  </si>
  <si>
    <t>Soupis:</t>
  </si>
  <si>
    <t>02-1 - VZT</t>
  </si>
  <si>
    <t xml:space="preserve"> </t>
  </si>
  <si>
    <t>D1 - Zař.č.1 – Odvětrání sklepu v 1.PP</t>
  </si>
  <si>
    <t>D2 - Zař.č.2 – Odvětrání sociálního zázemí v 1.NP, 2.NP a 3.NP</t>
  </si>
  <si>
    <t>D3 - Zař.č.3 – Odvětrání skladů a pracoviště ve 3.NP</t>
  </si>
  <si>
    <t>D4 - Zař.č.4 – Větrání kotelny</t>
  </si>
  <si>
    <t>D5 - Zař.č.5 – Větrání výstavních prostor m.č.213</t>
  </si>
  <si>
    <t>D6 - Ostatní položky</t>
  </si>
  <si>
    <t>D1</t>
  </si>
  <si>
    <t>Zař.č.1 – Odvětrání sklepu v 1.PP</t>
  </si>
  <si>
    <t>1.1</t>
  </si>
  <si>
    <t>Potrubní diagonální ventilátor, Q=250m3/h, pex=50Pa, tiché provedení, připojovací rozměr pr.125mm, dodávka vč. spojovacích spon</t>
  </si>
  <si>
    <t>ks</t>
  </si>
  <si>
    <t>1.2</t>
  </si>
  <si>
    <t>Nástěnný axiání ventilátor, Q=50m3/h, pex=25Pa, připojovací rozměr pr.100mm, dodávka vč. zpětné klapky</t>
  </si>
  <si>
    <t>1.3</t>
  </si>
  <si>
    <t>Zpětná klapka pr.125mm, plastové těsné provedení</t>
  </si>
  <si>
    <t>1.4</t>
  </si>
  <si>
    <t>Kruhový tlumič hluku pr.125/600mm</t>
  </si>
  <si>
    <t>1.5</t>
  </si>
  <si>
    <t>Vyústka na kruhové potrubí 325x75mm, odvodní - jednořádá s regulací, vyústka bude opatřena barvou - RAL určí architekt</t>
  </si>
  <si>
    <t>1.6</t>
  </si>
  <si>
    <t>Kovový talířový ventil pr.125mm s montážním rámečkem, ventil bude opatřen barvou - RAL určí architekt</t>
  </si>
  <si>
    <t>1.7</t>
  </si>
  <si>
    <t>Ohebná AL hadice s hlukově-tlumící izolací pr.82mm</t>
  </si>
  <si>
    <t>bm</t>
  </si>
  <si>
    <t>1.8</t>
  </si>
  <si>
    <t>Ohebná AL hadice pr.127mm - mechanicky odolná, tloušťka stěny 0,12mm</t>
  </si>
  <si>
    <t>1.10</t>
  </si>
  <si>
    <t>Kruhové potrubí SPIRO sk.I z pozinkového plechu vč. spojek a objímek, potrubí bude opatřeno barvou - RAL určí architekt</t>
  </si>
  <si>
    <t>Pol1</t>
  </si>
  <si>
    <t>O125/ 30%tvarovek</t>
  </si>
  <si>
    <t>Pol2</t>
  </si>
  <si>
    <t>O160/ 30%tvarovek</t>
  </si>
  <si>
    <t>1.12</t>
  </si>
  <si>
    <t>Tepelná izolace z minerální vaty s Al polepem, tl. = 20mm</t>
  </si>
  <si>
    <t>D2</t>
  </si>
  <si>
    <t>Zař.č.2 – Odvětrání sociálního zázemí v 1.NP, 2.NP a 3.NP</t>
  </si>
  <si>
    <t>2.1</t>
  </si>
  <si>
    <t>Potrubní diagonální ventilátor, Q=130m3/h, pex=70Pa, tiché provedení, připojovací rozměr pr.100mm, dodávka vč. spojovacích spon</t>
  </si>
  <si>
    <t>2.2</t>
  </si>
  <si>
    <t>Potrubní diagonální ventilátor, Q=80m3/h, pex=60Pa, tiché provedení, připojovací rozměr pr.100mm, dodávka vč. spojovacích spon</t>
  </si>
  <si>
    <t>2.3</t>
  </si>
  <si>
    <t>Potrubní diagonální ventilátor, Q=240m3/h, pex=55Pa, tiché provedení, připojovací rozměr pr.125mm, dodávka vč. spojovacích spon</t>
  </si>
  <si>
    <t>2.4</t>
  </si>
  <si>
    <t>Nástěnný radiální ventilátor, Q=50m3/h, pex=50Pa, zapojení - nižší otáčky, připojovací rozměr pr.80mm, dodávka vč. zpětné klapky</t>
  </si>
  <si>
    <t>2.5</t>
  </si>
  <si>
    <t>Zpětná klapka pr.100mm, plastové těsné provedení</t>
  </si>
  <si>
    <t>2.6</t>
  </si>
  <si>
    <t>2.7</t>
  </si>
  <si>
    <t>Talířový ventil plastový pr.100mm s montážním rámečkem</t>
  </si>
  <si>
    <t>2.8</t>
  </si>
  <si>
    <t>Talířový ventil plastový pr.125mm s montážním rámečkem</t>
  </si>
  <si>
    <t>2.9</t>
  </si>
  <si>
    <t>2.10</t>
  </si>
  <si>
    <t>Ohebná AL hadice s hlukově-tlumící izolací pr.102mm</t>
  </si>
  <si>
    <t>2.11</t>
  </si>
  <si>
    <t>Ohebná AL hadice s hlukově-tlumící izolací pr.127mm</t>
  </si>
  <si>
    <t>2.12</t>
  </si>
  <si>
    <t>Pol3</t>
  </si>
  <si>
    <t>Kruhové potrubí SPIRO sk.I z pozinkového plechu vč. spojek a objímek</t>
  </si>
  <si>
    <t>Pol4</t>
  </si>
  <si>
    <t>O100/ 30%tvarovek</t>
  </si>
  <si>
    <t>D3</t>
  </si>
  <si>
    <t>Zař.č.3 – Odvětrání skladů a pracoviště ve 3.NP</t>
  </si>
  <si>
    <t>3.1</t>
  </si>
  <si>
    <t>Nástěnný radiální ventilátor, Q=60-100m3/h, pex=120-100Pa, připojovací rozměr pr.100mm, dodávka vč. zpětné klapky</t>
  </si>
  <si>
    <t>3.2</t>
  </si>
  <si>
    <t>3.3</t>
  </si>
  <si>
    <t>3.10</t>
  </si>
  <si>
    <t>D4</t>
  </si>
  <si>
    <t>Zař.č.4 – Větrání kotelny</t>
  </si>
  <si>
    <t>4.1</t>
  </si>
  <si>
    <t>Mřížka průmyslová pr.250mm</t>
  </si>
  <si>
    <t>4.2</t>
  </si>
  <si>
    <t>Přechod 350x125/pr.250mm z pozink.plechu</t>
  </si>
  <si>
    <t>4.10</t>
  </si>
  <si>
    <t>Pol5</t>
  </si>
  <si>
    <t>O250/ 30%tvarovek</t>
  </si>
  <si>
    <t>4.11</t>
  </si>
  <si>
    <t>Tepelná izolace z minerální vaty s Al polepem, tl. = 40mm</t>
  </si>
  <si>
    <t>D5</t>
  </si>
  <si>
    <t>Zař.č.5 – Větrání výstavních prostor m.č.213</t>
  </si>
  <si>
    <t>5.1</t>
  </si>
  <si>
    <t>Nástěnná rekuperační jednotka, Q=420m3/h, pex=200Pa, složení: rotační rekuperátor, ventilátory s EC motorem, filtry, integrovaný el. ohřívač 1,67kW, nástěnný ovladač, návrh splňuje Erp2018</t>
  </si>
  <si>
    <t>Pol6</t>
  </si>
  <si>
    <t>Zprovoznění autorizovaným technikem, nastavení ovladače, zaškolení obsluhy</t>
  </si>
  <si>
    <t>5.2</t>
  </si>
  <si>
    <t>Kombinovaná protidešťová žaluzie, 2x připojovací rozměr pr.200mm, RAL dle návrhu architekta</t>
  </si>
  <si>
    <t>5.3</t>
  </si>
  <si>
    <t>Ohebný tlumič hluku pr.200/1000m</t>
  </si>
  <si>
    <t>5.4</t>
  </si>
  <si>
    <t>Rozdělovací box pr.200/8x pr.75mm, výška 82mm</t>
  </si>
  <si>
    <t>5.5</t>
  </si>
  <si>
    <t>Podlahový box 280x140mm pro osazení vyústky, výška 82mm</t>
  </si>
  <si>
    <t>5.6</t>
  </si>
  <si>
    <t>Podlahová vyústka 280x140mm, elox hliník, vč. regulace</t>
  </si>
  <si>
    <t>5.7</t>
  </si>
  <si>
    <t>Flexibilní PE potrubí pr.75mm, určené pro VZT aplikace - bez zápachu</t>
  </si>
  <si>
    <t>5.10</t>
  </si>
  <si>
    <t>Pol7</t>
  </si>
  <si>
    <t>O200/ 30%tvarovek</t>
  </si>
  <si>
    <t>5.11</t>
  </si>
  <si>
    <t>D6</t>
  </si>
  <si>
    <t>Ostatní položky</t>
  </si>
  <si>
    <t>Pol8</t>
  </si>
  <si>
    <t>Montážní materiál</t>
  </si>
  <si>
    <t>Pol9</t>
  </si>
  <si>
    <t>Spojovací a těsnící materiál</t>
  </si>
  <si>
    <t>Pol10</t>
  </si>
  <si>
    <t>Projekt skutečného provedení, předávací dokumetace, komplexní zkoušky</t>
  </si>
  <si>
    <t>Pol11</t>
  </si>
  <si>
    <t>Doprava a manipulace</t>
  </si>
  <si>
    <t>Pol12</t>
  </si>
  <si>
    <t>Zaregulování zařízení vč. protokolu</t>
  </si>
  <si>
    <t>02-2 - ZTI</t>
  </si>
  <si>
    <t>D1 - Vnitřní kanalizace</t>
  </si>
  <si>
    <t>D2 - Venkovní kanalizace</t>
  </si>
  <si>
    <t>D3 - Vodovod</t>
  </si>
  <si>
    <t>D4 - Plyn</t>
  </si>
  <si>
    <t>D5 - Zařizovací předměty</t>
  </si>
  <si>
    <t>Vnitřní kanalizace</t>
  </si>
  <si>
    <t>Pol13</t>
  </si>
  <si>
    <t>Napojení do stávajícího potrubí KG 125 (volné na zdi)</t>
  </si>
  <si>
    <t>Pol14</t>
  </si>
  <si>
    <t>Napojené do potrubí v zemi (dešťový svod v zastřešeném světlíku)</t>
  </si>
  <si>
    <t>Pol15</t>
  </si>
  <si>
    <t>Potrubí KG 125</t>
  </si>
  <si>
    <t>Pol16</t>
  </si>
  <si>
    <t>Potrubí PP 125 „tiché“ ( např. Master 3)</t>
  </si>
  <si>
    <t>Pol17</t>
  </si>
  <si>
    <t>Dtto -  pod podlahou v drážce</t>
  </si>
  <si>
    <t>Pol18</t>
  </si>
  <si>
    <t>Potrubí HT 110</t>
  </si>
  <si>
    <t>Pol19</t>
  </si>
  <si>
    <t>Potrubí HT 75</t>
  </si>
  <si>
    <t>Pol20</t>
  </si>
  <si>
    <t>Potrubí připojovací HT 50</t>
  </si>
  <si>
    <t>Pol21</t>
  </si>
  <si>
    <t>Potrubí připojovací HT 40</t>
  </si>
  <si>
    <t>Pol22</t>
  </si>
  <si>
    <t>Potrubí připojovací HT 32</t>
  </si>
  <si>
    <t>Pol23</t>
  </si>
  <si>
    <t>Střešní ventilační hlavice DN 100 plast</t>
  </si>
  <si>
    <t>Pol24</t>
  </si>
  <si>
    <t>Čistící kus HT 110</t>
  </si>
  <si>
    <t>Pol25</t>
  </si>
  <si>
    <t>Dvířka pro ČK (kov bílý) – 200x200</t>
  </si>
  <si>
    <t>Pol26</t>
  </si>
  <si>
    <t>Sifon s nálevkou (např. HL 21)</t>
  </si>
  <si>
    <t>Pol27</t>
  </si>
  <si>
    <t>Sifon pro AP + suš (např. HL 4000.2)</t>
  </si>
  <si>
    <t>Pol28</t>
  </si>
  <si>
    <t>Přivzdušňovací hlavice DN 100 (např. HL 900NECO)</t>
  </si>
  <si>
    <t>Pol29</t>
  </si>
  <si>
    <t>+ nerez mřížka 100x100 do omítky s rámečkem</t>
  </si>
  <si>
    <t>Pol30</t>
  </si>
  <si>
    <t>Zaslepení, zrušení potrubí, zrušení vpusti</t>
  </si>
  <si>
    <t>Pol31</t>
  </si>
  <si>
    <t>Tlaková zkouška</t>
  </si>
  <si>
    <t>Pol32</t>
  </si>
  <si>
    <t>Kalové ponorné čerpadlo s plovákem (např. WILO - TMR 32/8)</t>
  </si>
  <si>
    <t>Pol33</t>
  </si>
  <si>
    <t>+ výtlak PE 40 x 3,7</t>
  </si>
  <si>
    <t>Venkovní kanalizace</t>
  </si>
  <si>
    <t>Pol34</t>
  </si>
  <si>
    <t>Vložení lapače splavenin DN 125 (plast s kloubem, s pohled.díly z litiny – např. HL 600G/2)</t>
  </si>
  <si>
    <t>Pol35</t>
  </si>
  <si>
    <t>Dvorní vpust (např. ACO self – viz příloha)</t>
  </si>
  <si>
    <t>Pol36</t>
  </si>
  <si>
    <t>Napojení v zemi do stávající kanalizace DN 150</t>
  </si>
  <si>
    <t>Pol37</t>
  </si>
  <si>
    <t>Potrubí KG 125, SN 4 (včetně zemních prací – výkop, podsyp pískem, obsyp pískem, zásyp, hutnění), základová spára výkopu cca 1,0 m pod UT(odvodňovací žlábky jsou součástí stavební části)</t>
  </si>
  <si>
    <t>Vodovod</t>
  </si>
  <si>
    <t>Pol38</t>
  </si>
  <si>
    <t>napojení na stávající potrubí</t>
  </si>
  <si>
    <t>Pol39</t>
  </si>
  <si>
    <t>potrubí o 32 , PP-R , PN 16 + návleková izolace</t>
  </si>
  <si>
    <t>Pol40</t>
  </si>
  <si>
    <t>potrubí o 25 , PP-R , PN 16 + návleková izolace</t>
  </si>
  <si>
    <t>Pol41</t>
  </si>
  <si>
    <t>potrubí o 20 , PP-R , PN 16 + návleková izolace</t>
  </si>
  <si>
    <t>Pol42</t>
  </si>
  <si>
    <t>potrubí pozinkované DN 32</t>
  </si>
  <si>
    <t>Pol43</t>
  </si>
  <si>
    <t>potrubí pozinkované DN 20</t>
  </si>
  <si>
    <t>Pol44</t>
  </si>
  <si>
    <t>přechodka pozink DN 20 / PE 25</t>
  </si>
  <si>
    <t>Pol45</t>
  </si>
  <si>
    <t>přechodka pozink DN 32 / PP-R o 32</t>
  </si>
  <si>
    <t>Pol46</t>
  </si>
  <si>
    <t>přechodka PE o 25 / PP-R o 25</t>
  </si>
  <si>
    <t>Pol47</t>
  </si>
  <si>
    <t>výtok na hadici DN 20</t>
  </si>
  <si>
    <t>Pol48</t>
  </si>
  <si>
    <t>pračkový ventil DN 20</t>
  </si>
  <si>
    <t>Pol49</t>
  </si>
  <si>
    <t>KK o 32 s vyp.</t>
  </si>
  <si>
    <t>Pol50</t>
  </si>
  <si>
    <t>KK o 25</t>
  </si>
  <si>
    <t>Pol51</t>
  </si>
  <si>
    <t>KK o 20 s vyp.</t>
  </si>
  <si>
    <t>Pol52</t>
  </si>
  <si>
    <t>KK DN 32  (mosaz)</t>
  </si>
  <si>
    <t>Pol53</t>
  </si>
  <si>
    <t>KK DN 25 (mosaz)</t>
  </si>
  <si>
    <t>Pol54</t>
  </si>
  <si>
    <t>Zpětný uzávěr DN 25 (mosaz)</t>
  </si>
  <si>
    <t>Pol55</t>
  </si>
  <si>
    <t>Zpětný uzávěr o 20</t>
  </si>
  <si>
    <t>Pol56</t>
  </si>
  <si>
    <t>Tlakoměr 0 – 1 MPa</t>
  </si>
  <si>
    <t>Pol57</t>
  </si>
  <si>
    <t>Pojistná armatura</t>
  </si>
  <si>
    <t>Pol58</t>
  </si>
  <si>
    <t>Podružný vodoměr Q = 1,5</t>
  </si>
  <si>
    <t>Pol59</t>
  </si>
  <si>
    <t>Filtr DN 25</t>
  </si>
  <si>
    <t>Pol60</t>
  </si>
  <si>
    <t>Výtok zahradní v nezámrzném provedení v nerez skříni</t>
  </si>
  <si>
    <t>Pol61</t>
  </si>
  <si>
    <t>Oddělovač toku (např. EA KEMPER) DN 25</t>
  </si>
  <si>
    <t>Pol62</t>
  </si>
  <si>
    <t>Průchozí uzávěr pod omítku o 25</t>
  </si>
  <si>
    <t>Pol63</t>
  </si>
  <si>
    <t>Dtto o 20</t>
  </si>
  <si>
    <t>Pol64</t>
  </si>
  <si>
    <t>Roháček</t>
  </si>
  <si>
    <t>Pol65</t>
  </si>
  <si>
    <t>Vypouštěcí kohoutek</t>
  </si>
  <si>
    <t>Pol66</t>
  </si>
  <si>
    <t>Nika s dvířky (kov bílá) 200 x 200</t>
  </si>
  <si>
    <t>Pol67</t>
  </si>
  <si>
    <t>Tlaková zkouška, dezinfekce, proplach</t>
  </si>
  <si>
    <t>Pol68</t>
  </si>
  <si>
    <t>Teplovodní oběhové čerpadlo s integrovaným spínáním času (např. WILO Stratos ECO Z 25/5 – BMS) – nemá integrovanou zpětnou klapku – osadit!)</t>
  </si>
  <si>
    <t>Pol69</t>
  </si>
  <si>
    <t>El. zásobníkový ohřívák tlakový 5l,  (pod U), 230V + pojistná armatura připojená do sifonu U</t>
  </si>
  <si>
    <t>Plyn</t>
  </si>
  <si>
    <t>Pol70</t>
  </si>
  <si>
    <t>Zvětšení (stavební úprava) stávající niky pro osazení většího plynoměru</t>
  </si>
  <si>
    <t>Pol71</t>
  </si>
  <si>
    <t>Příprava pro výměnu plynoměru (místo G4 bude osazen G6)</t>
  </si>
  <si>
    <t>Pol72</t>
  </si>
  <si>
    <t>Napojení na stávající plynový rozvod</t>
  </si>
  <si>
    <t>Pol73</t>
  </si>
  <si>
    <t>Potrubí plynové měděné, spoje lisované o 42 x 1,5</t>
  </si>
  <si>
    <t>Pol74</t>
  </si>
  <si>
    <t>Dtto o 28 x 1,5 (napojení kotlů)</t>
  </si>
  <si>
    <t>Pol75</t>
  </si>
  <si>
    <t>KK DN 25 plynový</t>
  </si>
  <si>
    <t>Pol76</t>
  </si>
  <si>
    <t>KK DN 40 plynový</t>
  </si>
  <si>
    <t>Pol77</t>
  </si>
  <si>
    <t>Elektromagnetický ventil DN 40 (např. EVH/P  f.PEVEKO)</t>
  </si>
  <si>
    <t>Pol78</t>
  </si>
  <si>
    <t>Detekce úniku plynu ( např. DHP 4 – f.PEVEKO)</t>
  </si>
  <si>
    <t>Pol79</t>
  </si>
  <si>
    <t>Napojení plynového kotle</t>
  </si>
  <si>
    <t>Pol80</t>
  </si>
  <si>
    <t>tlaková zkouška, zápis o zkoušce, vyhotovení revizní zprávy</t>
  </si>
  <si>
    <t>Zařizovací předměty</t>
  </si>
  <si>
    <t>Pol81</t>
  </si>
  <si>
    <t>WC závěsná mísa (např. Jika MIO N) na instalačním modulu do zdi (např. Geberit se splachováním TANGO)</t>
  </si>
  <si>
    <t>Pol82</t>
  </si>
  <si>
    <t>WC závěsné invalidní (např. JIKA)  na instalačním modulu  (např. Geberit)</t>
  </si>
  <si>
    <t>Pol83</t>
  </si>
  <si>
    <t>Pi se senzorovým splachováním (např. JIKA DOMINO)</t>
  </si>
  <si>
    <t>Pol84</t>
  </si>
  <si>
    <t>Zdravotní umyvadlo – invalidní  (např. JIKA MIO)</t>
  </si>
  <si>
    <t>Pol85</t>
  </si>
  <si>
    <t>U (600 mm) (např. JIKA MIO)</t>
  </si>
  <si>
    <t>Pol86</t>
  </si>
  <si>
    <t>Umývátko (450 mm) (např. JIKA MIO)</t>
  </si>
  <si>
    <t>Pol87</t>
  </si>
  <si>
    <t>Výlevka fajáns závěsná na instalačním modulu (např. Geberit)</t>
  </si>
  <si>
    <t>Pol88</t>
  </si>
  <si>
    <t>Výlevka nerez na zeď s odkláp.roštem, s plastovým sifonem (např. VL 04), vl. 370 x 380</t>
  </si>
  <si>
    <t>Pol89</t>
  </si>
  <si>
    <t>Dřez jednoduchý nerez samostatný</t>
  </si>
  <si>
    <t>Pol90</t>
  </si>
  <si>
    <t>Dřez dvojitý nerez samostatný</t>
  </si>
  <si>
    <t>Pol91</t>
  </si>
  <si>
    <t>Sprcha (např. RAVAK) – vanička  nízká porcelán + zástěna</t>
  </si>
  <si>
    <t>Pol92</t>
  </si>
  <si>
    <t>Výtok pro invalidní umyvadlo</t>
  </si>
  <si>
    <t>Pol93</t>
  </si>
  <si>
    <t>Sifon chrom pro invalidní umyvadlo</t>
  </si>
  <si>
    <t>Pol94</t>
  </si>
  <si>
    <t>Sifon chrom pro U</t>
  </si>
  <si>
    <t>Pol95</t>
  </si>
  <si>
    <t>Výtok umyvadlový pákový (např. HANSGROHE FOCUS E2)</t>
  </si>
  <si>
    <t>Pol96</t>
  </si>
  <si>
    <t>Výtok dřezový pákový (např. HANSGROHE FOCUS E2)</t>
  </si>
  <si>
    <t>Pol97</t>
  </si>
  <si>
    <t>Sprchový set výtokový</t>
  </si>
  <si>
    <t>Pol98</t>
  </si>
  <si>
    <t>Výtok senzorový pro U, 230 V (např.  HANSGROHE FOCUS E2)</t>
  </si>
  <si>
    <t>Pol99</t>
  </si>
  <si>
    <t>Sifon dřezový plast</t>
  </si>
  <si>
    <t>02-3 - Vytápění</t>
  </si>
  <si>
    <t>1 - Zdroj tepla</t>
  </si>
  <si>
    <t>2 - Potrubí</t>
  </si>
  <si>
    <t>3 - Armatury</t>
  </si>
  <si>
    <t>4 - Otopná tělesa - Ocelová desková, s hladkou čelní plochou, VK</t>
  </si>
  <si>
    <t>5 - Tepelné izolace návleková</t>
  </si>
  <si>
    <t>6 - Nátěry</t>
  </si>
  <si>
    <t>7 - Zkoušky zařízení</t>
  </si>
  <si>
    <t>Zdroj tepla</t>
  </si>
  <si>
    <t>Plynový nástěnný kondenzační kotel Komplet 2*35 = 70 kW</t>
  </si>
  <si>
    <t>kotlový adaptér s měřícím otvorem pro koaxiální odvod spalin a přívod vzduchu DN125/80</t>
  </si>
  <si>
    <t>Venkovní čidlo teploty, NTC 1 kOhm</t>
  </si>
  <si>
    <t>Kaskáda, směšovaný okruh ÚT, ohřev TV, H1, MF výstup, 2x MF vstup</t>
  </si>
  <si>
    <t>Kompletní sada svorek pro regulátor</t>
  </si>
  <si>
    <t>Web server pro více přístrojů</t>
  </si>
  <si>
    <t>Komunikační rozhraní</t>
  </si>
  <si>
    <t>Ovládací panel</t>
  </si>
  <si>
    <t>1.9</t>
  </si>
  <si>
    <t>Plochý kabel pro ovládací panel</t>
  </si>
  <si>
    <t>Příložné čidlo teploty, NTC 10 kOhm</t>
  </si>
  <si>
    <t>1.11</t>
  </si>
  <si>
    <t>Čidlo teploty do jímky, NTC 10 kOhm</t>
  </si>
  <si>
    <t>rozšiřující modul</t>
  </si>
  <si>
    <t>1.13</t>
  </si>
  <si>
    <t>Plochý kabel pro rozšiřující modul</t>
  </si>
  <si>
    <t>1.14</t>
  </si>
  <si>
    <t>Kompletní sada svorek pro rozšiřující modul</t>
  </si>
  <si>
    <t>1.15</t>
  </si>
  <si>
    <t>QAD36</t>
  </si>
  <si>
    <t>1.16</t>
  </si>
  <si>
    <t>HR 160 - ohřívač vody nepřímotopný vysoce výkonný, pro kondenzační kotle</t>
  </si>
  <si>
    <t>1.17</t>
  </si>
  <si>
    <t>centrická přechodka DN110/80, s hrdlem DN110,</t>
  </si>
  <si>
    <t>1.18</t>
  </si>
  <si>
    <t>koleno DN110 x 45°l</t>
  </si>
  <si>
    <t>1.19</t>
  </si>
  <si>
    <t>univerzální sada sdružených odvodů spalin pro kaskády kotlů DN125-110</t>
  </si>
  <si>
    <t>1.20</t>
  </si>
  <si>
    <t>koleno DN125 x 87°</t>
  </si>
  <si>
    <t>1.21</t>
  </si>
  <si>
    <t>patní koleno s podpěrou DN125 (koleno, kolej, opěrná tyč)</t>
  </si>
  <si>
    <t>1.22</t>
  </si>
  <si>
    <t>komínová zděř DN185/125, nerez</t>
  </si>
  <si>
    <t>1.23</t>
  </si>
  <si>
    <t>kryt zděře DN185, nerez</t>
  </si>
  <si>
    <t>1.24</t>
  </si>
  <si>
    <t>trubka DN125 x 500 mm</t>
  </si>
  <si>
    <t>1.25</t>
  </si>
  <si>
    <t>trubka DN125 x 1000 mm</t>
  </si>
  <si>
    <t>1.26</t>
  </si>
  <si>
    <t>trubka DN125 x 2000 mm</t>
  </si>
  <si>
    <t>1.27</t>
  </si>
  <si>
    <t>distanční objímka DN125 PP</t>
  </si>
  <si>
    <t>1.28</t>
  </si>
  <si>
    <t>komínový poklop DN125</t>
  </si>
  <si>
    <t>1.29</t>
  </si>
  <si>
    <t>neutralizační box</t>
  </si>
  <si>
    <t>1.30</t>
  </si>
  <si>
    <t>Poruchová signalizace, 8 vstupů, 2 výstupní relé, Led signálky</t>
  </si>
  <si>
    <t>1.31</t>
  </si>
  <si>
    <t>čidlo zaplavení</t>
  </si>
  <si>
    <t>1.32</t>
  </si>
  <si>
    <t>Sada poruchové signalizace</t>
  </si>
  <si>
    <t>1.33</t>
  </si>
  <si>
    <t>Sada pro zasílání poruchových hlášení</t>
  </si>
  <si>
    <t>1.34</t>
  </si>
  <si>
    <t>Dvoustupňový detektor úniku plynu</t>
  </si>
  <si>
    <t>1.35</t>
  </si>
  <si>
    <t>Kombinovaný R a S, L 2200mm hrdla 2x40,2x32, 2x25, 6x20 – rozteč 200, 70 kW, dt=15°C, m=4m3/hod</t>
  </si>
  <si>
    <t>1.36</t>
  </si>
  <si>
    <t>Hydraulický vyrovnavač tlaku 4 m3/hod</t>
  </si>
  <si>
    <t>1.37</t>
  </si>
  <si>
    <t>Čerpadlo elektronické závitové - 230 V M=1m3/hod, H=25kPa</t>
  </si>
  <si>
    <t>1.38</t>
  </si>
  <si>
    <t>M=2m3/hod, H=30kPa</t>
  </si>
  <si>
    <t>1.39</t>
  </si>
  <si>
    <t>Tlaková exp nádoba 80 l</t>
  </si>
  <si>
    <t>Potrubí</t>
  </si>
  <si>
    <t>Předizolované potrubí pro pokládku do země DN20</t>
  </si>
  <si>
    <t>Poznámka k položce:
Potrubí měděné</t>
  </si>
  <si>
    <t>Potrubí měděné - DN 13 15*1</t>
  </si>
  <si>
    <t>DN 15 18*1,5</t>
  </si>
  <si>
    <t>DN 20 23*1,5</t>
  </si>
  <si>
    <t>DN 25</t>
  </si>
  <si>
    <t>DN 32</t>
  </si>
  <si>
    <t>DN 40</t>
  </si>
  <si>
    <t>Armatury</t>
  </si>
  <si>
    <t>Trojcestný směšovací ventil – včetně pohonů, dodávka profese MaR, DN 15, kv=2,5</t>
  </si>
  <si>
    <t>DN 25, kv=10</t>
  </si>
  <si>
    <t>Filtr závitový včetně šroubení DN 25</t>
  </si>
  <si>
    <t>3.4</t>
  </si>
  <si>
    <t>3.5</t>
  </si>
  <si>
    <t>Zpětný ventil závitový včetně šroubení DN 20</t>
  </si>
  <si>
    <t>3.6</t>
  </si>
  <si>
    <t>Pol100</t>
  </si>
  <si>
    <t>Kulový kohout včetně šroubení DN 20</t>
  </si>
  <si>
    <t>3.7</t>
  </si>
  <si>
    <t>3.8</t>
  </si>
  <si>
    <t>3.9</t>
  </si>
  <si>
    <t>Odvzdušňovací hrnečky automatické</t>
  </si>
  <si>
    <t>3.11</t>
  </si>
  <si>
    <t>Teploměr kruhový  0 -120 oC</t>
  </si>
  <si>
    <t>Pol101</t>
  </si>
  <si>
    <t>Gumový kompenzátor DN 20</t>
  </si>
  <si>
    <t>3.12</t>
  </si>
  <si>
    <t>3.13</t>
  </si>
  <si>
    <t>Radiátorový ventildvouregulační</t>
  </si>
  <si>
    <t>3.14</t>
  </si>
  <si>
    <t>Radiátorové šroubení s vypouštěním VK</t>
  </si>
  <si>
    <t>3.15</t>
  </si>
  <si>
    <t>Termohlavice</t>
  </si>
  <si>
    <t>3.16</t>
  </si>
  <si>
    <t>Rad šroubení rohové DN 15</t>
  </si>
  <si>
    <t>3.17</t>
  </si>
  <si>
    <t>Vypouštěcí kohout DN15</t>
  </si>
  <si>
    <t>Otopná tělesa - Ocelová desková, s hladkou čelní plochou, VK</t>
  </si>
  <si>
    <t>20-300*400</t>
  </si>
  <si>
    <t>21-400*400</t>
  </si>
  <si>
    <t>4.3</t>
  </si>
  <si>
    <t>21-400*2600</t>
  </si>
  <si>
    <t>4.4</t>
  </si>
  <si>
    <t>21-400*3000</t>
  </si>
  <si>
    <t>4.5</t>
  </si>
  <si>
    <t>22-400*1000</t>
  </si>
  <si>
    <t>4.6</t>
  </si>
  <si>
    <t>22-500*800</t>
  </si>
  <si>
    <t>4.7</t>
  </si>
  <si>
    <t>22-500*900</t>
  </si>
  <si>
    <t>4.8</t>
  </si>
  <si>
    <t>22-500*1400</t>
  </si>
  <si>
    <t>4.9</t>
  </si>
  <si>
    <t>22-500*3000</t>
  </si>
  <si>
    <t>21-600*400</t>
  </si>
  <si>
    <t>21-600*500</t>
  </si>
  <si>
    <t>4.12</t>
  </si>
  <si>
    <t>21-600*700</t>
  </si>
  <si>
    <t>4.13</t>
  </si>
  <si>
    <t>21-600*800</t>
  </si>
  <si>
    <t>4.14</t>
  </si>
  <si>
    <t>21-600*1000</t>
  </si>
  <si>
    <t>4.15</t>
  </si>
  <si>
    <t>21-600*1100</t>
  </si>
  <si>
    <t>4.16</t>
  </si>
  <si>
    <t>21-600*1200</t>
  </si>
  <si>
    <t>4.17</t>
  </si>
  <si>
    <t>21-600*1400</t>
  </si>
  <si>
    <t>4.18</t>
  </si>
  <si>
    <t>22-600*400</t>
  </si>
  <si>
    <t>4.19</t>
  </si>
  <si>
    <t>22-600*700</t>
  </si>
  <si>
    <t>4.20</t>
  </si>
  <si>
    <t>22-600*800</t>
  </si>
  <si>
    <t>4.21</t>
  </si>
  <si>
    <t>22-600*900</t>
  </si>
  <si>
    <t>4.22</t>
  </si>
  <si>
    <t>22-600*1000</t>
  </si>
  <si>
    <t>4.23</t>
  </si>
  <si>
    <t>22-600*1200</t>
  </si>
  <si>
    <t>4.24</t>
  </si>
  <si>
    <t>22-600*1400</t>
  </si>
  <si>
    <t>4.25</t>
  </si>
  <si>
    <t>33-600*800</t>
  </si>
  <si>
    <t>4.26</t>
  </si>
  <si>
    <t>22-900*400</t>
  </si>
  <si>
    <t>4.27</t>
  </si>
  <si>
    <t>22-900*600</t>
  </si>
  <si>
    <t>4.28</t>
  </si>
  <si>
    <t>22-900*700</t>
  </si>
  <si>
    <t>4.29</t>
  </si>
  <si>
    <t>33-900*700</t>
  </si>
  <si>
    <t>4.30</t>
  </si>
  <si>
    <t>Poznámka k položce:
(barevnost určí architekt interiéru)</t>
  </si>
  <si>
    <t>4.31</t>
  </si>
  <si>
    <t>Ručníkový sušák 900*450</t>
  </si>
  <si>
    <t>Tepelné izolace návleková</t>
  </si>
  <si>
    <t>Potrubí  trubek plastových DN 13 15*1</t>
  </si>
  <si>
    <t>Nátěry</t>
  </si>
  <si>
    <t>6.1</t>
  </si>
  <si>
    <t>dvojnásobný základní nátěr - Ocel. Potrubí, těles, pomocných konstrukcí</t>
  </si>
  <si>
    <t>Zkoušky zařízení</t>
  </si>
  <si>
    <t>7.1</t>
  </si>
  <si>
    <t>Zkoušky těsnosti a provozní, zaregulování dle ČSN 06 0310</t>
  </si>
  <si>
    <t>hod</t>
  </si>
  <si>
    <t>02.4 - Soupis svítidel</t>
  </si>
  <si>
    <t>RGB nasvícení expozic 630 m kompletní řešení</t>
  </si>
  <si>
    <t>kpl.</t>
  </si>
  <si>
    <t>RGB nasvícení expozic montáž instalace</t>
  </si>
  <si>
    <t>Systémové lišty - hliník + příslušenství</t>
  </si>
  <si>
    <t>LED reflektor stříbrošedý 3000 K, 2220 lm, 30°</t>
  </si>
  <si>
    <t>LED reflektor stříbrošedý 3000 K, 2220 lm, 60°</t>
  </si>
  <si>
    <t>Montáž lištového systému</t>
  </si>
  <si>
    <t>LED svítidlo set 2ks kovové  400 mm délka</t>
  </si>
  <si>
    <t>LED svítidlo Light point Perno 3000 K</t>
  </si>
  <si>
    <t>LED Rohové nasvícení vitríny 2x 1,8 m 4000 K</t>
  </si>
  <si>
    <t>Montáž - zapojení LED svítidel do vitrín</t>
  </si>
  <si>
    <t>Speciální svítidlo - pulzující modrá</t>
  </si>
  <si>
    <t>Speciální svítidlo - plápolající červená/žlutá</t>
  </si>
  <si>
    <t>LED přisazené svítidlo Philips prům. 20 cm</t>
  </si>
  <si>
    <t>Osram LEDVANCE 25W, 4000K, 220mm, 2340lm</t>
  </si>
  <si>
    <t>Svítidlo závěsné interiérové LBHJ-R311-50W</t>
  </si>
  <si>
    <t>Osram LEDVANCE 18W, 3000 K, IP44</t>
  </si>
  <si>
    <t>Svítidlo nástěnné venkovní 17288/47/16 Virgia</t>
  </si>
  <si>
    <t>Venkovní  svítidlo Massive Philips 16918/93/16</t>
  </si>
  <si>
    <t>Zámková dlažba 10x10 modrá</t>
  </si>
  <si>
    <t>příslušenství k zámkové dlažbě - trafo</t>
  </si>
  <si>
    <t>OSRAM ledvance reflektor bílý 3000K, 50W</t>
  </si>
  <si>
    <t>Kulaté závěsné svítidlo 3000 K, 585x87 mm</t>
  </si>
  <si>
    <t>Nasvícení světlovodu 4000 K</t>
  </si>
  <si>
    <t>Doprava</t>
  </si>
  <si>
    <t>Revize</t>
  </si>
  <si>
    <t>Kniha  svítidel</t>
  </si>
  <si>
    <t>02.5 - Elektro vykaz</t>
  </si>
  <si>
    <t>D1 - Rozvaděč RH</t>
  </si>
  <si>
    <t>D2 - Rozváděče R1NP</t>
  </si>
  <si>
    <t>D3 - Rozváděče R2NP</t>
  </si>
  <si>
    <t>D4 - Rozváděče R3NP</t>
  </si>
  <si>
    <t>D5 - Kabely</t>
  </si>
  <si>
    <t>D6 - Ovladače, zásuvky, instalační materiál</t>
  </si>
  <si>
    <t>D7 - Hromosvod a uzemnění</t>
  </si>
  <si>
    <t>D8 - Montáže</t>
  </si>
  <si>
    <t>Rozvaděč RH</t>
  </si>
  <si>
    <t>Pol177</t>
  </si>
  <si>
    <t>Nástěnný rozvaděč 2A-12, 590x640, hl.180mm</t>
  </si>
  <si>
    <t>Pol103</t>
  </si>
  <si>
    <t>Vypínač 80A</t>
  </si>
  <si>
    <t>Pol104</t>
  </si>
  <si>
    <t>Jistič B32/3</t>
  </si>
  <si>
    <t>Pol105</t>
  </si>
  <si>
    <t>Jistič B10/1</t>
  </si>
  <si>
    <t>Pol106</t>
  </si>
  <si>
    <t>Přepěťová ochrana B+C</t>
  </si>
  <si>
    <t>Pol107</t>
  </si>
  <si>
    <t>Bezešroubá svorka 10mm2 šedá</t>
  </si>
  <si>
    <t>Pol108</t>
  </si>
  <si>
    <t>Zaslepovací pás 1000mm</t>
  </si>
  <si>
    <t>Pol109</t>
  </si>
  <si>
    <t>Servisní zásuvka</t>
  </si>
  <si>
    <t>Pol110</t>
  </si>
  <si>
    <t>Vodiče, drobný montážní materiál</t>
  </si>
  <si>
    <t>Pol111</t>
  </si>
  <si>
    <t>Výroba rozvaděče</t>
  </si>
  <si>
    <t>Pol112</t>
  </si>
  <si>
    <t>Výchozí revize rozváděče</t>
  </si>
  <si>
    <t>Rozváděče R1NP</t>
  </si>
  <si>
    <t>Pol113</t>
  </si>
  <si>
    <t>Zapuštěný rozváděč 3U-33, 810x1605, hl.89 mm</t>
  </si>
  <si>
    <t>Pol114</t>
  </si>
  <si>
    <t>Reléová jednotka, 6x spínač</t>
  </si>
  <si>
    <t>Pol115</t>
  </si>
  <si>
    <t>Konvertor RS232/485</t>
  </si>
  <si>
    <t>Pol116</t>
  </si>
  <si>
    <t>Odrušovací jednotka</t>
  </si>
  <si>
    <t>Pol117</t>
  </si>
  <si>
    <t>Zdroj 230V/24VDC 10VA</t>
  </si>
  <si>
    <t>Pol118</t>
  </si>
  <si>
    <t>Spínač SOU -1 se soumrakovým čidlem</t>
  </si>
  <si>
    <t>Pol119</t>
  </si>
  <si>
    <t>Vypínač 40A</t>
  </si>
  <si>
    <t>Pol120</t>
  </si>
  <si>
    <t>Jistič B6/1</t>
  </si>
  <si>
    <t>Pol121</t>
  </si>
  <si>
    <t>Jistič C16/3</t>
  </si>
  <si>
    <t>Pol122</t>
  </si>
  <si>
    <t>Jistič B16/1</t>
  </si>
  <si>
    <t>Pol123</t>
  </si>
  <si>
    <t>Jistič C10/1</t>
  </si>
  <si>
    <t>Pol124</t>
  </si>
  <si>
    <t>Chránič s jističem B10/1N/0.03</t>
  </si>
  <si>
    <t>Pol125</t>
  </si>
  <si>
    <t>Proudový chránič 25/4/0.03</t>
  </si>
  <si>
    <t>Pol126</t>
  </si>
  <si>
    <t>Stykač 2Z/20A, 230V</t>
  </si>
  <si>
    <t>Pol127</t>
  </si>
  <si>
    <t>Bezešroubá svorka 2,5mm2 šedá</t>
  </si>
  <si>
    <t>Pol128</t>
  </si>
  <si>
    <t>Bezešroubá svorka 2,5mm2 modrá</t>
  </si>
  <si>
    <t>Pol129</t>
  </si>
  <si>
    <t>Bezešroubá svorka 1,5mm2 šedá</t>
  </si>
  <si>
    <t>Pol130</t>
  </si>
  <si>
    <t>3f.propojovací lišta 16mm2, 1m</t>
  </si>
  <si>
    <t>Pol131</t>
  </si>
  <si>
    <t>Nulovací lišta N,PE 16mm2, 1m</t>
  </si>
  <si>
    <t>Pol132</t>
  </si>
  <si>
    <t>Výroba rozváděče</t>
  </si>
  <si>
    <t>Pol133</t>
  </si>
  <si>
    <t>Programování, oživení, testy</t>
  </si>
  <si>
    <t>Rozváděče R2NP</t>
  </si>
  <si>
    <t>Pol134</t>
  </si>
  <si>
    <t>Zapuštěný rozváděč 3U-28, 810x1380, hl.89 mm</t>
  </si>
  <si>
    <t>Rozváděče R3NP</t>
  </si>
  <si>
    <t>Pol135</t>
  </si>
  <si>
    <t>Zapuštěný rozváděč 2U-18, š. 810 x v.915,hl.89 mm</t>
  </si>
  <si>
    <t>Pol136</t>
  </si>
  <si>
    <t>Jistič B16/3</t>
  </si>
  <si>
    <t>Pol137</t>
  </si>
  <si>
    <t>Jistič C20/3</t>
  </si>
  <si>
    <t>Pol138</t>
  </si>
  <si>
    <t>Proudový chránič 40/4/0.03</t>
  </si>
  <si>
    <t>Pol139</t>
  </si>
  <si>
    <t>Spínací hodiny</t>
  </si>
  <si>
    <t>Pol140</t>
  </si>
  <si>
    <t>Stykač 4Z/25A, 230V</t>
  </si>
  <si>
    <t>Pol141</t>
  </si>
  <si>
    <t>Bezešroubá svorka 4mm2 šedá</t>
  </si>
  <si>
    <t>Pol142</t>
  </si>
  <si>
    <t>3f.propojovací lišta 10mm2, 1m</t>
  </si>
  <si>
    <t>Pol143</t>
  </si>
  <si>
    <t>Nulovací lišta N,PE 10mm2, 1m</t>
  </si>
  <si>
    <t>Kabely</t>
  </si>
  <si>
    <t>Pol144</t>
  </si>
  <si>
    <t>Kabel CYKY-J 4 x 25</t>
  </si>
  <si>
    <t>Pol145</t>
  </si>
  <si>
    <t>Kabel CYKY-J 5 x 10</t>
  </si>
  <si>
    <t>Pol146</t>
  </si>
  <si>
    <t>Kabel CYKY-J 5 x 4</t>
  </si>
  <si>
    <t>Pol147</t>
  </si>
  <si>
    <t>Kabel CYKY-J 5 x 2,5</t>
  </si>
  <si>
    <t>Pol148</t>
  </si>
  <si>
    <t>Kabel CYKY-J 5 x 1,5</t>
  </si>
  <si>
    <t>Pol149</t>
  </si>
  <si>
    <t>Kabel CYKY-J 3 x 2,5</t>
  </si>
  <si>
    <t>Pol150</t>
  </si>
  <si>
    <t>Kabel CYKY-J 3 x 1,5</t>
  </si>
  <si>
    <t>Pol151</t>
  </si>
  <si>
    <t>Kabel CYKY-O 3 x 1,5</t>
  </si>
  <si>
    <t>Pol152</t>
  </si>
  <si>
    <t>Kabel JYTY 2 x 1</t>
  </si>
  <si>
    <t>Pol153</t>
  </si>
  <si>
    <t>Kabel UTP 4x2x0,5</t>
  </si>
  <si>
    <t>Pol154</t>
  </si>
  <si>
    <t>Kabel CY6</t>
  </si>
  <si>
    <t>Pol155</t>
  </si>
  <si>
    <t>Trubka PVC 16</t>
  </si>
  <si>
    <t>Ovladače, zásuvky, instalační materiál</t>
  </si>
  <si>
    <t>Pol156</t>
  </si>
  <si>
    <t>Jednotlačítko, ABB Future Linear bílé</t>
  </si>
  <si>
    <t>Pol157</t>
  </si>
  <si>
    <t>Dvojtlačítko, ABB Future Linear bílé</t>
  </si>
  <si>
    <t>Pol158</t>
  </si>
  <si>
    <t>Vypínač jed., řazení č.1, ABB Future Linear bílý</t>
  </si>
  <si>
    <t>Pol159</t>
  </si>
  <si>
    <t>Vypínač sériový, řazení č.5, ABB Future Linear bílý</t>
  </si>
  <si>
    <t>Pol160</t>
  </si>
  <si>
    <t>Vypínač střídavý, řazení č.6, ABB Future Linear bílý</t>
  </si>
  <si>
    <t>Pol161</t>
  </si>
  <si>
    <t>Rámeček jednoduchý, ABB Future Linear bílý</t>
  </si>
  <si>
    <t>Pol162</t>
  </si>
  <si>
    <t>Dvojrámeček vodorovný, ABB Future Linear bílý</t>
  </si>
  <si>
    <t>Pol163</t>
  </si>
  <si>
    <t>Trojrámeček vodorovný, ABB Future Linear bílý</t>
  </si>
  <si>
    <t>Pol164</t>
  </si>
  <si>
    <t>Pětirámeček vodorovný, ABB Future Linear bílý</t>
  </si>
  <si>
    <t>Pol165</t>
  </si>
  <si>
    <t>Zásuvka 230V/16A, ABB Future Linear bílá</t>
  </si>
  <si>
    <t>Pol166</t>
  </si>
  <si>
    <t>Zásuvka 230V/16A, ABB Future Linear bílá, IP44</t>
  </si>
  <si>
    <t>Pol167</t>
  </si>
  <si>
    <t>Vyzbrojená podlahová krabice</t>
  </si>
  <si>
    <t>Pol168</t>
  </si>
  <si>
    <t>3f. Zásuvka</t>
  </si>
  <si>
    <t>Pol169</t>
  </si>
  <si>
    <t>Dvojitá datová zásuvka, ABB Future Linear bílá</t>
  </si>
  <si>
    <t>Pol170</t>
  </si>
  <si>
    <t>Datová zásuvka pro Wifi, ABB Future Linear bílá</t>
  </si>
  <si>
    <t>Pol171</t>
  </si>
  <si>
    <t>Datový rack v recepci, komplet</t>
  </si>
  <si>
    <t>Pol172</t>
  </si>
  <si>
    <t>Datový rack 3.NP, komplet</t>
  </si>
  <si>
    <t>Pol173</t>
  </si>
  <si>
    <t>Krabice KU68</t>
  </si>
  <si>
    <t>Pol174</t>
  </si>
  <si>
    <t>Ovládací dotykový panel</t>
  </si>
  <si>
    <t>Pol175</t>
  </si>
  <si>
    <t>Krabice pod ovládací dotykový panel</t>
  </si>
  <si>
    <t>Pol178</t>
  </si>
  <si>
    <t>Drobný instalační materiál</t>
  </si>
  <si>
    <t>D7</t>
  </si>
  <si>
    <t>Hromosvod a uzemnění</t>
  </si>
  <si>
    <t>Pol179</t>
  </si>
  <si>
    <t>Zemnící pásek FeZn 30/4</t>
  </si>
  <si>
    <t>Pol180</t>
  </si>
  <si>
    <t>Drát FeZn o 10</t>
  </si>
  <si>
    <t>Pol181</t>
  </si>
  <si>
    <t>Jímací tyč</t>
  </si>
  <si>
    <t>Pol182</t>
  </si>
  <si>
    <t>Držák jímací tyče</t>
  </si>
  <si>
    <t>Pol183</t>
  </si>
  <si>
    <t>Svorka jímačová</t>
  </si>
  <si>
    <t>Pol184</t>
  </si>
  <si>
    <t>Svorka křížová</t>
  </si>
  <si>
    <t>Pol185</t>
  </si>
  <si>
    <t>Svorka pro zemnící pásek</t>
  </si>
  <si>
    <t>D8</t>
  </si>
  <si>
    <t>Montáže</t>
  </si>
  <si>
    <t>Pol186</t>
  </si>
  <si>
    <t>Instalace kabeláže</t>
  </si>
  <si>
    <t>Pol187</t>
  </si>
  <si>
    <t>Stavební přípomoce</t>
  </si>
  <si>
    <t>Pol188</t>
  </si>
  <si>
    <t>Instalace svítidel a lišt na připravené vývody</t>
  </si>
  <si>
    <t>Pol189</t>
  </si>
  <si>
    <t>Kontrola stávajícího hromosvodu a uzemnění</t>
  </si>
  <si>
    <t>Pol190</t>
  </si>
  <si>
    <t>Doplnění nového hromosvodu a uzemnění</t>
  </si>
  <si>
    <t>Pol191</t>
  </si>
  <si>
    <t>Proměření jímací soustavy</t>
  </si>
  <si>
    <t>Pol192</t>
  </si>
  <si>
    <t>Kompletace zásuvek a ovladačů</t>
  </si>
  <si>
    <t>Pol193</t>
  </si>
  <si>
    <t>Projekt skutečného stavu</t>
  </si>
  <si>
    <t>Pol194</t>
  </si>
  <si>
    <t>Připojení rozvaděče R1NP</t>
  </si>
  <si>
    <t>Pol195</t>
  </si>
  <si>
    <t>Připojení rozvaděče R2NP</t>
  </si>
  <si>
    <t>Pol196</t>
  </si>
  <si>
    <t>Připojení rozvaděče R3NP</t>
  </si>
  <si>
    <t>Pol197</t>
  </si>
  <si>
    <t>Připojení rozvaděče RH</t>
  </si>
  <si>
    <t>Pol198</t>
  </si>
  <si>
    <t>Instalace dotykového ovládacího panelu</t>
  </si>
  <si>
    <t>Pol199</t>
  </si>
  <si>
    <t>Pol200</t>
  </si>
  <si>
    <t>Pol201</t>
  </si>
  <si>
    <t>Pol202</t>
  </si>
  <si>
    <t>Předání, zaškolení</t>
  </si>
  <si>
    <t>03 - Venkovní úpravy</t>
  </si>
  <si>
    <t xml:space="preserve">    5 - Komunikace pozemní</t>
  </si>
  <si>
    <t>181951102</t>
  </si>
  <si>
    <t>Úprava pláně vyrovnáním výškových rozdílů v hornině tř. 1 až 4 se zhutněním</t>
  </si>
  <si>
    <t>1652926869</t>
  </si>
  <si>
    <t>Komunikace pozemní</t>
  </si>
  <si>
    <t>564231111</t>
  </si>
  <si>
    <t>Podklad nebo podsyp ze štěrkopísku ŠP s rozprostřením, vlhčením a zhutněním, po zhutnění tl. 100 mm</t>
  </si>
  <si>
    <t>-1004047493</t>
  </si>
  <si>
    <t>564730011</t>
  </si>
  <si>
    <t>Podklad nebo kryt z kameniva hrubého drceného vel. 8-16 mm s rozprostřením a zhutněním, po zhutnění tl. 100 mm</t>
  </si>
  <si>
    <t>830100364</t>
  </si>
  <si>
    <t>564760111</t>
  </si>
  <si>
    <t>Podklad nebo kryt z kameniva hrubého drceného vel. 16-32 mm s rozprostřením a zhutněním, po zhutnění tl. 200 mm</t>
  </si>
  <si>
    <t>-1894988825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</si>
  <si>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</si>
  <si>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</si>
  <si>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236522151</t>
  </si>
  <si>
    <t>211 "venkovní dlažba"</t>
  </si>
  <si>
    <t>583801201</t>
  </si>
  <si>
    <t>kostka dlažební drobná, žula velikost 8/10 cm</t>
  </si>
  <si>
    <t>1578251435</t>
  </si>
  <si>
    <t>Poznámka k položce:
1t = cca 5 m2</t>
  </si>
  <si>
    <t>211*0,2 "Přepočtené koeficientem množství</t>
  </si>
  <si>
    <t>998223011</t>
  </si>
  <si>
    <t>Přesun hmot pro pozemní komunikace s krytem dlážděným dopravní vzdálenost do 200 m jakékoliv délky objektu</t>
  </si>
  <si>
    <t>584472554</t>
  </si>
  <si>
    <t>04 - Ostatní náklady</t>
  </si>
  <si>
    <t>VRN - Vedlejší rozpočtové náklady</t>
  </si>
  <si>
    <t>VRN</t>
  </si>
  <si>
    <t>Vedlejší rozpočtové náklady</t>
  </si>
  <si>
    <t>011324000</t>
  </si>
  <si>
    <t>Archeologický průzkum</t>
  </si>
  <si>
    <t>Kč</t>
  </si>
  <si>
    <t>1024</t>
  </si>
  <si>
    <t>564365795</t>
  </si>
  <si>
    <t>011503000</t>
  </si>
  <si>
    <t>Stavební průzkum bez rozlišení</t>
  </si>
  <si>
    <t>493259841</t>
  </si>
  <si>
    <t>013203010</t>
  </si>
  <si>
    <t xml:space="preserve">Fotodokumentace stavby </t>
  </si>
  <si>
    <t>-1759956289</t>
  </si>
  <si>
    <t>013254000</t>
  </si>
  <si>
    <t>Dokumentace skutečného provedení stavby</t>
  </si>
  <si>
    <t>2021886718</t>
  </si>
  <si>
    <t>030001000</t>
  </si>
  <si>
    <t>Zařízení staveniště</t>
  </si>
  <si>
    <t>2024845773</t>
  </si>
  <si>
    <t>013203000</t>
  </si>
  <si>
    <t>Dokumentace stavby bez rozlišení</t>
  </si>
  <si>
    <t>353945102</t>
  </si>
  <si>
    <t>041203000</t>
  </si>
  <si>
    <t>Technický dozor investora</t>
  </si>
  <si>
    <t>-455953349</t>
  </si>
  <si>
    <t>045203000</t>
  </si>
  <si>
    <t>Kompletační činnost</t>
  </si>
  <si>
    <t>-1599255006</t>
  </si>
  <si>
    <t>049103000</t>
  </si>
  <si>
    <t>Náklady vzniklé v souvislosti s realizací stavby</t>
  </si>
  <si>
    <t>2033558181</t>
  </si>
  <si>
    <t>053002000</t>
  </si>
  <si>
    <t>Poplatky</t>
  </si>
  <si>
    <t>199741025</t>
  </si>
  <si>
    <t>059002000</t>
  </si>
  <si>
    <t>Ostatní finance</t>
  </si>
  <si>
    <t>571069979</t>
  </si>
  <si>
    <t>091003010</t>
  </si>
  <si>
    <t xml:space="preserve">Propagace projektu
</t>
  </si>
  <si>
    <t>-1216126586</t>
  </si>
  <si>
    <t>Poznámka k položce:
- billboard 5,1x2,4m - 1x
- pamětní deska 300x400mm - 1x
- finální podoba billboardu a desky bude navržena v průběhu realizace architektem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</si>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</sst>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8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8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9" fillId="2" borderId="19" xfId="0" applyFont="1" applyFill="1" applyBorder="1" applyAlignment="1" applyProtection="1">
      <alignment horizontal="left" vertical="center"/>
      <protection locked="0"/>
    </xf>
    <xf numFmtId="0" fontId="39" fillId="0" borderId="2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49" fontId="44" fillId="0" borderId="0" xfId="0" applyNumberFormat="1" applyFont="1" applyBorder="1" applyAlignment="1">
      <alignment horizontal="left" vertical="center" wrapText="1"/>
    </xf>
    <xf numFmtId="49" fontId="44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4" fillId="0" borderId="26" xfId="0" applyFont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top"/>
    </xf>
    <xf numFmtId="0" fontId="44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4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6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ht="114.7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2:57" s="1" customFormat="1" ht="25.9" customHeight="1"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2"/>
    </row>
    <row r="27" spans="2:57" s="1" customFormat="1" ht="6.95" customHeight="1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2"/>
    </row>
    <row r="28" spans="2:57" s="1" customFormat="1" ht="12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2"/>
    </row>
    <row r="29" spans="2:57" s="2" customFormat="1" ht="14.4" customHeight="1">
      <c r="B29" s="46"/>
      <c r="C29" s="47"/>
      <c r="D29" s="33" t="s">
        <v>42</v>
      </c>
      <c r="E29" s="47"/>
      <c r="F29" s="33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2:57" s="2" customFormat="1" ht="14.4" customHeight="1">
      <c r="B30" s="46"/>
      <c r="C30" s="47"/>
      <c r="D30" s="47"/>
      <c r="E30" s="47"/>
      <c r="F30" s="33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2:57" s="2" customFormat="1" ht="14.4" customHeight="1" hidden="1">
      <c r="B31" s="46"/>
      <c r="C31" s="47"/>
      <c r="D31" s="47"/>
      <c r="E31" s="47"/>
      <c r="F31" s="33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2:57" s="2" customFormat="1" ht="14.4" customHeight="1" hidden="1">
      <c r="B32" s="46"/>
      <c r="C32" s="47"/>
      <c r="D32" s="47"/>
      <c r="E32" s="47"/>
      <c r="F32" s="33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2:44" s="2" customFormat="1" ht="14.4" customHeight="1" hidden="1">
      <c r="B33" s="46"/>
      <c r="C33" s="47"/>
      <c r="D33" s="47"/>
      <c r="E33" s="47"/>
      <c r="F33" s="33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</row>
    <row r="34" spans="2:44" s="1" customFormat="1" ht="6.95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</row>
    <row r="35" spans="2:44" s="1" customFormat="1" ht="25.9" customHeight="1"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</row>
    <row r="36" spans="2:44" s="1" customFormat="1" ht="6.95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</row>
    <row r="37" spans="2:44" s="1" customFormat="1" ht="6.95" customHeight="1"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</row>
    <row r="41" spans="2:44" s="1" customFormat="1" ht="6.95" customHeight="1"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</row>
    <row r="42" spans="2:44" s="1" customFormat="1" ht="24.95" customHeight="1">
      <c r="B42" s="39"/>
      <c r="C42" s="24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</row>
    <row r="43" spans="2:44" s="1" customFormat="1" ht="6.95" customHeight="1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</row>
    <row r="44" spans="2:44" s="3" customFormat="1" ht="12" customHeight="1">
      <c r="B44" s="63"/>
      <c r="C44" s="33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837_19n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</row>
    <row r="45" spans="2:44" s="4" customFormat="1" ht="36.95" customHeight="1"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Rekonstrukce vlastivědného muzea Nymburk - doplnění 1.6.2019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</row>
    <row r="46" spans="2:44" s="1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</row>
    <row r="47" spans="2:44" s="1" customFormat="1" ht="12" customHeight="1">
      <c r="B47" s="39"/>
      <c r="C47" s="33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Nymburk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3" t="s">
        <v>23</v>
      </c>
      <c r="AJ47" s="40"/>
      <c r="AK47" s="40"/>
      <c r="AL47" s="40"/>
      <c r="AM47" s="72" t="str">
        <f>IF(AN8="","",AN8)</f>
        <v>28. 4. 2019</v>
      </c>
      <c r="AN47" s="72"/>
      <c r="AO47" s="40"/>
      <c r="AP47" s="40"/>
      <c r="AQ47" s="40"/>
      <c r="AR47" s="44"/>
    </row>
    <row r="48" spans="2:44" s="1" customFormat="1" ht="6.95" customHeight="1"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</row>
    <row r="49" spans="2:56" s="1" customFormat="1" ht="15.15" customHeight="1">
      <c r="B49" s="39"/>
      <c r="C49" s="33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Nymburk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3" t="s">
        <v>31</v>
      </c>
      <c r="AJ49" s="40"/>
      <c r="AK49" s="40"/>
      <c r="AL49" s="40"/>
      <c r="AM49" s="73" t="str">
        <f>IF(E17="","",E17)</f>
        <v>RAM projekt s.r.o.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</row>
    <row r="50" spans="2:56" s="1" customFormat="1" ht="15.15" customHeight="1">
      <c r="B50" s="39"/>
      <c r="C50" s="33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3" t="s">
        <v>34</v>
      </c>
      <c r="AJ50" s="40"/>
      <c r="AK50" s="40"/>
      <c r="AL50" s="40"/>
      <c r="AM50" s="73" t="str">
        <f>IF(E20="","",E20)</f>
        <v>Ing. Eva Mrvová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</row>
    <row r="51" spans="2:56" s="1" customFormat="1" ht="10.8" customHeight="1"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</row>
    <row r="52" spans="2:56" s="1" customFormat="1" ht="29.25" customHeight="1"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</row>
    <row r="53" spans="2:56" s="1" customFormat="1" ht="10.8" customHeight="1"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</row>
    <row r="54" spans="2:90" s="5" customFormat="1" ht="32.4" customHeight="1"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ROUND(AG55+AG56+AG63+AG64,2)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ROUND(AS55+AS56+AS63+AS64,2)</f>
        <v>0</v>
      </c>
      <c r="AT54" s="106">
        <f>ROUND(SUM(AV54:AW54),2)</f>
        <v>0</v>
      </c>
      <c r="AU54" s="107">
        <f>ROUND(AU55+AU56+AU63+AU64,5)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ROUND(AZ55+AZ56+AZ63+AZ64,2)</f>
        <v>0</v>
      </c>
      <c r="BA54" s="106">
        <f>ROUND(BA55+BA56+BA63+BA64,2)</f>
        <v>0</v>
      </c>
      <c r="BB54" s="106">
        <f>ROUND(BB55+BB56+BB63+BB64,2)</f>
        <v>0</v>
      </c>
      <c r="BC54" s="106">
        <f>ROUND(BC55+BC56+BC63+BC64,2)</f>
        <v>0</v>
      </c>
      <c r="BD54" s="108">
        <f>ROUND(BD55+BD56+BD63+BD64,2)</f>
        <v>0</v>
      </c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6" customFormat="1" ht="16.5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'01 - Bourací práce'!J30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'01 - Bourací práce'!P94</f>
        <v>0</v>
      </c>
      <c r="AV55" s="120">
        <f>'01 - Bourací práce'!J33</f>
        <v>0</v>
      </c>
      <c r="AW55" s="120">
        <f>'01 - Bourací práce'!J34</f>
        <v>0</v>
      </c>
      <c r="AX55" s="120">
        <f>'01 - Bourací práce'!J35</f>
        <v>0</v>
      </c>
      <c r="AY55" s="120">
        <f>'01 - Bourací práce'!J36</f>
        <v>0</v>
      </c>
      <c r="AZ55" s="120">
        <f>'01 - Bourací práce'!F33</f>
        <v>0</v>
      </c>
      <c r="BA55" s="120">
        <f>'01 - Bourací práce'!F34</f>
        <v>0</v>
      </c>
      <c r="BB55" s="120">
        <f>'01 - Bourací práce'!F35</f>
        <v>0</v>
      </c>
      <c r="BC55" s="120">
        <f>'01 - Bourací práce'!F36</f>
        <v>0</v>
      </c>
      <c r="BD55" s="122">
        <f>'01 - Bourací práce'!F37</f>
        <v>0</v>
      </c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pans="2:91" s="6" customFormat="1" ht="16.5" customHeight="1"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24">
        <f>ROUND(SUM(AG57:AG62),2)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79</v>
      </c>
      <c r="AR56" s="118"/>
      <c r="AS56" s="119">
        <f>ROUND(SUM(AS57:AS62),2)</f>
        <v>0</v>
      </c>
      <c r="AT56" s="120">
        <f>ROUND(SUM(AV56:AW56),2)</f>
        <v>0</v>
      </c>
      <c r="AU56" s="121">
        <f>ROUND(SUM(AU57:AU62),5)</f>
        <v>0</v>
      </c>
      <c r="AV56" s="120">
        <f>ROUND(AZ56*L29,2)</f>
        <v>0</v>
      </c>
      <c r="AW56" s="120">
        <f>ROUND(BA56*L30,2)</f>
        <v>0</v>
      </c>
      <c r="AX56" s="120">
        <f>ROUND(BB56*L29,2)</f>
        <v>0</v>
      </c>
      <c r="AY56" s="120">
        <f>ROUND(BC56*L30,2)</f>
        <v>0</v>
      </c>
      <c r="AZ56" s="120">
        <f>ROUND(SUM(AZ57:AZ62),2)</f>
        <v>0</v>
      </c>
      <c r="BA56" s="120">
        <f>ROUND(SUM(BA57:BA62),2)</f>
        <v>0</v>
      </c>
      <c r="BB56" s="120">
        <f>ROUND(SUM(BB57:BB62),2)</f>
        <v>0</v>
      </c>
      <c r="BC56" s="120">
        <f>ROUND(SUM(BC57:BC62),2)</f>
        <v>0</v>
      </c>
      <c r="BD56" s="122">
        <f>ROUND(SUM(BD57:BD62),2)</f>
        <v>0</v>
      </c>
      <c r="BS56" s="123" t="s">
        <v>71</v>
      </c>
      <c r="BT56" s="123" t="s">
        <v>80</v>
      </c>
      <c r="BV56" s="123" t="s">
        <v>74</v>
      </c>
      <c r="BW56" s="123" t="s">
        <v>85</v>
      </c>
      <c r="BX56" s="123" t="s">
        <v>5</v>
      </c>
      <c r="CL56" s="123" t="s">
        <v>19</v>
      </c>
      <c r="CM56" s="123" t="s">
        <v>82</v>
      </c>
    </row>
    <row r="57" spans="1:91" s="3" customFormat="1" ht="16.5" customHeight="1">
      <c r="A57" s="111" t="s">
        <v>76</v>
      </c>
      <c r="B57" s="63"/>
      <c r="C57" s="125"/>
      <c r="D57" s="125"/>
      <c r="E57" s="126" t="s">
        <v>83</v>
      </c>
      <c r="F57" s="126"/>
      <c r="G57" s="126"/>
      <c r="H57" s="126"/>
      <c r="I57" s="126"/>
      <c r="J57" s="125"/>
      <c r="K57" s="126" t="s">
        <v>84</v>
      </c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7">
        <f>'02 - Stavební úpravy a př...'!J30</f>
        <v>0</v>
      </c>
      <c r="AH57" s="125"/>
      <c r="AI57" s="125"/>
      <c r="AJ57" s="125"/>
      <c r="AK57" s="125"/>
      <c r="AL57" s="125"/>
      <c r="AM57" s="125"/>
      <c r="AN57" s="127">
        <f>SUM(AG57,AT57)</f>
        <v>0</v>
      </c>
      <c r="AO57" s="125"/>
      <c r="AP57" s="125"/>
      <c r="AQ57" s="128" t="s">
        <v>86</v>
      </c>
      <c r="AR57" s="65"/>
      <c r="AS57" s="129">
        <v>0</v>
      </c>
      <c r="AT57" s="130">
        <f>ROUND(SUM(AV57:AW57),2)</f>
        <v>0</v>
      </c>
      <c r="AU57" s="131">
        <f>'02 - Stavební úpravy a př...'!P105</f>
        <v>0</v>
      </c>
      <c r="AV57" s="130">
        <f>'02 - Stavební úpravy a př...'!J33</f>
        <v>0</v>
      </c>
      <c r="AW57" s="130">
        <f>'02 - Stavební úpravy a př...'!J34</f>
        <v>0</v>
      </c>
      <c r="AX57" s="130">
        <f>'02 - Stavební úpravy a př...'!J35</f>
        <v>0</v>
      </c>
      <c r="AY57" s="130">
        <f>'02 - Stavební úpravy a př...'!J36</f>
        <v>0</v>
      </c>
      <c r="AZ57" s="130">
        <f>'02 - Stavební úpravy a př...'!F33</f>
        <v>0</v>
      </c>
      <c r="BA57" s="130">
        <f>'02 - Stavební úpravy a př...'!F34</f>
        <v>0</v>
      </c>
      <c r="BB57" s="130">
        <f>'02 - Stavební úpravy a př...'!F35</f>
        <v>0</v>
      </c>
      <c r="BC57" s="130">
        <f>'02 - Stavební úpravy a př...'!F36</f>
        <v>0</v>
      </c>
      <c r="BD57" s="132">
        <f>'02 - Stavební úpravy a př...'!F37</f>
        <v>0</v>
      </c>
      <c r="BT57" s="133" t="s">
        <v>82</v>
      </c>
      <c r="BU57" s="133" t="s">
        <v>87</v>
      </c>
      <c r="BV57" s="133" t="s">
        <v>74</v>
      </c>
      <c r="BW57" s="133" t="s">
        <v>85</v>
      </c>
      <c r="BX57" s="133" t="s">
        <v>5</v>
      </c>
      <c r="CL57" s="133" t="s">
        <v>19</v>
      </c>
      <c r="CM57" s="133" t="s">
        <v>82</v>
      </c>
    </row>
    <row r="58" spans="1:90" s="3" customFormat="1" ht="16.5" customHeight="1">
      <c r="A58" s="111" t="s">
        <v>76</v>
      </c>
      <c r="B58" s="63"/>
      <c r="C58" s="125"/>
      <c r="D58" s="125"/>
      <c r="E58" s="126" t="s">
        <v>88</v>
      </c>
      <c r="F58" s="126"/>
      <c r="G58" s="126"/>
      <c r="H58" s="126"/>
      <c r="I58" s="126"/>
      <c r="J58" s="125"/>
      <c r="K58" s="126" t="s">
        <v>89</v>
      </c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7">
        <f>'02-1 - VZT'!J32</f>
        <v>0</v>
      </c>
      <c r="AH58" s="125"/>
      <c r="AI58" s="125"/>
      <c r="AJ58" s="125"/>
      <c r="AK58" s="125"/>
      <c r="AL58" s="125"/>
      <c r="AM58" s="125"/>
      <c r="AN58" s="127">
        <f>SUM(AG58,AT58)</f>
        <v>0</v>
      </c>
      <c r="AO58" s="125"/>
      <c r="AP58" s="125"/>
      <c r="AQ58" s="128" t="s">
        <v>86</v>
      </c>
      <c r="AR58" s="65"/>
      <c r="AS58" s="129">
        <v>0</v>
      </c>
      <c r="AT58" s="130">
        <f>ROUND(SUM(AV58:AW58),2)</f>
        <v>0</v>
      </c>
      <c r="AU58" s="131">
        <f>'02-1 - VZT'!P91</f>
        <v>0</v>
      </c>
      <c r="AV58" s="130">
        <f>'02-1 - VZT'!J35</f>
        <v>0</v>
      </c>
      <c r="AW58" s="130">
        <f>'02-1 - VZT'!J36</f>
        <v>0</v>
      </c>
      <c r="AX58" s="130">
        <f>'02-1 - VZT'!J37</f>
        <v>0</v>
      </c>
      <c r="AY58" s="130">
        <f>'02-1 - VZT'!J38</f>
        <v>0</v>
      </c>
      <c r="AZ58" s="130">
        <f>'02-1 - VZT'!F35</f>
        <v>0</v>
      </c>
      <c r="BA58" s="130">
        <f>'02-1 - VZT'!F36</f>
        <v>0</v>
      </c>
      <c r="BB58" s="130">
        <f>'02-1 - VZT'!F37</f>
        <v>0</v>
      </c>
      <c r="BC58" s="130">
        <f>'02-1 - VZT'!F38</f>
        <v>0</v>
      </c>
      <c r="BD58" s="132">
        <f>'02-1 - VZT'!F39</f>
        <v>0</v>
      </c>
      <c r="BT58" s="133" t="s">
        <v>82</v>
      </c>
      <c r="BV58" s="133" t="s">
        <v>74</v>
      </c>
      <c r="BW58" s="133" t="s">
        <v>90</v>
      </c>
      <c r="BX58" s="133" t="s">
        <v>85</v>
      </c>
      <c r="CL58" s="133" t="s">
        <v>19</v>
      </c>
    </row>
    <row r="59" spans="1:90" s="3" customFormat="1" ht="16.5" customHeight="1">
      <c r="A59" s="111" t="s">
        <v>76</v>
      </c>
      <c r="B59" s="63"/>
      <c r="C59" s="125"/>
      <c r="D59" s="125"/>
      <c r="E59" s="126" t="s">
        <v>91</v>
      </c>
      <c r="F59" s="126"/>
      <c r="G59" s="126"/>
      <c r="H59" s="126"/>
      <c r="I59" s="126"/>
      <c r="J59" s="125"/>
      <c r="K59" s="126" t="s">
        <v>92</v>
      </c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7">
        <f>'02-2 - ZTI'!J32</f>
        <v>0</v>
      </c>
      <c r="AH59" s="125"/>
      <c r="AI59" s="125"/>
      <c r="AJ59" s="125"/>
      <c r="AK59" s="125"/>
      <c r="AL59" s="125"/>
      <c r="AM59" s="125"/>
      <c r="AN59" s="127">
        <f>SUM(AG59,AT59)</f>
        <v>0</v>
      </c>
      <c r="AO59" s="125"/>
      <c r="AP59" s="125"/>
      <c r="AQ59" s="128" t="s">
        <v>86</v>
      </c>
      <c r="AR59" s="65"/>
      <c r="AS59" s="129">
        <v>0</v>
      </c>
      <c r="AT59" s="130">
        <f>ROUND(SUM(AV59:AW59),2)</f>
        <v>0</v>
      </c>
      <c r="AU59" s="131">
        <f>'02-2 - ZTI'!P90</f>
        <v>0</v>
      </c>
      <c r="AV59" s="130">
        <f>'02-2 - ZTI'!J35</f>
        <v>0</v>
      </c>
      <c r="AW59" s="130">
        <f>'02-2 - ZTI'!J36</f>
        <v>0</v>
      </c>
      <c r="AX59" s="130">
        <f>'02-2 - ZTI'!J37</f>
        <v>0</v>
      </c>
      <c r="AY59" s="130">
        <f>'02-2 - ZTI'!J38</f>
        <v>0</v>
      </c>
      <c r="AZ59" s="130">
        <f>'02-2 - ZTI'!F35</f>
        <v>0</v>
      </c>
      <c r="BA59" s="130">
        <f>'02-2 - ZTI'!F36</f>
        <v>0</v>
      </c>
      <c r="BB59" s="130">
        <f>'02-2 - ZTI'!F37</f>
        <v>0</v>
      </c>
      <c r="BC59" s="130">
        <f>'02-2 - ZTI'!F38</f>
        <v>0</v>
      </c>
      <c r="BD59" s="132">
        <f>'02-2 - ZTI'!F39</f>
        <v>0</v>
      </c>
      <c r="BT59" s="133" t="s">
        <v>82</v>
      </c>
      <c r="BV59" s="133" t="s">
        <v>74</v>
      </c>
      <c r="BW59" s="133" t="s">
        <v>93</v>
      </c>
      <c r="BX59" s="133" t="s">
        <v>85</v>
      </c>
      <c r="CL59" s="133" t="s">
        <v>19</v>
      </c>
    </row>
    <row r="60" spans="1:90" s="3" customFormat="1" ht="16.5" customHeight="1">
      <c r="A60" s="111" t="s">
        <v>76</v>
      </c>
      <c r="B60" s="63"/>
      <c r="C60" s="125"/>
      <c r="D60" s="125"/>
      <c r="E60" s="126" t="s">
        <v>94</v>
      </c>
      <c r="F60" s="126"/>
      <c r="G60" s="126"/>
      <c r="H60" s="126"/>
      <c r="I60" s="126"/>
      <c r="J60" s="125"/>
      <c r="K60" s="126" t="s">
        <v>95</v>
      </c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7">
        <f>'02-3 - Vytápění'!J32</f>
        <v>0</v>
      </c>
      <c r="AH60" s="125"/>
      <c r="AI60" s="125"/>
      <c r="AJ60" s="125"/>
      <c r="AK60" s="125"/>
      <c r="AL60" s="125"/>
      <c r="AM60" s="125"/>
      <c r="AN60" s="127">
        <f>SUM(AG60,AT60)</f>
        <v>0</v>
      </c>
      <c r="AO60" s="125"/>
      <c r="AP60" s="125"/>
      <c r="AQ60" s="128" t="s">
        <v>86</v>
      </c>
      <c r="AR60" s="65"/>
      <c r="AS60" s="129">
        <v>0</v>
      </c>
      <c r="AT60" s="130">
        <f>ROUND(SUM(AV60:AW60),2)</f>
        <v>0</v>
      </c>
      <c r="AU60" s="131">
        <f>'02-3 - Vytápění'!P92</f>
        <v>0</v>
      </c>
      <c r="AV60" s="130">
        <f>'02-3 - Vytápění'!J35</f>
        <v>0</v>
      </c>
      <c r="AW60" s="130">
        <f>'02-3 - Vytápění'!J36</f>
        <v>0</v>
      </c>
      <c r="AX60" s="130">
        <f>'02-3 - Vytápění'!J37</f>
        <v>0</v>
      </c>
      <c r="AY60" s="130">
        <f>'02-3 - Vytápění'!J38</f>
        <v>0</v>
      </c>
      <c r="AZ60" s="130">
        <f>'02-3 - Vytápění'!F35</f>
        <v>0</v>
      </c>
      <c r="BA60" s="130">
        <f>'02-3 - Vytápění'!F36</f>
        <v>0</v>
      </c>
      <c r="BB60" s="130">
        <f>'02-3 - Vytápění'!F37</f>
        <v>0</v>
      </c>
      <c r="BC60" s="130">
        <f>'02-3 - Vytápění'!F38</f>
        <v>0</v>
      </c>
      <c r="BD60" s="132">
        <f>'02-3 - Vytápění'!F39</f>
        <v>0</v>
      </c>
      <c r="BT60" s="133" t="s">
        <v>82</v>
      </c>
      <c r="BV60" s="133" t="s">
        <v>74</v>
      </c>
      <c r="BW60" s="133" t="s">
        <v>96</v>
      </c>
      <c r="BX60" s="133" t="s">
        <v>85</v>
      </c>
      <c r="CL60" s="133" t="s">
        <v>19</v>
      </c>
    </row>
    <row r="61" spans="1:90" s="3" customFormat="1" ht="16.5" customHeight="1">
      <c r="A61" s="111" t="s">
        <v>76</v>
      </c>
      <c r="B61" s="63"/>
      <c r="C61" s="125"/>
      <c r="D61" s="125"/>
      <c r="E61" s="126" t="s">
        <v>97</v>
      </c>
      <c r="F61" s="126"/>
      <c r="G61" s="126"/>
      <c r="H61" s="126"/>
      <c r="I61" s="126"/>
      <c r="J61" s="125"/>
      <c r="K61" s="126" t="s">
        <v>98</v>
      </c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>
        <f>'02.4 - Soupis svítidel'!J32</f>
        <v>0</v>
      </c>
      <c r="AH61" s="125"/>
      <c r="AI61" s="125"/>
      <c r="AJ61" s="125"/>
      <c r="AK61" s="125"/>
      <c r="AL61" s="125"/>
      <c r="AM61" s="125"/>
      <c r="AN61" s="127">
        <f>SUM(AG61,AT61)</f>
        <v>0</v>
      </c>
      <c r="AO61" s="125"/>
      <c r="AP61" s="125"/>
      <c r="AQ61" s="128" t="s">
        <v>86</v>
      </c>
      <c r="AR61" s="65"/>
      <c r="AS61" s="129">
        <v>0</v>
      </c>
      <c r="AT61" s="130">
        <f>ROUND(SUM(AV61:AW61),2)</f>
        <v>0</v>
      </c>
      <c r="AU61" s="131">
        <f>'02.4 - Soupis svítidel'!P85</f>
        <v>0</v>
      </c>
      <c r="AV61" s="130">
        <f>'02.4 - Soupis svítidel'!J35</f>
        <v>0</v>
      </c>
      <c r="AW61" s="130">
        <f>'02.4 - Soupis svítidel'!J36</f>
        <v>0</v>
      </c>
      <c r="AX61" s="130">
        <f>'02.4 - Soupis svítidel'!J37</f>
        <v>0</v>
      </c>
      <c r="AY61" s="130">
        <f>'02.4 - Soupis svítidel'!J38</f>
        <v>0</v>
      </c>
      <c r="AZ61" s="130">
        <f>'02.4 - Soupis svítidel'!F35</f>
        <v>0</v>
      </c>
      <c r="BA61" s="130">
        <f>'02.4 - Soupis svítidel'!F36</f>
        <v>0</v>
      </c>
      <c r="BB61" s="130">
        <f>'02.4 - Soupis svítidel'!F37</f>
        <v>0</v>
      </c>
      <c r="BC61" s="130">
        <f>'02.4 - Soupis svítidel'!F38</f>
        <v>0</v>
      </c>
      <c r="BD61" s="132">
        <f>'02.4 - Soupis svítidel'!F39</f>
        <v>0</v>
      </c>
      <c r="BT61" s="133" t="s">
        <v>82</v>
      </c>
      <c r="BV61" s="133" t="s">
        <v>74</v>
      </c>
      <c r="BW61" s="133" t="s">
        <v>99</v>
      </c>
      <c r="BX61" s="133" t="s">
        <v>85</v>
      </c>
      <c r="CL61" s="133" t="s">
        <v>19</v>
      </c>
    </row>
    <row r="62" spans="1:90" s="3" customFormat="1" ht="16.5" customHeight="1">
      <c r="A62" s="111" t="s">
        <v>76</v>
      </c>
      <c r="B62" s="63"/>
      <c r="C62" s="125"/>
      <c r="D62" s="125"/>
      <c r="E62" s="126" t="s">
        <v>100</v>
      </c>
      <c r="F62" s="126"/>
      <c r="G62" s="126"/>
      <c r="H62" s="126"/>
      <c r="I62" s="126"/>
      <c r="J62" s="125"/>
      <c r="K62" s="126" t="s">
        <v>101</v>
      </c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7">
        <f>'02.5 - Elektro vykaz'!J32</f>
        <v>0</v>
      </c>
      <c r="AH62" s="125"/>
      <c r="AI62" s="125"/>
      <c r="AJ62" s="125"/>
      <c r="AK62" s="125"/>
      <c r="AL62" s="125"/>
      <c r="AM62" s="125"/>
      <c r="AN62" s="127">
        <f>SUM(AG62,AT62)</f>
        <v>0</v>
      </c>
      <c r="AO62" s="125"/>
      <c r="AP62" s="125"/>
      <c r="AQ62" s="128" t="s">
        <v>86</v>
      </c>
      <c r="AR62" s="65"/>
      <c r="AS62" s="129">
        <v>0</v>
      </c>
      <c r="AT62" s="130">
        <f>ROUND(SUM(AV62:AW62),2)</f>
        <v>0</v>
      </c>
      <c r="AU62" s="131">
        <f>'02.5 - Elektro vykaz'!P93</f>
        <v>0</v>
      </c>
      <c r="AV62" s="130">
        <f>'02.5 - Elektro vykaz'!J35</f>
        <v>0</v>
      </c>
      <c r="AW62" s="130">
        <f>'02.5 - Elektro vykaz'!J36</f>
        <v>0</v>
      </c>
      <c r="AX62" s="130">
        <f>'02.5 - Elektro vykaz'!J37</f>
        <v>0</v>
      </c>
      <c r="AY62" s="130">
        <f>'02.5 - Elektro vykaz'!J38</f>
        <v>0</v>
      </c>
      <c r="AZ62" s="130">
        <f>'02.5 - Elektro vykaz'!F35</f>
        <v>0</v>
      </c>
      <c r="BA62" s="130">
        <f>'02.5 - Elektro vykaz'!F36</f>
        <v>0</v>
      </c>
      <c r="BB62" s="130">
        <f>'02.5 - Elektro vykaz'!F37</f>
        <v>0</v>
      </c>
      <c r="BC62" s="130">
        <f>'02.5 - Elektro vykaz'!F38</f>
        <v>0</v>
      </c>
      <c r="BD62" s="132">
        <f>'02.5 - Elektro vykaz'!F39</f>
        <v>0</v>
      </c>
      <c r="BT62" s="133" t="s">
        <v>82</v>
      </c>
      <c r="BV62" s="133" t="s">
        <v>74</v>
      </c>
      <c r="BW62" s="133" t="s">
        <v>102</v>
      </c>
      <c r="BX62" s="133" t="s">
        <v>85</v>
      </c>
      <c r="CL62" s="133" t="s">
        <v>19</v>
      </c>
    </row>
    <row r="63" spans="1:91" s="6" customFormat="1" ht="16.5" customHeight="1">
      <c r="A63" s="111" t="s">
        <v>76</v>
      </c>
      <c r="B63" s="112"/>
      <c r="C63" s="113"/>
      <c r="D63" s="114" t="s">
        <v>103</v>
      </c>
      <c r="E63" s="114"/>
      <c r="F63" s="114"/>
      <c r="G63" s="114"/>
      <c r="H63" s="114"/>
      <c r="I63" s="115"/>
      <c r="J63" s="114" t="s">
        <v>104</v>
      </c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6">
        <f>'03 - Venkovní úpravy'!J30</f>
        <v>0</v>
      </c>
      <c r="AH63" s="115"/>
      <c r="AI63" s="115"/>
      <c r="AJ63" s="115"/>
      <c r="AK63" s="115"/>
      <c r="AL63" s="115"/>
      <c r="AM63" s="115"/>
      <c r="AN63" s="116">
        <f>SUM(AG63,AT63)</f>
        <v>0</v>
      </c>
      <c r="AO63" s="115"/>
      <c r="AP63" s="115"/>
      <c r="AQ63" s="117" t="s">
        <v>79</v>
      </c>
      <c r="AR63" s="118"/>
      <c r="AS63" s="119">
        <v>0</v>
      </c>
      <c r="AT63" s="120">
        <f>ROUND(SUM(AV63:AW63),2)</f>
        <v>0</v>
      </c>
      <c r="AU63" s="121">
        <f>'03 - Venkovní úpravy'!P83</f>
        <v>0</v>
      </c>
      <c r="AV63" s="120">
        <f>'03 - Venkovní úpravy'!J33</f>
        <v>0</v>
      </c>
      <c r="AW63" s="120">
        <f>'03 - Venkovní úpravy'!J34</f>
        <v>0</v>
      </c>
      <c r="AX63" s="120">
        <f>'03 - Venkovní úpravy'!J35</f>
        <v>0</v>
      </c>
      <c r="AY63" s="120">
        <f>'03 - Venkovní úpravy'!J36</f>
        <v>0</v>
      </c>
      <c r="AZ63" s="120">
        <f>'03 - Venkovní úpravy'!F33</f>
        <v>0</v>
      </c>
      <c r="BA63" s="120">
        <f>'03 - Venkovní úpravy'!F34</f>
        <v>0</v>
      </c>
      <c r="BB63" s="120">
        <f>'03 - Venkovní úpravy'!F35</f>
        <v>0</v>
      </c>
      <c r="BC63" s="120">
        <f>'03 - Venkovní úpravy'!F36</f>
        <v>0</v>
      </c>
      <c r="BD63" s="122">
        <f>'03 - Venkovní úpravy'!F37</f>
        <v>0</v>
      </c>
      <c r="BT63" s="123" t="s">
        <v>80</v>
      </c>
      <c r="BV63" s="123" t="s">
        <v>74</v>
      </c>
      <c r="BW63" s="123" t="s">
        <v>105</v>
      </c>
      <c r="BX63" s="123" t="s">
        <v>5</v>
      </c>
      <c r="CL63" s="123" t="s">
        <v>19</v>
      </c>
      <c r="CM63" s="123" t="s">
        <v>82</v>
      </c>
    </row>
    <row r="64" spans="1:91" s="6" customFormat="1" ht="16.5" customHeight="1">
      <c r="A64" s="111" t="s">
        <v>76</v>
      </c>
      <c r="B64" s="112"/>
      <c r="C64" s="113"/>
      <c r="D64" s="114" t="s">
        <v>106</v>
      </c>
      <c r="E64" s="114"/>
      <c r="F64" s="114"/>
      <c r="G64" s="114"/>
      <c r="H64" s="114"/>
      <c r="I64" s="115"/>
      <c r="J64" s="114" t="s">
        <v>107</v>
      </c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6">
        <f>'04 - Ostatní náklady'!J30</f>
        <v>0</v>
      </c>
      <c r="AH64" s="115"/>
      <c r="AI64" s="115"/>
      <c r="AJ64" s="115"/>
      <c r="AK64" s="115"/>
      <c r="AL64" s="115"/>
      <c r="AM64" s="115"/>
      <c r="AN64" s="116">
        <f>SUM(AG64,AT64)</f>
        <v>0</v>
      </c>
      <c r="AO64" s="115"/>
      <c r="AP64" s="115"/>
      <c r="AQ64" s="117" t="s">
        <v>108</v>
      </c>
      <c r="AR64" s="118"/>
      <c r="AS64" s="134">
        <v>0</v>
      </c>
      <c r="AT64" s="135">
        <f>ROUND(SUM(AV64:AW64),2)</f>
        <v>0</v>
      </c>
      <c r="AU64" s="136">
        <f>'04 - Ostatní náklady'!P80</f>
        <v>0</v>
      </c>
      <c r="AV64" s="135">
        <f>'04 - Ostatní náklady'!J33</f>
        <v>0</v>
      </c>
      <c r="AW64" s="135">
        <f>'04 - Ostatní náklady'!J34</f>
        <v>0</v>
      </c>
      <c r="AX64" s="135">
        <f>'04 - Ostatní náklady'!J35</f>
        <v>0</v>
      </c>
      <c r="AY64" s="135">
        <f>'04 - Ostatní náklady'!J36</f>
        <v>0</v>
      </c>
      <c r="AZ64" s="135">
        <f>'04 - Ostatní náklady'!F33</f>
        <v>0</v>
      </c>
      <c r="BA64" s="135">
        <f>'04 - Ostatní náklady'!F34</f>
        <v>0</v>
      </c>
      <c r="BB64" s="135">
        <f>'04 - Ostatní náklady'!F35</f>
        <v>0</v>
      </c>
      <c r="BC64" s="135">
        <f>'04 - Ostatní náklady'!F36</f>
        <v>0</v>
      </c>
      <c r="BD64" s="137">
        <f>'04 - Ostatní náklady'!F37</f>
        <v>0</v>
      </c>
      <c r="BT64" s="123" t="s">
        <v>80</v>
      </c>
      <c r="BV64" s="123" t="s">
        <v>74</v>
      </c>
      <c r="BW64" s="123" t="s">
        <v>109</v>
      </c>
      <c r="BX64" s="123" t="s">
        <v>5</v>
      </c>
      <c r="CL64" s="123" t="s">
        <v>19</v>
      </c>
      <c r="CM64" s="123" t="s">
        <v>82</v>
      </c>
    </row>
    <row r="65" spans="2:44" s="1" customFormat="1" ht="30" customHeight="1"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4"/>
    </row>
    <row r="66" spans="2:44" s="1" customFormat="1" ht="6.95" customHeight="1"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44"/>
    </row>
  </sheetData>
  <sheetProtection password="CC3D" sheet="1" objects="1" scenarios="1" formatColumns="0" formatRows="0"/>
  <mergeCells count="78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AN64:AP64"/>
    <mergeCell ref="E62:I62"/>
    <mergeCell ref="D55:H55"/>
    <mergeCell ref="D56:H56"/>
    <mergeCell ref="E57:I57"/>
    <mergeCell ref="E58:I58"/>
    <mergeCell ref="E59:I59"/>
    <mergeCell ref="E60:I60"/>
    <mergeCell ref="E61:I61"/>
    <mergeCell ref="D63:H63"/>
    <mergeCell ref="D64:H64"/>
    <mergeCell ref="AG64:AM64"/>
    <mergeCell ref="AG63:AM63"/>
    <mergeCell ref="C52:G52"/>
    <mergeCell ref="I52:AF52"/>
    <mergeCell ref="J55:AF55"/>
    <mergeCell ref="J56:AF56"/>
    <mergeCell ref="K57:AF57"/>
    <mergeCell ref="K58:AF58"/>
    <mergeCell ref="K59:AF59"/>
    <mergeCell ref="K60:AF60"/>
    <mergeCell ref="K61:AF61"/>
    <mergeCell ref="K62:AF62"/>
    <mergeCell ref="J63:AF63"/>
    <mergeCell ref="J64:AF64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</mergeCells>
  <hyperlinks>
    <hyperlink ref="A55" location="'01 - Bourací práce'!C2" display="/"/>
    <hyperlink ref="A57" location="'02 - Stavební úpravy a př...'!C2" display="/"/>
    <hyperlink ref="A58" location="'02-1 - VZT'!C2" display="/"/>
    <hyperlink ref="A59" location="'02-2 - ZTI'!C2" display="/"/>
    <hyperlink ref="A60" location="'02-3 - Vytápění'!C2" display="/"/>
    <hyperlink ref="A61" location="'02.4 - Soupis svítidel'!C2" display="/"/>
    <hyperlink ref="A62" location="'02.5 - Elektro vykaz'!C2" display="/"/>
    <hyperlink ref="A63" location="'03 - Venkovní úpravy'!C2" display="/"/>
    <hyperlink ref="A64" location="'04 - Ostatn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109</v>
      </c>
    </row>
    <row r="3" spans="2:46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82</v>
      </c>
    </row>
    <row r="4" spans="2:46" ht="24.95" customHeight="1">
      <c r="B4" s="21"/>
      <c r="D4" s="142" t="s">
        <v>110</v>
      </c>
      <c r="L4" s="21"/>
      <c r="M4" s="14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4" t="s">
        <v>16</v>
      </c>
      <c r="L6" s="21"/>
    </row>
    <row r="7" spans="2:12" ht="16.5" customHeight="1">
      <c r="B7" s="21"/>
      <c r="E7" s="145" t="str">
        <f>'Rekapitulace stavby'!K6</f>
        <v>Rekonstrukce vlastivědného muzea Nymburk - doplnění 1.6.2019</v>
      </c>
      <c r="F7" s="144"/>
      <c r="G7" s="144"/>
      <c r="H7" s="144"/>
      <c r="L7" s="21"/>
    </row>
    <row r="8" spans="2:12" s="1" customFormat="1" ht="12" customHeight="1">
      <c r="B8" s="44"/>
      <c r="D8" s="144" t="s">
        <v>111</v>
      </c>
      <c r="I8" s="146"/>
      <c r="L8" s="44"/>
    </row>
    <row r="9" spans="2:12" s="1" customFormat="1" ht="36.95" customHeight="1">
      <c r="B9" s="44"/>
      <c r="E9" s="147" t="s">
        <v>3006</v>
      </c>
      <c r="F9" s="1"/>
      <c r="G9" s="1"/>
      <c r="H9" s="1"/>
      <c r="I9" s="146"/>
      <c r="L9" s="44"/>
    </row>
    <row r="10" spans="2:12" s="1" customFormat="1" ht="12">
      <c r="B10" s="44"/>
      <c r="I10" s="146"/>
      <c r="L10" s="44"/>
    </row>
    <row r="11" spans="2:12" s="1" customFormat="1" ht="12" customHeight="1">
      <c r="B11" s="44"/>
      <c r="D11" s="144" t="s">
        <v>18</v>
      </c>
      <c r="F11" s="133" t="s">
        <v>19</v>
      </c>
      <c r="I11" s="148" t="s">
        <v>20</v>
      </c>
      <c r="J11" s="133" t="s">
        <v>19</v>
      </c>
      <c r="L11" s="44"/>
    </row>
    <row r="12" spans="2:12" s="1" customFormat="1" ht="12" customHeight="1">
      <c r="B12" s="44"/>
      <c r="D12" s="144" t="s">
        <v>21</v>
      </c>
      <c r="F12" s="133" t="s">
        <v>22</v>
      </c>
      <c r="I12" s="148" t="s">
        <v>23</v>
      </c>
      <c r="J12" s="149" t="str">
        <f>'Rekapitulace stavby'!AN8</f>
        <v>28. 4. 2019</v>
      </c>
      <c r="L12" s="44"/>
    </row>
    <row r="13" spans="2:12" s="1" customFormat="1" ht="10.8" customHeight="1">
      <c r="B13" s="44"/>
      <c r="I13" s="146"/>
      <c r="L13" s="44"/>
    </row>
    <row r="14" spans="2:12" s="1" customFormat="1" ht="12" customHeight="1">
      <c r="B14" s="44"/>
      <c r="D14" s="144" t="s">
        <v>25</v>
      </c>
      <c r="I14" s="148" t="s">
        <v>26</v>
      </c>
      <c r="J14" s="133" t="s">
        <v>19</v>
      </c>
      <c r="L14" s="44"/>
    </row>
    <row r="15" spans="2:12" s="1" customFormat="1" ht="18" customHeight="1">
      <c r="B15" s="44"/>
      <c r="E15" s="133" t="s">
        <v>27</v>
      </c>
      <c r="I15" s="148" t="s">
        <v>28</v>
      </c>
      <c r="J15" s="133" t="s">
        <v>19</v>
      </c>
      <c r="L15" s="44"/>
    </row>
    <row r="16" spans="2:12" s="1" customFormat="1" ht="6.95" customHeight="1">
      <c r="B16" s="44"/>
      <c r="I16" s="146"/>
      <c r="L16" s="44"/>
    </row>
    <row r="17" spans="2:12" s="1" customFormat="1" ht="12" customHeight="1">
      <c r="B17" s="44"/>
      <c r="D17" s="144" t="s">
        <v>29</v>
      </c>
      <c r="I17" s="148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33"/>
      <c r="G18" s="133"/>
      <c r="H18" s="133"/>
      <c r="I18" s="148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6"/>
      <c r="L19" s="44"/>
    </row>
    <row r="20" spans="2:12" s="1" customFormat="1" ht="12" customHeight="1">
      <c r="B20" s="44"/>
      <c r="D20" s="144" t="s">
        <v>31</v>
      </c>
      <c r="I20" s="148" t="s">
        <v>26</v>
      </c>
      <c r="J20" s="133" t="s">
        <v>19</v>
      </c>
      <c r="L20" s="44"/>
    </row>
    <row r="21" spans="2:12" s="1" customFormat="1" ht="18" customHeight="1">
      <c r="B21" s="44"/>
      <c r="E21" s="133" t="s">
        <v>32</v>
      </c>
      <c r="I21" s="148" t="s">
        <v>28</v>
      </c>
      <c r="J21" s="133" t="s">
        <v>19</v>
      </c>
      <c r="L21" s="44"/>
    </row>
    <row r="22" spans="2:12" s="1" customFormat="1" ht="6.95" customHeight="1">
      <c r="B22" s="44"/>
      <c r="I22" s="146"/>
      <c r="L22" s="44"/>
    </row>
    <row r="23" spans="2:12" s="1" customFormat="1" ht="12" customHeight="1">
      <c r="B23" s="44"/>
      <c r="D23" s="144" t="s">
        <v>34</v>
      </c>
      <c r="I23" s="148" t="s">
        <v>26</v>
      </c>
      <c r="J23" s="133" t="s">
        <v>19</v>
      </c>
      <c r="L23" s="44"/>
    </row>
    <row r="24" spans="2:12" s="1" customFormat="1" ht="18" customHeight="1">
      <c r="B24" s="44"/>
      <c r="E24" s="133" t="s">
        <v>35</v>
      </c>
      <c r="I24" s="148" t="s">
        <v>28</v>
      </c>
      <c r="J24" s="133" t="s">
        <v>19</v>
      </c>
      <c r="L24" s="44"/>
    </row>
    <row r="25" spans="2:12" s="1" customFormat="1" ht="6.95" customHeight="1">
      <c r="B25" s="44"/>
      <c r="I25" s="146"/>
      <c r="L25" s="44"/>
    </row>
    <row r="26" spans="2:12" s="1" customFormat="1" ht="12" customHeight="1">
      <c r="B26" s="44"/>
      <c r="D26" s="144" t="s">
        <v>36</v>
      </c>
      <c r="I26" s="146"/>
      <c r="L26" s="44"/>
    </row>
    <row r="27" spans="2:12" s="7" customFormat="1" ht="16.5" customHeight="1">
      <c r="B27" s="150"/>
      <c r="E27" s="151" t="s">
        <v>19</v>
      </c>
      <c r="F27" s="151"/>
      <c r="G27" s="151"/>
      <c r="H27" s="151"/>
      <c r="I27" s="152"/>
      <c r="L27" s="150"/>
    </row>
    <row r="28" spans="2:12" s="1" customFormat="1" ht="6.95" customHeight="1">
      <c r="B28" s="44"/>
      <c r="I28" s="146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53"/>
      <c r="J29" s="76"/>
      <c r="K29" s="76"/>
      <c r="L29" s="44"/>
    </row>
    <row r="30" spans="2:12" s="1" customFormat="1" ht="25.4" customHeight="1">
      <c r="B30" s="44"/>
      <c r="D30" s="154" t="s">
        <v>38</v>
      </c>
      <c r="I30" s="146"/>
      <c r="J30" s="155">
        <f>ROUND(J80,2)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53"/>
      <c r="J31" s="76"/>
      <c r="K31" s="76"/>
      <c r="L31" s="44"/>
    </row>
    <row r="32" spans="2:12" s="1" customFormat="1" ht="14.4" customHeight="1">
      <c r="B32" s="44"/>
      <c r="F32" s="156" t="s">
        <v>40</v>
      </c>
      <c r="I32" s="157" t="s">
        <v>39</v>
      </c>
      <c r="J32" s="156" t="s">
        <v>41</v>
      </c>
      <c r="L32" s="44"/>
    </row>
    <row r="33" spans="2:12" s="1" customFormat="1" ht="14.4" customHeight="1">
      <c r="B33" s="44"/>
      <c r="D33" s="158" t="s">
        <v>42</v>
      </c>
      <c r="E33" s="144" t="s">
        <v>43</v>
      </c>
      <c r="F33" s="159">
        <f>ROUND((SUM(BE80:BE95)),2)</f>
        <v>0</v>
      </c>
      <c r="I33" s="160">
        <v>0.21</v>
      </c>
      <c r="J33" s="159">
        <f>ROUND(((SUM(BE80:BE95))*I33),2)</f>
        <v>0</v>
      </c>
      <c r="L33" s="44"/>
    </row>
    <row r="34" spans="2:12" s="1" customFormat="1" ht="14.4" customHeight="1">
      <c r="B34" s="44"/>
      <c r="E34" s="144" t="s">
        <v>44</v>
      </c>
      <c r="F34" s="159">
        <f>ROUND((SUM(BF80:BF95)),2)</f>
        <v>0</v>
      </c>
      <c r="I34" s="160">
        <v>0.15</v>
      </c>
      <c r="J34" s="159">
        <f>ROUND(((SUM(BF80:BF95))*I34),2)</f>
        <v>0</v>
      </c>
      <c r="L34" s="44"/>
    </row>
    <row r="35" spans="2:12" s="1" customFormat="1" ht="14.4" customHeight="1" hidden="1">
      <c r="B35" s="44"/>
      <c r="E35" s="144" t="s">
        <v>45</v>
      </c>
      <c r="F35" s="159">
        <f>ROUND((SUM(BG80:BG95)),2)</f>
        <v>0</v>
      </c>
      <c r="I35" s="160">
        <v>0.21</v>
      </c>
      <c r="J35" s="159">
        <f>0</f>
        <v>0</v>
      </c>
      <c r="L35" s="44"/>
    </row>
    <row r="36" spans="2:12" s="1" customFormat="1" ht="14.4" customHeight="1" hidden="1">
      <c r="B36" s="44"/>
      <c r="E36" s="144" t="s">
        <v>46</v>
      </c>
      <c r="F36" s="159">
        <f>ROUND((SUM(BH80:BH95)),2)</f>
        <v>0</v>
      </c>
      <c r="I36" s="160">
        <v>0.15</v>
      </c>
      <c r="J36" s="159">
        <f>0</f>
        <v>0</v>
      </c>
      <c r="L36" s="44"/>
    </row>
    <row r="37" spans="2:12" s="1" customFormat="1" ht="14.4" customHeight="1" hidden="1">
      <c r="B37" s="44"/>
      <c r="E37" s="144" t="s">
        <v>47</v>
      </c>
      <c r="F37" s="159">
        <f>ROUND((SUM(BI80:BI95)),2)</f>
        <v>0</v>
      </c>
      <c r="I37" s="160">
        <v>0</v>
      </c>
      <c r="J37" s="159">
        <f>0</f>
        <v>0</v>
      </c>
      <c r="L37" s="44"/>
    </row>
    <row r="38" spans="2:12" s="1" customFormat="1" ht="6.95" customHeight="1">
      <c r="B38" s="44"/>
      <c r="I38" s="146"/>
      <c r="L38" s="44"/>
    </row>
    <row r="39" spans="2:12" s="1" customFormat="1" ht="25.4" customHeight="1">
      <c r="B39" s="44"/>
      <c r="C39" s="161"/>
      <c r="D39" s="162" t="s">
        <v>48</v>
      </c>
      <c r="E39" s="163"/>
      <c r="F39" s="163"/>
      <c r="G39" s="164" t="s">
        <v>49</v>
      </c>
      <c r="H39" s="165" t="s">
        <v>50</v>
      </c>
      <c r="I39" s="166"/>
      <c r="J39" s="167">
        <f>SUM(J30:J37)</f>
        <v>0</v>
      </c>
      <c r="K39" s="168"/>
      <c r="L39" s="44"/>
    </row>
    <row r="40" spans="2:12" s="1" customFormat="1" ht="14.4" customHeight="1">
      <c r="B40" s="169"/>
      <c r="C40" s="170"/>
      <c r="D40" s="170"/>
      <c r="E40" s="170"/>
      <c r="F40" s="170"/>
      <c r="G40" s="170"/>
      <c r="H40" s="170"/>
      <c r="I40" s="171"/>
      <c r="J40" s="170"/>
      <c r="K40" s="170"/>
      <c r="L40" s="44"/>
    </row>
    <row r="44" spans="2:12" s="1" customFormat="1" ht="6.95" customHeight="1">
      <c r="B44" s="172"/>
      <c r="C44" s="173"/>
      <c r="D44" s="173"/>
      <c r="E44" s="173"/>
      <c r="F44" s="173"/>
      <c r="G44" s="173"/>
      <c r="H44" s="173"/>
      <c r="I44" s="174"/>
      <c r="J44" s="173"/>
      <c r="K44" s="173"/>
      <c r="L44" s="44"/>
    </row>
    <row r="45" spans="2:12" s="1" customFormat="1" ht="24.95" customHeight="1">
      <c r="B45" s="39"/>
      <c r="C45" s="24" t="s">
        <v>113</v>
      </c>
      <c r="D45" s="40"/>
      <c r="E45" s="40"/>
      <c r="F45" s="40"/>
      <c r="G45" s="40"/>
      <c r="H45" s="40"/>
      <c r="I45" s="146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6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6"/>
      <c r="J47" s="40"/>
      <c r="K47" s="40"/>
      <c r="L47" s="44"/>
    </row>
    <row r="48" spans="2:12" s="1" customFormat="1" ht="16.5" customHeight="1">
      <c r="B48" s="39"/>
      <c r="C48" s="40"/>
      <c r="D48" s="40"/>
      <c r="E48" s="175" t="str">
        <f>E7</f>
        <v>Rekonstrukce vlastivědného muzea Nymburk - doplnění 1.6.2019</v>
      </c>
      <c r="F48" s="33"/>
      <c r="G48" s="33"/>
      <c r="H48" s="33"/>
      <c r="I48" s="146"/>
      <c r="J48" s="40"/>
      <c r="K48" s="40"/>
      <c r="L48" s="44"/>
    </row>
    <row r="49" spans="2:12" s="1" customFormat="1" ht="12" customHeight="1">
      <c r="B49" s="39"/>
      <c r="C49" s="33" t="s">
        <v>111</v>
      </c>
      <c r="D49" s="40"/>
      <c r="E49" s="40"/>
      <c r="F49" s="40"/>
      <c r="G49" s="40"/>
      <c r="H49" s="40"/>
      <c r="I49" s="146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>04 - Ostatní náklady</v>
      </c>
      <c r="F50" s="40"/>
      <c r="G50" s="40"/>
      <c r="H50" s="40"/>
      <c r="I50" s="146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6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>Nymburk</v>
      </c>
      <c r="G52" s="40"/>
      <c r="H52" s="40"/>
      <c r="I52" s="148" t="s">
        <v>23</v>
      </c>
      <c r="J52" s="72" t="str">
        <f>IF(J12="","",J12)</f>
        <v>28. 4. 2019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6"/>
      <c r="J53" s="40"/>
      <c r="K53" s="40"/>
      <c r="L53" s="44"/>
    </row>
    <row r="54" spans="2:12" s="1" customFormat="1" ht="15.15" customHeight="1">
      <c r="B54" s="39"/>
      <c r="C54" s="33" t="s">
        <v>25</v>
      </c>
      <c r="D54" s="40"/>
      <c r="E54" s="40"/>
      <c r="F54" s="28" t="str">
        <f>E15</f>
        <v>Město Nymburk</v>
      </c>
      <c r="G54" s="40"/>
      <c r="H54" s="40"/>
      <c r="I54" s="148" t="s">
        <v>31</v>
      </c>
      <c r="J54" s="37" t="str">
        <f>E21</f>
        <v>RAM projekt s.r.o.</v>
      </c>
      <c r="K54" s="40"/>
      <c r="L54" s="44"/>
    </row>
    <row r="55" spans="2:12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48" t="s">
        <v>34</v>
      </c>
      <c r="J55" s="37" t="str">
        <f>E24</f>
        <v>Ing. Eva Mrvová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6"/>
      <c r="J56" s="40"/>
      <c r="K56" s="40"/>
      <c r="L56" s="44"/>
    </row>
    <row r="57" spans="2:12" s="1" customFormat="1" ht="29.25" customHeight="1">
      <c r="B57" s="39"/>
      <c r="C57" s="176" t="s">
        <v>114</v>
      </c>
      <c r="D57" s="177"/>
      <c r="E57" s="177"/>
      <c r="F57" s="177"/>
      <c r="G57" s="177"/>
      <c r="H57" s="177"/>
      <c r="I57" s="178"/>
      <c r="J57" s="179" t="s">
        <v>115</v>
      </c>
      <c r="K57" s="177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6"/>
      <c r="J58" s="40"/>
      <c r="K58" s="40"/>
      <c r="L58" s="44"/>
    </row>
    <row r="59" spans="2:47" s="1" customFormat="1" ht="22.8" customHeight="1">
      <c r="B59" s="39"/>
      <c r="C59" s="180" t="s">
        <v>70</v>
      </c>
      <c r="D59" s="40"/>
      <c r="E59" s="40"/>
      <c r="F59" s="40"/>
      <c r="G59" s="40"/>
      <c r="H59" s="40"/>
      <c r="I59" s="146"/>
      <c r="J59" s="102">
        <f>J80</f>
        <v>0</v>
      </c>
      <c r="K59" s="40"/>
      <c r="L59" s="44"/>
      <c r="AU59" s="18" t="s">
        <v>116</v>
      </c>
    </row>
    <row r="60" spans="2:12" s="8" customFormat="1" ht="24.95" customHeight="1">
      <c r="B60" s="181"/>
      <c r="C60" s="182"/>
      <c r="D60" s="183" t="s">
        <v>3007</v>
      </c>
      <c r="E60" s="184"/>
      <c r="F60" s="184"/>
      <c r="G60" s="184"/>
      <c r="H60" s="184"/>
      <c r="I60" s="185"/>
      <c r="J60" s="186">
        <f>J81</f>
        <v>0</v>
      </c>
      <c r="K60" s="182"/>
      <c r="L60" s="187"/>
    </row>
    <row r="61" spans="2:12" s="1" customFormat="1" ht="21.8" customHeight="1">
      <c r="B61" s="39"/>
      <c r="C61" s="40"/>
      <c r="D61" s="40"/>
      <c r="E61" s="40"/>
      <c r="F61" s="40"/>
      <c r="G61" s="40"/>
      <c r="H61" s="40"/>
      <c r="I61" s="146"/>
      <c r="J61" s="40"/>
      <c r="K61" s="40"/>
      <c r="L61" s="44"/>
    </row>
    <row r="62" spans="2:12" s="1" customFormat="1" ht="6.95" customHeight="1">
      <c r="B62" s="59"/>
      <c r="C62" s="60"/>
      <c r="D62" s="60"/>
      <c r="E62" s="60"/>
      <c r="F62" s="60"/>
      <c r="G62" s="60"/>
      <c r="H62" s="60"/>
      <c r="I62" s="171"/>
      <c r="J62" s="60"/>
      <c r="K62" s="60"/>
      <c r="L62" s="44"/>
    </row>
    <row r="66" spans="2:12" s="1" customFormat="1" ht="6.95" customHeight="1">
      <c r="B66" s="61"/>
      <c r="C66" s="62"/>
      <c r="D66" s="62"/>
      <c r="E66" s="62"/>
      <c r="F66" s="62"/>
      <c r="G66" s="62"/>
      <c r="H66" s="62"/>
      <c r="I66" s="174"/>
      <c r="J66" s="62"/>
      <c r="K66" s="62"/>
      <c r="L66" s="44"/>
    </row>
    <row r="67" spans="2:12" s="1" customFormat="1" ht="24.95" customHeight="1">
      <c r="B67" s="39"/>
      <c r="C67" s="24" t="s">
        <v>132</v>
      </c>
      <c r="D67" s="40"/>
      <c r="E67" s="40"/>
      <c r="F67" s="40"/>
      <c r="G67" s="40"/>
      <c r="H67" s="40"/>
      <c r="I67" s="146"/>
      <c r="J67" s="40"/>
      <c r="K67" s="40"/>
      <c r="L67" s="44"/>
    </row>
    <row r="68" spans="2:12" s="1" customFormat="1" ht="6.95" customHeight="1">
      <c r="B68" s="39"/>
      <c r="C68" s="40"/>
      <c r="D68" s="40"/>
      <c r="E68" s="40"/>
      <c r="F68" s="40"/>
      <c r="G68" s="40"/>
      <c r="H68" s="40"/>
      <c r="I68" s="146"/>
      <c r="J68" s="40"/>
      <c r="K68" s="40"/>
      <c r="L68" s="44"/>
    </row>
    <row r="69" spans="2:12" s="1" customFormat="1" ht="12" customHeight="1">
      <c r="B69" s="39"/>
      <c r="C69" s="33" t="s">
        <v>16</v>
      </c>
      <c r="D69" s="40"/>
      <c r="E69" s="40"/>
      <c r="F69" s="40"/>
      <c r="G69" s="40"/>
      <c r="H69" s="40"/>
      <c r="I69" s="146"/>
      <c r="J69" s="40"/>
      <c r="K69" s="40"/>
      <c r="L69" s="44"/>
    </row>
    <row r="70" spans="2:12" s="1" customFormat="1" ht="16.5" customHeight="1">
      <c r="B70" s="39"/>
      <c r="C70" s="40"/>
      <c r="D70" s="40"/>
      <c r="E70" s="175" t="str">
        <f>E7</f>
        <v>Rekonstrukce vlastivědného muzea Nymburk - doplnění 1.6.2019</v>
      </c>
      <c r="F70" s="33"/>
      <c r="G70" s="33"/>
      <c r="H70" s="33"/>
      <c r="I70" s="146"/>
      <c r="J70" s="40"/>
      <c r="K70" s="40"/>
      <c r="L70" s="44"/>
    </row>
    <row r="71" spans="2:12" s="1" customFormat="1" ht="12" customHeight="1">
      <c r="B71" s="39"/>
      <c r="C71" s="33" t="s">
        <v>111</v>
      </c>
      <c r="D71" s="40"/>
      <c r="E71" s="40"/>
      <c r="F71" s="40"/>
      <c r="G71" s="40"/>
      <c r="H71" s="40"/>
      <c r="I71" s="146"/>
      <c r="J71" s="40"/>
      <c r="K71" s="40"/>
      <c r="L71" s="44"/>
    </row>
    <row r="72" spans="2:12" s="1" customFormat="1" ht="16.5" customHeight="1">
      <c r="B72" s="39"/>
      <c r="C72" s="40"/>
      <c r="D72" s="40"/>
      <c r="E72" s="69" t="str">
        <f>E9</f>
        <v>04 - Ostatní náklady</v>
      </c>
      <c r="F72" s="40"/>
      <c r="G72" s="40"/>
      <c r="H72" s="40"/>
      <c r="I72" s="146"/>
      <c r="J72" s="40"/>
      <c r="K72" s="40"/>
      <c r="L72" s="44"/>
    </row>
    <row r="73" spans="2:12" s="1" customFormat="1" ht="6.95" customHeight="1">
      <c r="B73" s="39"/>
      <c r="C73" s="40"/>
      <c r="D73" s="40"/>
      <c r="E73" s="40"/>
      <c r="F73" s="40"/>
      <c r="G73" s="40"/>
      <c r="H73" s="40"/>
      <c r="I73" s="146"/>
      <c r="J73" s="40"/>
      <c r="K73" s="40"/>
      <c r="L73" s="44"/>
    </row>
    <row r="74" spans="2:12" s="1" customFormat="1" ht="12" customHeight="1">
      <c r="B74" s="39"/>
      <c r="C74" s="33" t="s">
        <v>21</v>
      </c>
      <c r="D74" s="40"/>
      <c r="E74" s="40"/>
      <c r="F74" s="28" t="str">
        <f>F12</f>
        <v>Nymburk</v>
      </c>
      <c r="G74" s="40"/>
      <c r="H74" s="40"/>
      <c r="I74" s="148" t="s">
        <v>23</v>
      </c>
      <c r="J74" s="72" t="str">
        <f>IF(J12="","",J12)</f>
        <v>28. 4. 2019</v>
      </c>
      <c r="K74" s="40"/>
      <c r="L74" s="44"/>
    </row>
    <row r="75" spans="2:12" s="1" customFormat="1" ht="6.95" customHeight="1">
      <c r="B75" s="39"/>
      <c r="C75" s="40"/>
      <c r="D75" s="40"/>
      <c r="E75" s="40"/>
      <c r="F75" s="40"/>
      <c r="G75" s="40"/>
      <c r="H75" s="40"/>
      <c r="I75" s="146"/>
      <c r="J75" s="40"/>
      <c r="K75" s="40"/>
      <c r="L75" s="44"/>
    </row>
    <row r="76" spans="2:12" s="1" customFormat="1" ht="15.15" customHeight="1">
      <c r="B76" s="39"/>
      <c r="C76" s="33" t="s">
        <v>25</v>
      </c>
      <c r="D76" s="40"/>
      <c r="E76" s="40"/>
      <c r="F76" s="28" t="str">
        <f>E15</f>
        <v>Město Nymburk</v>
      </c>
      <c r="G76" s="40"/>
      <c r="H76" s="40"/>
      <c r="I76" s="148" t="s">
        <v>31</v>
      </c>
      <c r="J76" s="37" t="str">
        <f>E21</f>
        <v>RAM projekt s.r.o.</v>
      </c>
      <c r="K76" s="40"/>
      <c r="L76" s="44"/>
    </row>
    <row r="77" spans="2:12" s="1" customFormat="1" ht="15.15" customHeight="1">
      <c r="B77" s="39"/>
      <c r="C77" s="33" t="s">
        <v>29</v>
      </c>
      <c r="D77" s="40"/>
      <c r="E77" s="40"/>
      <c r="F77" s="28" t="str">
        <f>IF(E18="","",E18)</f>
        <v>Vyplň údaj</v>
      </c>
      <c r="G77" s="40"/>
      <c r="H77" s="40"/>
      <c r="I77" s="148" t="s">
        <v>34</v>
      </c>
      <c r="J77" s="37" t="str">
        <f>E24</f>
        <v>Ing. Eva Mrvová</v>
      </c>
      <c r="K77" s="40"/>
      <c r="L77" s="44"/>
    </row>
    <row r="78" spans="2:12" s="1" customFormat="1" ht="10.3" customHeight="1">
      <c r="B78" s="39"/>
      <c r="C78" s="40"/>
      <c r="D78" s="40"/>
      <c r="E78" s="40"/>
      <c r="F78" s="40"/>
      <c r="G78" s="40"/>
      <c r="H78" s="40"/>
      <c r="I78" s="146"/>
      <c r="J78" s="40"/>
      <c r="K78" s="40"/>
      <c r="L78" s="44"/>
    </row>
    <row r="79" spans="2:20" s="10" customFormat="1" ht="29.25" customHeight="1">
      <c r="B79" s="194"/>
      <c r="C79" s="195" t="s">
        <v>133</v>
      </c>
      <c r="D79" s="196" t="s">
        <v>57</v>
      </c>
      <c r="E79" s="196" t="s">
        <v>53</v>
      </c>
      <c r="F79" s="196" t="s">
        <v>54</v>
      </c>
      <c r="G79" s="196" t="s">
        <v>134</v>
      </c>
      <c r="H79" s="196" t="s">
        <v>135</v>
      </c>
      <c r="I79" s="197" t="s">
        <v>136</v>
      </c>
      <c r="J79" s="196" t="s">
        <v>115</v>
      </c>
      <c r="K79" s="198" t="s">
        <v>137</v>
      </c>
      <c r="L79" s="199"/>
      <c r="M79" s="92" t="s">
        <v>19</v>
      </c>
      <c r="N79" s="93" t="s">
        <v>42</v>
      </c>
      <c r="O79" s="93" t="s">
        <v>138</v>
      </c>
      <c r="P79" s="93" t="s">
        <v>139</v>
      </c>
      <c r="Q79" s="93" t="s">
        <v>140</v>
      </c>
      <c r="R79" s="93" t="s">
        <v>141</v>
      </c>
      <c r="S79" s="93" t="s">
        <v>142</v>
      </c>
      <c r="T79" s="94" t="s">
        <v>143</v>
      </c>
    </row>
    <row r="80" spans="2:63" s="1" customFormat="1" ht="22.8" customHeight="1">
      <c r="B80" s="39"/>
      <c r="C80" s="99" t="s">
        <v>144</v>
      </c>
      <c r="D80" s="40"/>
      <c r="E80" s="40"/>
      <c r="F80" s="40"/>
      <c r="G80" s="40"/>
      <c r="H80" s="40"/>
      <c r="I80" s="146"/>
      <c r="J80" s="200">
        <f>BK80</f>
        <v>0</v>
      </c>
      <c r="K80" s="40"/>
      <c r="L80" s="44"/>
      <c r="M80" s="95"/>
      <c r="N80" s="96"/>
      <c r="O80" s="96"/>
      <c r="P80" s="201">
        <f>P81</f>
        <v>0</v>
      </c>
      <c r="Q80" s="96"/>
      <c r="R80" s="201">
        <f>R81</f>
        <v>0</v>
      </c>
      <c r="S80" s="96"/>
      <c r="T80" s="202">
        <f>T81</f>
        <v>0</v>
      </c>
      <c r="AT80" s="18" t="s">
        <v>71</v>
      </c>
      <c r="AU80" s="18" t="s">
        <v>116</v>
      </c>
      <c r="BK80" s="203">
        <f>BK81</f>
        <v>0</v>
      </c>
    </row>
    <row r="81" spans="2:63" s="11" customFormat="1" ht="25.9" customHeight="1">
      <c r="B81" s="204"/>
      <c r="C81" s="205"/>
      <c r="D81" s="206" t="s">
        <v>71</v>
      </c>
      <c r="E81" s="207" t="s">
        <v>3008</v>
      </c>
      <c r="F81" s="207" t="s">
        <v>3009</v>
      </c>
      <c r="G81" s="205"/>
      <c r="H81" s="205"/>
      <c r="I81" s="208"/>
      <c r="J81" s="209">
        <f>BK81</f>
        <v>0</v>
      </c>
      <c r="K81" s="205"/>
      <c r="L81" s="210"/>
      <c r="M81" s="211"/>
      <c r="N81" s="212"/>
      <c r="O81" s="212"/>
      <c r="P81" s="213">
        <f>SUM(P82:P95)</f>
        <v>0</v>
      </c>
      <c r="Q81" s="212"/>
      <c r="R81" s="213">
        <f>SUM(R82:R95)</f>
        <v>0</v>
      </c>
      <c r="S81" s="212"/>
      <c r="T81" s="214">
        <f>SUM(T82:T95)</f>
        <v>0</v>
      </c>
      <c r="AR81" s="215" t="s">
        <v>170</v>
      </c>
      <c r="AT81" s="216" t="s">
        <v>71</v>
      </c>
      <c r="AU81" s="216" t="s">
        <v>72</v>
      </c>
      <c r="AY81" s="215" t="s">
        <v>147</v>
      </c>
      <c r="BK81" s="217">
        <f>SUM(BK82:BK95)</f>
        <v>0</v>
      </c>
    </row>
    <row r="82" spans="2:65" s="1" customFormat="1" ht="16.5" customHeight="1">
      <c r="B82" s="39"/>
      <c r="C82" s="220" t="s">
        <v>80</v>
      </c>
      <c r="D82" s="220" t="s">
        <v>149</v>
      </c>
      <c r="E82" s="221" t="s">
        <v>3010</v>
      </c>
      <c r="F82" s="222" t="s">
        <v>3011</v>
      </c>
      <c r="G82" s="223" t="s">
        <v>3012</v>
      </c>
      <c r="H82" s="224">
        <v>1</v>
      </c>
      <c r="I82" s="225"/>
      <c r="J82" s="226">
        <f>ROUND(I82*H82,2)</f>
        <v>0</v>
      </c>
      <c r="K82" s="222" t="s">
        <v>153</v>
      </c>
      <c r="L82" s="44"/>
      <c r="M82" s="227" t="s">
        <v>19</v>
      </c>
      <c r="N82" s="228" t="s">
        <v>43</v>
      </c>
      <c r="O82" s="84"/>
      <c r="P82" s="229">
        <f>O82*H82</f>
        <v>0</v>
      </c>
      <c r="Q82" s="229">
        <v>0</v>
      </c>
      <c r="R82" s="229">
        <f>Q82*H82</f>
        <v>0</v>
      </c>
      <c r="S82" s="229">
        <v>0</v>
      </c>
      <c r="T82" s="230">
        <f>S82*H82</f>
        <v>0</v>
      </c>
      <c r="AR82" s="231" t="s">
        <v>3013</v>
      </c>
      <c r="AT82" s="231" t="s">
        <v>149</v>
      </c>
      <c r="AU82" s="231" t="s">
        <v>80</v>
      </c>
      <c r="AY82" s="18" t="s">
        <v>147</v>
      </c>
      <c r="BE82" s="232">
        <f>IF(N82="základní",J82,0)</f>
        <v>0</v>
      </c>
      <c r="BF82" s="232">
        <f>IF(N82="snížená",J82,0)</f>
        <v>0</v>
      </c>
      <c r="BG82" s="232">
        <f>IF(N82="zákl. přenesená",J82,0)</f>
        <v>0</v>
      </c>
      <c r="BH82" s="232">
        <f>IF(N82="sníž. přenesená",J82,0)</f>
        <v>0</v>
      </c>
      <c r="BI82" s="232">
        <f>IF(N82="nulová",J82,0)</f>
        <v>0</v>
      </c>
      <c r="BJ82" s="18" t="s">
        <v>80</v>
      </c>
      <c r="BK82" s="232">
        <f>ROUND(I82*H82,2)</f>
        <v>0</v>
      </c>
      <c r="BL82" s="18" t="s">
        <v>3013</v>
      </c>
      <c r="BM82" s="231" t="s">
        <v>3014</v>
      </c>
    </row>
    <row r="83" spans="2:65" s="1" customFormat="1" ht="16.5" customHeight="1">
      <c r="B83" s="39"/>
      <c r="C83" s="220" t="s">
        <v>82</v>
      </c>
      <c r="D83" s="220" t="s">
        <v>149</v>
      </c>
      <c r="E83" s="221" t="s">
        <v>3015</v>
      </c>
      <c r="F83" s="222" t="s">
        <v>3016</v>
      </c>
      <c r="G83" s="223" t="s">
        <v>3012</v>
      </c>
      <c r="H83" s="224">
        <v>1</v>
      </c>
      <c r="I83" s="225"/>
      <c r="J83" s="226">
        <f>ROUND(I83*H83,2)</f>
        <v>0</v>
      </c>
      <c r="K83" s="222" t="s">
        <v>153</v>
      </c>
      <c r="L83" s="44"/>
      <c r="M83" s="227" t="s">
        <v>19</v>
      </c>
      <c r="N83" s="228" t="s">
        <v>43</v>
      </c>
      <c r="O83" s="84"/>
      <c r="P83" s="229">
        <f>O83*H83</f>
        <v>0</v>
      </c>
      <c r="Q83" s="229">
        <v>0</v>
      </c>
      <c r="R83" s="229">
        <f>Q83*H83</f>
        <v>0</v>
      </c>
      <c r="S83" s="229">
        <v>0</v>
      </c>
      <c r="T83" s="230">
        <f>S83*H83</f>
        <v>0</v>
      </c>
      <c r="AR83" s="231" t="s">
        <v>3013</v>
      </c>
      <c r="AT83" s="231" t="s">
        <v>149</v>
      </c>
      <c r="AU83" s="231" t="s">
        <v>80</v>
      </c>
      <c r="AY83" s="18" t="s">
        <v>147</v>
      </c>
      <c r="BE83" s="232">
        <f>IF(N83="základní",J83,0)</f>
        <v>0</v>
      </c>
      <c r="BF83" s="232">
        <f>IF(N83="snížená",J83,0)</f>
        <v>0</v>
      </c>
      <c r="BG83" s="232">
        <f>IF(N83="zákl. přenesená",J83,0)</f>
        <v>0</v>
      </c>
      <c r="BH83" s="232">
        <f>IF(N83="sníž. přenesená",J83,0)</f>
        <v>0</v>
      </c>
      <c r="BI83" s="232">
        <f>IF(N83="nulová",J83,0)</f>
        <v>0</v>
      </c>
      <c r="BJ83" s="18" t="s">
        <v>80</v>
      </c>
      <c r="BK83" s="232">
        <f>ROUND(I83*H83,2)</f>
        <v>0</v>
      </c>
      <c r="BL83" s="18" t="s">
        <v>3013</v>
      </c>
      <c r="BM83" s="231" t="s">
        <v>3017</v>
      </c>
    </row>
    <row r="84" spans="2:65" s="1" customFormat="1" ht="16.5" customHeight="1">
      <c r="B84" s="39"/>
      <c r="C84" s="220" t="s">
        <v>162</v>
      </c>
      <c r="D84" s="220" t="s">
        <v>149</v>
      </c>
      <c r="E84" s="221" t="s">
        <v>3018</v>
      </c>
      <c r="F84" s="222" t="s">
        <v>3019</v>
      </c>
      <c r="G84" s="223" t="s">
        <v>3012</v>
      </c>
      <c r="H84" s="224">
        <v>1</v>
      </c>
      <c r="I84" s="225"/>
      <c r="J84" s="226">
        <f>ROUND(I84*H84,2)</f>
        <v>0</v>
      </c>
      <c r="K84" s="222" t="s">
        <v>19</v>
      </c>
      <c r="L84" s="44"/>
      <c r="M84" s="227" t="s">
        <v>19</v>
      </c>
      <c r="N84" s="228" t="s">
        <v>43</v>
      </c>
      <c r="O84" s="84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AR84" s="231" t="s">
        <v>3013</v>
      </c>
      <c r="AT84" s="231" t="s">
        <v>149</v>
      </c>
      <c r="AU84" s="231" t="s">
        <v>80</v>
      </c>
      <c r="AY84" s="18" t="s">
        <v>147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18" t="s">
        <v>80</v>
      </c>
      <c r="BK84" s="232">
        <f>ROUND(I84*H84,2)</f>
        <v>0</v>
      </c>
      <c r="BL84" s="18" t="s">
        <v>3013</v>
      </c>
      <c r="BM84" s="231" t="s">
        <v>3020</v>
      </c>
    </row>
    <row r="85" spans="2:65" s="1" customFormat="1" ht="16.5" customHeight="1">
      <c r="B85" s="39"/>
      <c r="C85" s="220" t="s">
        <v>154</v>
      </c>
      <c r="D85" s="220" t="s">
        <v>149</v>
      </c>
      <c r="E85" s="221" t="s">
        <v>3021</v>
      </c>
      <c r="F85" s="222" t="s">
        <v>3022</v>
      </c>
      <c r="G85" s="223" t="s">
        <v>3012</v>
      </c>
      <c r="H85" s="224">
        <v>1</v>
      </c>
      <c r="I85" s="225"/>
      <c r="J85" s="226">
        <f>ROUND(I85*H85,2)</f>
        <v>0</v>
      </c>
      <c r="K85" s="222" t="s">
        <v>153</v>
      </c>
      <c r="L85" s="44"/>
      <c r="M85" s="227" t="s">
        <v>19</v>
      </c>
      <c r="N85" s="228" t="s">
        <v>43</v>
      </c>
      <c r="O85" s="84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31" t="s">
        <v>3013</v>
      </c>
      <c r="AT85" s="231" t="s">
        <v>149</v>
      </c>
      <c r="AU85" s="231" t="s">
        <v>80</v>
      </c>
      <c r="AY85" s="18" t="s">
        <v>147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18" t="s">
        <v>80</v>
      </c>
      <c r="BK85" s="232">
        <f>ROUND(I85*H85,2)</f>
        <v>0</v>
      </c>
      <c r="BL85" s="18" t="s">
        <v>3013</v>
      </c>
      <c r="BM85" s="231" t="s">
        <v>3023</v>
      </c>
    </row>
    <row r="86" spans="2:65" s="1" customFormat="1" ht="16.5" customHeight="1">
      <c r="B86" s="39"/>
      <c r="C86" s="220" t="s">
        <v>170</v>
      </c>
      <c r="D86" s="220" t="s">
        <v>149</v>
      </c>
      <c r="E86" s="221" t="s">
        <v>3024</v>
      </c>
      <c r="F86" s="222" t="s">
        <v>3025</v>
      </c>
      <c r="G86" s="223" t="s">
        <v>3012</v>
      </c>
      <c r="H86" s="224">
        <v>1</v>
      </c>
      <c r="I86" s="225"/>
      <c r="J86" s="226">
        <f>ROUND(I86*H86,2)</f>
        <v>0</v>
      </c>
      <c r="K86" s="222" t="s">
        <v>153</v>
      </c>
      <c r="L86" s="44"/>
      <c r="M86" s="227" t="s">
        <v>19</v>
      </c>
      <c r="N86" s="228" t="s">
        <v>43</v>
      </c>
      <c r="O86" s="84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1" t="s">
        <v>3013</v>
      </c>
      <c r="AT86" s="231" t="s">
        <v>149</v>
      </c>
      <c r="AU86" s="231" t="s">
        <v>80</v>
      </c>
      <c r="AY86" s="18" t="s">
        <v>147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18" t="s">
        <v>80</v>
      </c>
      <c r="BK86" s="232">
        <f>ROUND(I86*H86,2)</f>
        <v>0</v>
      </c>
      <c r="BL86" s="18" t="s">
        <v>3013</v>
      </c>
      <c r="BM86" s="231" t="s">
        <v>3026</v>
      </c>
    </row>
    <row r="87" spans="2:65" s="1" customFormat="1" ht="16.5" customHeight="1">
      <c r="B87" s="39"/>
      <c r="C87" s="220" t="s">
        <v>176</v>
      </c>
      <c r="D87" s="220" t="s">
        <v>149</v>
      </c>
      <c r="E87" s="221" t="s">
        <v>3027</v>
      </c>
      <c r="F87" s="222" t="s">
        <v>3028</v>
      </c>
      <c r="G87" s="223" t="s">
        <v>3012</v>
      </c>
      <c r="H87" s="224">
        <v>1</v>
      </c>
      <c r="I87" s="225"/>
      <c r="J87" s="226">
        <f>ROUND(I87*H87,2)</f>
        <v>0</v>
      </c>
      <c r="K87" s="222" t="s">
        <v>153</v>
      </c>
      <c r="L87" s="44"/>
      <c r="M87" s="227" t="s">
        <v>19</v>
      </c>
      <c r="N87" s="228" t="s">
        <v>43</v>
      </c>
      <c r="O87" s="84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1" t="s">
        <v>3013</v>
      </c>
      <c r="AT87" s="231" t="s">
        <v>149</v>
      </c>
      <c r="AU87" s="231" t="s">
        <v>80</v>
      </c>
      <c r="AY87" s="18" t="s">
        <v>147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18" t="s">
        <v>80</v>
      </c>
      <c r="BK87" s="232">
        <f>ROUND(I87*H87,2)</f>
        <v>0</v>
      </c>
      <c r="BL87" s="18" t="s">
        <v>3013</v>
      </c>
      <c r="BM87" s="231" t="s">
        <v>3029</v>
      </c>
    </row>
    <row r="88" spans="2:65" s="1" customFormat="1" ht="16.5" customHeight="1">
      <c r="B88" s="39"/>
      <c r="C88" s="220" t="s">
        <v>184</v>
      </c>
      <c r="D88" s="220" t="s">
        <v>149</v>
      </c>
      <c r="E88" s="221" t="s">
        <v>3030</v>
      </c>
      <c r="F88" s="222" t="s">
        <v>3031</v>
      </c>
      <c r="G88" s="223" t="s">
        <v>3012</v>
      </c>
      <c r="H88" s="224">
        <v>1</v>
      </c>
      <c r="I88" s="225"/>
      <c r="J88" s="226">
        <f>ROUND(I88*H88,2)</f>
        <v>0</v>
      </c>
      <c r="K88" s="222" t="s">
        <v>153</v>
      </c>
      <c r="L88" s="44"/>
      <c r="M88" s="227" t="s">
        <v>19</v>
      </c>
      <c r="N88" s="228" t="s">
        <v>43</v>
      </c>
      <c r="O88" s="84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31" t="s">
        <v>3013</v>
      </c>
      <c r="AT88" s="231" t="s">
        <v>149</v>
      </c>
      <c r="AU88" s="231" t="s">
        <v>80</v>
      </c>
      <c r="AY88" s="18" t="s">
        <v>147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18" t="s">
        <v>80</v>
      </c>
      <c r="BK88" s="232">
        <f>ROUND(I88*H88,2)</f>
        <v>0</v>
      </c>
      <c r="BL88" s="18" t="s">
        <v>3013</v>
      </c>
      <c r="BM88" s="231" t="s">
        <v>3032</v>
      </c>
    </row>
    <row r="89" spans="2:65" s="1" customFormat="1" ht="16.5" customHeight="1">
      <c r="B89" s="39"/>
      <c r="C89" s="220" t="s">
        <v>190</v>
      </c>
      <c r="D89" s="220" t="s">
        <v>149</v>
      </c>
      <c r="E89" s="221" t="s">
        <v>3033</v>
      </c>
      <c r="F89" s="222" t="s">
        <v>3034</v>
      </c>
      <c r="G89" s="223" t="s">
        <v>3012</v>
      </c>
      <c r="H89" s="224">
        <v>1</v>
      </c>
      <c r="I89" s="225"/>
      <c r="J89" s="226">
        <f>ROUND(I89*H89,2)</f>
        <v>0</v>
      </c>
      <c r="K89" s="222" t="s">
        <v>153</v>
      </c>
      <c r="L89" s="44"/>
      <c r="M89" s="227" t="s">
        <v>19</v>
      </c>
      <c r="N89" s="228" t="s">
        <v>43</v>
      </c>
      <c r="O89" s="84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AR89" s="231" t="s">
        <v>3013</v>
      </c>
      <c r="AT89" s="231" t="s">
        <v>149</v>
      </c>
      <c r="AU89" s="231" t="s">
        <v>80</v>
      </c>
      <c r="AY89" s="18" t="s">
        <v>147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18" t="s">
        <v>80</v>
      </c>
      <c r="BK89" s="232">
        <f>ROUND(I89*H89,2)</f>
        <v>0</v>
      </c>
      <c r="BL89" s="18" t="s">
        <v>3013</v>
      </c>
      <c r="BM89" s="231" t="s">
        <v>3035</v>
      </c>
    </row>
    <row r="90" spans="2:65" s="1" customFormat="1" ht="16.5" customHeight="1">
      <c r="B90" s="39"/>
      <c r="C90" s="220" t="s">
        <v>195</v>
      </c>
      <c r="D90" s="220" t="s">
        <v>149</v>
      </c>
      <c r="E90" s="221" t="s">
        <v>3036</v>
      </c>
      <c r="F90" s="222" t="s">
        <v>3037</v>
      </c>
      <c r="G90" s="223" t="s">
        <v>3012</v>
      </c>
      <c r="H90" s="224">
        <v>1</v>
      </c>
      <c r="I90" s="225"/>
      <c r="J90" s="226">
        <f>ROUND(I90*H90,2)</f>
        <v>0</v>
      </c>
      <c r="K90" s="222" t="s">
        <v>153</v>
      </c>
      <c r="L90" s="44"/>
      <c r="M90" s="227" t="s">
        <v>19</v>
      </c>
      <c r="N90" s="228" t="s">
        <v>43</v>
      </c>
      <c r="O90" s="84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AR90" s="231" t="s">
        <v>3013</v>
      </c>
      <c r="AT90" s="231" t="s">
        <v>149</v>
      </c>
      <c r="AU90" s="231" t="s">
        <v>80</v>
      </c>
      <c r="AY90" s="18" t="s">
        <v>147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18" t="s">
        <v>80</v>
      </c>
      <c r="BK90" s="232">
        <f>ROUND(I90*H90,2)</f>
        <v>0</v>
      </c>
      <c r="BL90" s="18" t="s">
        <v>3013</v>
      </c>
      <c r="BM90" s="231" t="s">
        <v>3038</v>
      </c>
    </row>
    <row r="91" spans="2:65" s="1" customFormat="1" ht="16.5" customHeight="1">
      <c r="B91" s="39"/>
      <c r="C91" s="220" t="s">
        <v>200</v>
      </c>
      <c r="D91" s="220" t="s">
        <v>149</v>
      </c>
      <c r="E91" s="221" t="s">
        <v>3039</v>
      </c>
      <c r="F91" s="222" t="s">
        <v>3040</v>
      </c>
      <c r="G91" s="223" t="s">
        <v>3012</v>
      </c>
      <c r="H91" s="224">
        <v>90</v>
      </c>
      <c r="I91" s="225"/>
      <c r="J91" s="226">
        <f>ROUND(I91*H91,2)</f>
        <v>0</v>
      </c>
      <c r="K91" s="222" t="s">
        <v>153</v>
      </c>
      <c r="L91" s="44"/>
      <c r="M91" s="227" t="s">
        <v>19</v>
      </c>
      <c r="N91" s="228" t="s">
        <v>43</v>
      </c>
      <c r="O91" s="84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1" t="s">
        <v>3013</v>
      </c>
      <c r="AT91" s="231" t="s">
        <v>149</v>
      </c>
      <c r="AU91" s="231" t="s">
        <v>80</v>
      </c>
      <c r="AY91" s="18" t="s">
        <v>147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18" t="s">
        <v>80</v>
      </c>
      <c r="BK91" s="232">
        <f>ROUND(I91*H91,2)</f>
        <v>0</v>
      </c>
      <c r="BL91" s="18" t="s">
        <v>3013</v>
      </c>
      <c r="BM91" s="231" t="s">
        <v>3041</v>
      </c>
    </row>
    <row r="92" spans="2:51" s="12" customFormat="1" ht="12">
      <c r="B92" s="233"/>
      <c r="C92" s="234"/>
      <c r="D92" s="235" t="s">
        <v>156</v>
      </c>
      <c r="E92" s="236" t="s">
        <v>19</v>
      </c>
      <c r="F92" s="237" t="s">
        <v>1121</v>
      </c>
      <c r="G92" s="234"/>
      <c r="H92" s="238">
        <v>90</v>
      </c>
      <c r="I92" s="239"/>
      <c r="J92" s="234"/>
      <c r="K92" s="234"/>
      <c r="L92" s="240"/>
      <c r="M92" s="241"/>
      <c r="N92" s="242"/>
      <c r="O92" s="242"/>
      <c r="P92" s="242"/>
      <c r="Q92" s="242"/>
      <c r="R92" s="242"/>
      <c r="S92" s="242"/>
      <c r="T92" s="243"/>
      <c r="AT92" s="244" t="s">
        <v>156</v>
      </c>
      <c r="AU92" s="244" t="s">
        <v>80</v>
      </c>
      <c r="AV92" s="12" t="s">
        <v>82</v>
      </c>
      <c r="AW92" s="12" t="s">
        <v>33</v>
      </c>
      <c r="AX92" s="12" t="s">
        <v>80</v>
      </c>
      <c r="AY92" s="244" t="s">
        <v>147</v>
      </c>
    </row>
    <row r="93" spans="2:65" s="1" customFormat="1" ht="16.5" customHeight="1">
      <c r="B93" s="39"/>
      <c r="C93" s="220" t="s">
        <v>205</v>
      </c>
      <c r="D93" s="220" t="s">
        <v>149</v>
      </c>
      <c r="E93" s="221" t="s">
        <v>3042</v>
      </c>
      <c r="F93" s="222" t="s">
        <v>3043</v>
      </c>
      <c r="G93" s="223" t="s">
        <v>3012</v>
      </c>
      <c r="H93" s="224">
        <v>1</v>
      </c>
      <c r="I93" s="225"/>
      <c r="J93" s="226">
        <f>ROUND(I93*H93,2)</f>
        <v>0</v>
      </c>
      <c r="K93" s="222" t="s">
        <v>153</v>
      </c>
      <c r="L93" s="44"/>
      <c r="M93" s="227" t="s">
        <v>19</v>
      </c>
      <c r="N93" s="228" t="s">
        <v>43</v>
      </c>
      <c r="O93" s="84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1" t="s">
        <v>3013</v>
      </c>
      <c r="AT93" s="231" t="s">
        <v>149</v>
      </c>
      <c r="AU93" s="231" t="s">
        <v>80</v>
      </c>
      <c r="AY93" s="18" t="s">
        <v>147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18" t="s">
        <v>80</v>
      </c>
      <c r="BK93" s="232">
        <f>ROUND(I93*H93,2)</f>
        <v>0</v>
      </c>
      <c r="BL93" s="18" t="s">
        <v>3013</v>
      </c>
      <c r="BM93" s="231" t="s">
        <v>3044</v>
      </c>
    </row>
    <row r="94" spans="2:65" s="1" customFormat="1" ht="24" customHeight="1">
      <c r="B94" s="39"/>
      <c r="C94" s="220" t="s">
        <v>209</v>
      </c>
      <c r="D94" s="220" t="s">
        <v>149</v>
      </c>
      <c r="E94" s="221" t="s">
        <v>3045</v>
      </c>
      <c r="F94" s="222" t="s">
        <v>3046</v>
      </c>
      <c r="G94" s="223" t="s">
        <v>3012</v>
      </c>
      <c r="H94" s="224">
        <v>1</v>
      </c>
      <c r="I94" s="225"/>
      <c r="J94" s="226">
        <f>ROUND(I94*H94,2)</f>
        <v>0</v>
      </c>
      <c r="K94" s="222" t="s">
        <v>19</v>
      </c>
      <c r="L94" s="44"/>
      <c r="M94" s="227" t="s">
        <v>19</v>
      </c>
      <c r="N94" s="228" t="s">
        <v>43</v>
      </c>
      <c r="O94" s="84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31" t="s">
        <v>3013</v>
      </c>
      <c r="AT94" s="231" t="s">
        <v>149</v>
      </c>
      <c r="AU94" s="231" t="s">
        <v>80</v>
      </c>
      <c r="AY94" s="18" t="s">
        <v>147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18" t="s">
        <v>80</v>
      </c>
      <c r="BK94" s="232">
        <f>ROUND(I94*H94,2)</f>
        <v>0</v>
      </c>
      <c r="BL94" s="18" t="s">
        <v>3013</v>
      </c>
      <c r="BM94" s="231" t="s">
        <v>3047</v>
      </c>
    </row>
    <row r="95" spans="2:47" s="1" customFormat="1" ht="12">
      <c r="B95" s="39"/>
      <c r="C95" s="40"/>
      <c r="D95" s="235" t="s">
        <v>756</v>
      </c>
      <c r="E95" s="40"/>
      <c r="F95" s="280" t="s">
        <v>3048</v>
      </c>
      <c r="G95" s="40"/>
      <c r="H95" s="40"/>
      <c r="I95" s="146"/>
      <c r="J95" s="40"/>
      <c r="K95" s="40"/>
      <c r="L95" s="44"/>
      <c r="M95" s="301"/>
      <c r="N95" s="296"/>
      <c r="O95" s="296"/>
      <c r="P95" s="296"/>
      <c r="Q95" s="296"/>
      <c r="R95" s="296"/>
      <c r="S95" s="296"/>
      <c r="T95" s="302"/>
      <c r="AT95" s="18" t="s">
        <v>756</v>
      </c>
      <c r="AU95" s="18" t="s">
        <v>80</v>
      </c>
    </row>
    <row r="96" spans="2:12" s="1" customFormat="1" ht="6.95" customHeight="1">
      <c r="B96" s="59"/>
      <c r="C96" s="60"/>
      <c r="D96" s="60"/>
      <c r="E96" s="60"/>
      <c r="F96" s="60"/>
      <c r="G96" s="60"/>
      <c r="H96" s="60"/>
      <c r="I96" s="171"/>
      <c r="J96" s="60"/>
      <c r="K96" s="60"/>
      <c r="L96" s="44"/>
    </row>
  </sheetData>
  <sheetProtection password="CC3D" sheet="1" objects="1" scenarios="1" formatColumns="0" formatRows="0" autoFilter="0"/>
  <autoFilter ref="C79:K95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03" customWidth="1"/>
    <col min="2" max="2" width="1.7109375" style="303" customWidth="1"/>
    <col min="3" max="4" width="5.00390625" style="303" customWidth="1"/>
    <col min="5" max="5" width="11.7109375" style="303" customWidth="1"/>
    <col min="6" max="6" width="9.140625" style="303" customWidth="1"/>
    <col min="7" max="7" width="5.00390625" style="303" customWidth="1"/>
    <col min="8" max="8" width="77.8515625" style="303" customWidth="1"/>
    <col min="9" max="10" width="20.00390625" style="303" customWidth="1"/>
    <col min="11" max="11" width="1.7109375" style="303" customWidth="1"/>
  </cols>
  <sheetData>
    <row r="1" ht="37.5" customHeight="1"/>
    <row r="2" spans="2:11" ht="7.5" customHeight="1">
      <c r="B2" s="304"/>
      <c r="C2" s="305"/>
      <c r="D2" s="305"/>
      <c r="E2" s="305"/>
      <c r="F2" s="305"/>
      <c r="G2" s="305"/>
      <c r="H2" s="305"/>
      <c r="I2" s="305"/>
      <c r="J2" s="305"/>
      <c r="K2" s="306"/>
    </row>
    <row r="3" spans="2:11" s="16" customFormat="1" ht="45" customHeight="1">
      <c r="B3" s="307"/>
      <c r="C3" s="308" t="s">
        <v>3049</v>
      </c>
      <c r="D3" s="308"/>
      <c r="E3" s="308"/>
      <c r="F3" s="308"/>
      <c r="G3" s="308"/>
      <c r="H3" s="308"/>
      <c r="I3" s="308"/>
      <c r="J3" s="308"/>
      <c r="K3" s="309"/>
    </row>
    <row r="4" spans="2:11" ht="25.5" customHeight="1">
      <c r="B4" s="310"/>
      <c r="C4" s="311" t="s">
        <v>3050</v>
      </c>
      <c r="D4" s="311"/>
      <c r="E4" s="311"/>
      <c r="F4" s="311"/>
      <c r="G4" s="311"/>
      <c r="H4" s="311"/>
      <c r="I4" s="311"/>
      <c r="J4" s="311"/>
      <c r="K4" s="312"/>
    </row>
    <row r="5" spans="2:11" ht="5.25" customHeight="1">
      <c r="B5" s="310"/>
      <c r="C5" s="313"/>
      <c r="D5" s="313"/>
      <c r="E5" s="313"/>
      <c r="F5" s="313"/>
      <c r="G5" s="313"/>
      <c r="H5" s="313"/>
      <c r="I5" s="313"/>
      <c r="J5" s="313"/>
      <c r="K5" s="312"/>
    </row>
    <row r="6" spans="2:11" ht="15" customHeight="1">
      <c r="B6" s="310"/>
      <c r="C6" s="314" t="s">
        <v>3051</v>
      </c>
      <c r="D6" s="314"/>
      <c r="E6" s="314"/>
      <c r="F6" s="314"/>
      <c r="G6" s="314"/>
      <c r="H6" s="314"/>
      <c r="I6" s="314"/>
      <c r="J6" s="314"/>
      <c r="K6" s="312"/>
    </row>
    <row r="7" spans="2:11" ht="15" customHeight="1">
      <c r="B7" s="315"/>
      <c r="C7" s="314" t="s">
        <v>3052</v>
      </c>
      <c r="D7" s="314"/>
      <c r="E7" s="314"/>
      <c r="F7" s="314"/>
      <c r="G7" s="314"/>
      <c r="H7" s="314"/>
      <c r="I7" s="314"/>
      <c r="J7" s="314"/>
      <c r="K7" s="312"/>
    </row>
    <row r="8" spans="2:11" ht="12.75" customHeight="1">
      <c r="B8" s="315"/>
      <c r="C8" s="314"/>
      <c r="D8" s="314"/>
      <c r="E8" s="314"/>
      <c r="F8" s="314"/>
      <c r="G8" s="314"/>
      <c r="H8" s="314"/>
      <c r="I8" s="314"/>
      <c r="J8" s="314"/>
      <c r="K8" s="312"/>
    </row>
    <row r="9" spans="2:11" ht="15" customHeight="1">
      <c r="B9" s="315"/>
      <c r="C9" s="314" t="s">
        <v>3053</v>
      </c>
      <c r="D9" s="314"/>
      <c r="E9" s="314"/>
      <c r="F9" s="314"/>
      <c r="G9" s="314"/>
      <c r="H9" s="314"/>
      <c r="I9" s="314"/>
      <c r="J9" s="314"/>
      <c r="K9" s="312"/>
    </row>
    <row r="10" spans="2:11" ht="15" customHeight="1">
      <c r="B10" s="315"/>
      <c r="C10" s="314"/>
      <c r="D10" s="314" t="s">
        <v>3054</v>
      </c>
      <c r="E10" s="314"/>
      <c r="F10" s="314"/>
      <c r="G10" s="314"/>
      <c r="H10" s="314"/>
      <c r="I10" s="314"/>
      <c r="J10" s="314"/>
      <c r="K10" s="312"/>
    </row>
    <row r="11" spans="2:11" ht="15" customHeight="1">
      <c r="B11" s="315"/>
      <c r="C11" s="316"/>
      <c r="D11" s="314" t="s">
        <v>3055</v>
      </c>
      <c r="E11" s="314"/>
      <c r="F11" s="314"/>
      <c r="G11" s="314"/>
      <c r="H11" s="314"/>
      <c r="I11" s="314"/>
      <c r="J11" s="314"/>
      <c r="K11" s="312"/>
    </row>
    <row r="12" spans="2:11" ht="15" customHeight="1">
      <c r="B12" s="315"/>
      <c r="C12" s="316"/>
      <c r="D12" s="314"/>
      <c r="E12" s="314"/>
      <c r="F12" s="314"/>
      <c r="G12" s="314"/>
      <c r="H12" s="314"/>
      <c r="I12" s="314"/>
      <c r="J12" s="314"/>
      <c r="K12" s="312"/>
    </row>
    <row r="13" spans="2:11" ht="15" customHeight="1">
      <c r="B13" s="315"/>
      <c r="C13" s="316"/>
      <c r="D13" s="317" t="s">
        <v>3056</v>
      </c>
      <c r="E13" s="314"/>
      <c r="F13" s="314"/>
      <c r="G13" s="314"/>
      <c r="H13" s="314"/>
      <c r="I13" s="314"/>
      <c r="J13" s="314"/>
      <c r="K13" s="312"/>
    </row>
    <row r="14" spans="2:11" ht="12.75" customHeight="1">
      <c r="B14" s="315"/>
      <c r="C14" s="316"/>
      <c r="D14" s="316"/>
      <c r="E14" s="316"/>
      <c r="F14" s="316"/>
      <c r="G14" s="316"/>
      <c r="H14" s="316"/>
      <c r="I14" s="316"/>
      <c r="J14" s="316"/>
      <c r="K14" s="312"/>
    </row>
    <row r="15" spans="2:11" ht="15" customHeight="1">
      <c r="B15" s="315"/>
      <c r="C15" s="316"/>
      <c r="D15" s="314" t="s">
        <v>3057</v>
      </c>
      <c r="E15" s="314"/>
      <c r="F15" s="314"/>
      <c r="G15" s="314"/>
      <c r="H15" s="314"/>
      <c r="I15" s="314"/>
      <c r="J15" s="314"/>
      <c r="K15" s="312"/>
    </row>
    <row r="16" spans="2:11" ht="15" customHeight="1">
      <c r="B16" s="315"/>
      <c r="C16" s="316"/>
      <c r="D16" s="314" t="s">
        <v>3058</v>
      </c>
      <c r="E16" s="314"/>
      <c r="F16" s="314"/>
      <c r="G16" s="314"/>
      <c r="H16" s="314"/>
      <c r="I16" s="314"/>
      <c r="J16" s="314"/>
      <c r="K16" s="312"/>
    </row>
    <row r="17" spans="2:11" ht="15" customHeight="1">
      <c r="B17" s="315"/>
      <c r="C17" s="316"/>
      <c r="D17" s="314" t="s">
        <v>3059</v>
      </c>
      <c r="E17" s="314"/>
      <c r="F17" s="314"/>
      <c r="G17" s="314"/>
      <c r="H17" s="314"/>
      <c r="I17" s="314"/>
      <c r="J17" s="314"/>
      <c r="K17" s="312"/>
    </row>
    <row r="18" spans="2:11" ht="15" customHeight="1">
      <c r="B18" s="315"/>
      <c r="C18" s="316"/>
      <c r="D18" s="316"/>
      <c r="E18" s="318" t="s">
        <v>79</v>
      </c>
      <c r="F18" s="314" t="s">
        <v>3060</v>
      </c>
      <c r="G18" s="314"/>
      <c r="H18" s="314"/>
      <c r="I18" s="314"/>
      <c r="J18" s="314"/>
      <c r="K18" s="312"/>
    </row>
    <row r="19" spans="2:11" ht="15" customHeight="1">
      <c r="B19" s="315"/>
      <c r="C19" s="316"/>
      <c r="D19" s="316"/>
      <c r="E19" s="318" t="s">
        <v>3061</v>
      </c>
      <c r="F19" s="314" t="s">
        <v>3062</v>
      </c>
      <c r="G19" s="314"/>
      <c r="H19" s="314"/>
      <c r="I19" s="314"/>
      <c r="J19" s="314"/>
      <c r="K19" s="312"/>
    </row>
    <row r="20" spans="2:11" ht="15" customHeight="1">
      <c r="B20" s="315"/>
      <c r="C20" s="316"/>
      <c r="D20" s="316"/>
      <c r="E20" s="318" t="s">
        <v>3063</v>
      </c>
      <c r="F20" s="314" t="s">
        <v>3064</v>
      </c>
      <c r="G20" s="314"/>
      <c r="H20" s="314"/>
      <c r="I20" s="314"/>
      <c r="J20" s="314"/>
      <c r="K20" s="312"/>
    </row>
    <row r="21" spans="2:11" ht="15" customHeight="1">
      <c r="B21" s="315"/>
      <c r="C21" s="316"/>
      <c r="D21" s="316"/>
      <c r="E21" s="318" t="s">
        <v>3065</v>
      </c>
      <c r="F21" s="314" t="s">
        <v>3066</v>
      </c>
      <c r="G21" s="314"/>
      <c r="H21" s="314"/>
      <c r="I21" s="314"/>
      <c r="J21" s="314"/>
      <c r="K21" s="312"/>
    </row>
    <row r="22" spans="2:11" ht="15" customHeight="1">
      <c r="B22" s="315"/>
      <c r="C22" s="316"/>
      <c r="D22" s="316"/>
      <c r="E22" s="318" t="s">
        <v>108</v>
      </c>
      <c r="F22" s="314" t="s">
        <v>2247</v>
      </c>
      <c r="G22" s="314"/>
      <c r="H22" s="314"/>
      <c r="I22" s="314"/>
      <c r="J22" s="314"/>
      <c r="K22" s="312"/>
    </row>
    <row r="23" spans="2:11" ht="15" customHeight="1">
      <c r="B23" s="315"/>
      <c r="C23" s="316"/>
      <c r="D23" s="316"/>
      <c r="E23" s="318" t="s">
        <v>86</v>
      </c>
      <c r="F23" s="314" t="s">
        <v>3067</v>
      </c>
      <c r="G23" s="314"/>
      <c r="H23" s="314"/>
      <c r="I23" s="314"/>
      <c r="J23" s="314"/>
      <c r="K23" s="312"/>
    </row>
    <row r="24" spans="2:11" ht="12.75" customHeight="1">
      <c r="B24" s="315"/>
      <c r="C24" s="316"/>
      <c r="D24" s="316"/>
      <c r="E24" s="316"/>
      <c r="F24" s="316"/>
      <c r="G24" s="316"/>
      <c r="H24" s="316"/>
      <c r="I24" s="316"/>
      <c r="J24" s="316"/>
      <c r="K24" s="312"/>
    </row>
    <row r="25" spans="2:11" ht="15" customHeight="1">
      <c r="B25" s="315"/>
      <c r="C25" s="314" t="s">
        <v>3068</v>
      </c>
      <c r="D25" s="314"/>
      <c r="E25" s="314"/>
      <c r="F25" s="314"/>
      <c r="G25" s="314"/>
      <c r="H25" s="314"/>
      <c r="I25" s="314"/>
      <c r="J25" s="314"/>
      <c r="K25" s="312"/>
    </row>
    <row r="26" spans="2:11" ht="15" customHeight="1">
      <c r="B26" s="315"/>
      <c r="C26" s="314" t="s">
        <v>3069</v>
      </c>
      <c r="D26" s="314"/>
      <c r="E26" s="314"/>
      <c r="F26" s="314"/>
      <c r="G26" s="314"/>
      <c r="H26" s="314"/>
      <c r="I26" s="314"/>
      <c r="J26" s="314"/>
      <c r="K26" s="312"/>
    </row>
    <row r="27" spans="2:11" ht="15" customHeight="1">
      <c r="B27" s="315"/>
      <c r="C27" s="314"/>
      <c r="D27" s="314" t="s">
        <v>3070</v>
      </c>
      <c r="E27" s="314"/>
      <c r="F27" s="314"/>
      <c r="G27" s="314"/>
      <c r="H27" s="314"/>
      <c r="I27" s="314"/>
      <c r="J27" s="314"/>
      <c r="K27" s="312"/>
    </row>
    <row r="28" spans="2:11" ht="15" customHeight="1">
      <c r="B28" s="315"/>
      <c r="C28" s="316"/>
      <c r="D28" s="314" t="s">
        <v>3071</v>
      </c>
      <c r="E28" s="314"/>
      <c r="F28" s="314"/>
      <c r="G28" s="314"/>
      <c r="H28" s="314"/>
      <c r="I28" s="314"/>
      <c r="J28" s="314"/>
      <c r="K28" s="312"/>
    </row>
    <row r="29" spans="2:11" ht="12.75" customHeight="1">
      <c r="B29" s="315"/>
      <c r="C29" s="316"/>
      <c r="D29" s="316"/>
      <c r="E29" s="316"/>
      <c r="F29" s="316"/>
      <c r="G29" s="316"/>
      <c r="H29" s="316"/>
      <c r="I29" s="316"/>
      <c r="J29" s="316"/>
      <c r="K29" s="312"/>
    </row>
    <row r="30" spans="2:11" ht="15" customHeight="1">
      <c r="B30" s="315"/>
      <c r="C30" s="316"/>
      <c r="D30" s="314" t="s">
        <v>3072</v>
      </c>
      <c r="E30" s="314"/>
      <c r="F30" s="314"/>
      <c r="G30" s="314"/>
      <c r="H30" s="314"/>
      <c r="I30" s="314"/>
      <c r="J30" s="314"/>
      <c r="K30" s="312"/>
    </row>
    <row r="31" spans="2:11" ht="15" customHeight="1">
      <c r="B31" s="315"/>
      <c r="C31" s="316"/>
      <c r="D31" s="314" t="s">
        <v>3073</v>
      </c>
      <c r="E31" s="314"/>
      <c r="F31" s="314"/>
      <c r="G31" s="314"/>
      <c r="H31" s="314"/>
      <c r="I31" s="314"/>
      <c r="J31" s="314"/>
      <c r="K31" s="312"/>
    </row>
    <row r="32" spans="2:11" ht="12.75" customHeight="1">
      <c r="B32" s="315"/>
      <c r="C32" s="316"/>
      <c r="D32" s="316"/>
      <c r="E32" s="316"/>
      <c r="F32" s="316"/>
      <c r="G32" s="316"/>
      <c r="H32" s="316"/>
      <c r="I32" s="316"/>
      <c r="J32" s="316"/>
      <c r="K32" s="312"/>
    </row>
    <row r="33" spans="2:11" ht="15" customHeight="1">
      <c r="B33" s="315"/>
      <c r="C33" s="316"/>
      <c r="D33" s="314" t="s">
        <v>3074</v>
      </c>
      <c r="E33" s="314"/>
      <c r="F33" s="314"/>
      <c r="G33" s="314"/>
      <c r="H33" s="314"/>
      <c r="I33" s="314"/>
      <c r="J33" s="314"/>
      <c r="K33" s="312"/>
    </row>
    <row r="34" spans="2:11" ht="15" customHeight="1">
      <c r="B34" s="315"/>
      <c r="C34" s="316"/>
      <c r="D34" s="314" t="s">
        <v>3075</v>
      </c>
      <c r="E34" s="314"/>
      <c r="F34" s="314"/>
      <c r="G34" s="314"/>
      <c r="H34" s="314"/>
      <c r="I34" s="314"/>
      <c r="J34" s="314"/>
      <c r="K34" s="312"/>
    </row>
    <row r="35" spans="2:11" ht="15" customHeight="1">
      <c r="B35" s="315"/>
      <c r="C35" s="316"/>
      <c r="D35" s="314" t="s">
        <v>3076</v>
      </c>
      <c r="E35" s="314"/>
      <c r="F35" s="314"/>
      <c r="G35" s="314"/>
      <c r="H35" s="314"/>
      <c r="I35" s="314"/>
      <c r="J35" s="314"/>
      <c r="K35" s="312"/>
    </row>
    <row r="36" spans="2:11" ht="15" customHeight="1">
      <c r="B36" s="315"/>
      <c r="C36" s="316"/>
      <c r="D36" s="314"/>
      <c r="E36" s="317" t="s">
        <v>133</v>
      </c>
      <c r="F36" s="314"/>
      <c r="G36" s="314" t="s">
        <v>3077</v>
      </c>
      <c r="H36" s="314"/>
      <c r="I36" s="314"/>
      <c r="J36" s="314"/>
      <c r="K36" s="312"/>
    </row>
    <row r="37" spans="2:11" ht="30.75" customHeight="1">
      <c r="B37" s="315"/>
      <c r="C37" s="316"/>
      <c r="D37" s="314"/>
      <c r="E37" s="317" t="s">
        <v>3078</v>
      </c>
      <c r="F37" s="314"/>
      <c r="G37" s="314" t="s">
        <v>3079</v>
      </c>
      <c r="H37" s="314"/>
      <c r="I37" s="314"/>
      <c r="J37" s="314"/>
      <c r="K37" s="312"/>
    </row>
    <row r="38" spans="2:11" ht="15" customHeight="1">
      <c r="B38" s="315"/>
      <c r="C38" s="316"/>
      <c r="D38" s="314"/>
      <c r="E38" s="317" t="s">
        <v>53</v>
      </c>
      <c r="F38" s="314"/>
      <c r="G38" s="314" t="s">
        <v>3080</v>
      </c>
      <c r="H38" s="314"/>
      <c r="I38" s="314"/>
      <c r="J38" s="314"/>
      <c r="K38" s="312"/>
    </row>
    <row r="39" spans="2:11" ht="15" customHeight="1">
      <c r="B39" s="315"/>
      <c r="C39" s="316"/>
      <c r="D39" s="314"/>
      <c r="E39" s="317" t="s">
        <v>54</v>
      </c>
      <c r="F39" s="314"/>
      <c r="G39" s="314" t="s">
        <v>3081</v>
      </c>
      <c r="H39" s="314"/>
      <c r="I39" s="314"/>
      <c r="J39" s="314"/>
      <c r="K39" s="312"/>
    </row>
    <row r="40" spans="2:11" ht="15" customHeight="1">
      <c r="B40" s="315"/>
      <c r="C40" s="316"/>
      <c r="D40" s="314"/>
      <c r="E40" s="317" t="s">
        <v>134</v>
      </c>
      <c r="F40" s="314"/>
      <c r="G40" s="314" t="s">
        <v>3082</v>
      </c>
      <c r="H40" s="314"/>
      <c r="I40" s="314"/>
      <c r="J40" s="314"/>
      <c r="K40" s="312"/>
    </row>
    <row r="41" spans="2:11" ht="15" customHeight="1">
      <c r="B41" s="315"/>
      <c r="C41" s="316"/>
      <c r="D41" s="314"/>
      <c r="E41" s="317" t="s">
        <v>135</v>
      </c>
      <c r="F41" s="314"/>
      <c r="G41" s="314" t="s">
        <v>3083</v>
      </c>
      <c r="H41" s="314"/>
      <c r="I41" s="314"/>
      <c r="J41" s="314"/>
      <c r="K41" s="312"/>
    </row>
    <row r="42" spans="2:11" ht="15" customHeight="1">
      <c r="B42" s="315"/>
      <c r="C42" s="316"/>
      <c r="D42" s="314"/>
      <c r="E42" s="317" t="s">
        <v>3084</v>
      </c>
      <c r="F42" s="314"/>
      <c r="G42" s="314" t="s">
        <v>3085</v>
      </c>
      <c r="H42" s="314"/>
      <c r="I42" s="314"/>
      <c r="J42" s="314"/>
      <c r="K42" s="312"/>
    </row>
    <row r="43" spans="2:11" ht="15" customHeight="1">
      <c r="B43" s="315"/>
      <c r="C43" s="316"/>
      <c r="D43" s="314"/>
      <c r="E43" s="317"/>
      <c r="F43" s="314"/>
      <c r="G43" s="314" t="s">
        <v>3086</v>
      </c>
      <c r="H43" s="314"/>
      <c r="I43" s="314"/>
      <c r="J43" s="314"/>
      <c r="K43" s="312"/>
    </row>
    <row r="44" spans="2:11" ht="15" customHeight="1">
      <c r="B44" s="315"/>
      <c r="C44" s="316"/>
      <c r="D44" s="314"/>
      <c r="E44" s="317" t="s">
        <v>3087</v>
      </c>
      <c r="F44" s="314"/>
      <c r="G44" s="314" t="s">
        <v>3088</v>
      </c>
      <c r="H44" s="314"/>
      <c r="I44" s="314"/>
      <c r="J44" s="314"/>
      <c r="K44" s="312"/>
    </row>
    <row r="45" spans="2:11" ht="15" customHeight="1">
      <c r="B45" s="315"/>
      <c r="C45" s="316"/>
      <c r="D45" s="314"/>
      <c r="E45" s="317" t="s">
        <v>137</v>
      </c>
      <c r="F45" s="314"/>
      <c r="G45" s="314" t="s">
        <v>3089</v>
      </c>
      <c r="H45" s="314"/>
      <c r="I45" s="314"/>
      <c r="J45" s="314"/>
      <c r="K45" s="312"/>
    </row>
    <row r="46" spans="2:11" ht="12.75" customHeight="1">
      <c r="B46" s="315"/>
      <c r="C46" s="316"/>
      <c r="D46" s="314"/>
      <c r="E46" s="314"/>
      <c r="F46" s="314"/>
      <c r="G46" s="314"/>
      <c r="H46" s="314"/>
      <c r="I46" s="314"/>
      <c r="J46" s="314"/>
      <c r="K46" s="312"/>
    </row>
    <row r="47" spans="2:11" ht="15" customHeight="1">
      <c r="B47" s="315"/>
      <c r="C47" s="316"/>
      <c r="D47" s="314" t="s">
        <v>3090</v>
      </c>
      <c r="E47" s="314"/>
      <c r="F47" s="314"/>
      <c r="G47" s="314"/>
      <c r="H47" s="314"/>
      <c r="I47" s="314"/>
      <c r="J47" s="314"/>
      <c r="K47" s="312"/>
    </row>
    <row r="48" spans="2:11" ht="15" customHeight="1">
      <c r="B48" s="315"/>
      <c r="C48" s="316"/>
      <c r="D48" s="316"/>
      <c r="E48" s="314" t="s">
        <v>3091</v>
      </c>
      <c r="F48" s="314"/>
      <c r="G48" s="314"/>
      <c r="H48" s="314"/>
      <c r="I48" s="314"/>
      <c r="J48" s="314"/>
      <c r="K48" s="312"/>
    </row>
    <row r="49" spans="2:11" ht="15" customHeight="1">
      <c r="B49" s="315"/>
      <c r="C49" s="316"/>
      <c r="D49" s="316"/>
      <c r="E49" s="314" t="s">
        <v>3092</v>
      </c>
      <c r="F49" s="314"/>
      <c r="G49" s="314"/>
      <c r="H49" s="314"/>
      <c r="I49" s="314"/>
      <c r="J49" s="314"/>
      <c r="K49" s="312"/>
    </row>
    <row r="50" spans="2:11" ht="15" customHeight="1">
      <c r="B50" s="315"/>
      <c r="C50" s="316"/>
      <c r="D50" s="316"/>
      <c r="E50" s="314" t="s">
        <v>3093</v>
      </c>
      <c r="F50" s="314"/>
      <c r="G50" s="314"/>
      <c r="H50" s="314"/>
      <c r="I50" s="314"/>
      <c r="J50" s="314"/>
      <c r="K50" s="312"/>
    </row>
    <row r="51" spans="2:11" ht="15" customHeight="1">
      <c r="B51" s="315"/>
      <c r="C51" s="316"/>
      <c r="D51" s="314" t="s">
        <v>3094</v>
      </c>
      <c r="E51" s="314"/>
      <c r="F51" s="314"/>
      <c r="G51" s="314"/>
      <c r="H51" s="314"/>
      <c r="I51" s="314"/>
      <c r="J51" s="314"/>
      <c r="K51" s="312"/>
    </row>
    <row r="52" spans="2:11" ht="25.5" customHeight="1">
      <c r="B52" s="310"/>
      <c r="C52" s="311" t="s">
        <v>3095</v>
      </c>
      <c r="D52" s="311"/>
      <c r="E52" s="311"/>
      <c r="F52" s="311"/>
      <c r="G52" s="311"/>
      <c r="H52" s="311"/>
      <c r="I52" s="311"/>
      <c r="J52" s="311"/>
      <c r="K52" s="312"/>
    </row>
    <row r="53" spans="2:11" ht="5.25" customHeight="1">
      <c r="B53" s="310"/>
      <c r="C53" s="313"/>
      <c r="D53" s="313"/>
      <c r="E53" s="313"/>
      <c r="F53" s="313"/>
      <c r="G53" s="313"/>
      <c r="H53" s="313"/>
      <c r="I53" s="313"/>
      <c r="J53" s="313"/>
      <c r="K53" s="312"/>
    </row>
    <row r="54" spans="2:11" ht="15" customHeight="1">
      <c r="B54" s="310"/>
      <c r="C54" s="314" t="s">
        <v>3096</v>
      </c>
      <c r="D54" s="314"/>
      <c r="E54" s="314"/>
      <c r="F54" s="314"/>
      <c r="G54" s="314"/>
      <c r="H54" s="314"/>
      <c r="I54" s="314"/>
      <c r="J54" s="314"/>
      <c r="K54" s="312"/>
    </row>
    <row r="55" spans="2:11" ht="15" customHeight="1">
      <c r="B55" s="310"/>
      <c r="C55" s="314" t="s">
        <v>3097</v>
      </c>
      <c r="D55" s="314"/>
      <c r="E55" s="314"/>
      <c r="F55" s="314"/>
      <c r="G55" s="314"/>
      <c r="H55" s="314"/>
      <c r="I55" s="314"/>
      <c r="J55" s="314"/>
      <c r="K55" s="312"/>
    </row>
    <row r="56" spans="2:11" ht="12.75" customHeight="1">
      <c r="B56" s="310"/>
      <c r="C56" s="314"/>
      <c r="D56" s="314"/>
      <c r="E56" s="314"/>
      <c r="F56" s="314"/>
      <c r="G56" s="314"/>
      <c r="H56" s="314"/>
      <c r="I56" s="314"/>
      <c r="J56" s="314"/>
      <c r="K56" s="312"/>
    </row>
    <row r="57" spans="2:11" ht="15" customHeight="1">
      <c r="B57" s="310"/>
      <c r="C57" s="314" t="s">
        <v>3098</v>
      </c>
      <c r="D57" s="314"/>
      <c r="E57" s="314"/>
      <c r="F57" s="314"/>
      <c r="G57" s="314"/>
      <c r="H57" s="314"/>
      <c r="I57" s="314"/>
      <c r="J57" s="314"/>
      <c r="K57" s="312"/>
    </row>
    <row r="58" spans="2:11" ht="15" customHeight="1">
      <c r="B58" s="310"/>
      <c r="C58" s="316"/>
      <c r="D58" s="314" t="s">
        <v>3099</v>
      </c>
      <c r="E58" s="314"/>
      <c r="F58" s="314"/>
      <c r="G58" s="314"/>
      <c r="H58" s="314"/>
      <c r="I58" s="314"/>
      <c r="J58" s="314"/>
      <c r="K58" s="312"/>
    </row>
    <row r="59" spans="2:11" ht="15" customHeight="1">
      <c r="B59" s="310"/>
      <c r="C59" s="316"/>
      <c r="D59" s="314" t="s">
        <v>3100</v>
      </c>
      <c r="E59" s="314"/>
      <c r="F59" s="314"/>
      <c r="G59" s="314"/>
      <c r="H59" s="314"/>
      <c r="I59" s="314"/>
      <c r="J59" s="314"/>
      <c r="K59" s="312"/>
    </row>
    <row r="60" spans="2:11" ht="15" customHeight="1">
      <c r="B60" s="310"/>
      <c r="C60" s="316"/>
      <c r="D60" s="314" t="s">
        <v>3101</v>
      </c>
      <c r="E60" s="314"/>
      <c r="F60" s="314"/>
      <c r="G60" s="314"/>
      <c r="H60" s="314"/>
      <c r="I60" s="314"/>
      <c r="J60" s="314"/>
      <c r="K60" s="312"/>
    </row>
    <row r="61" spans="2:11" ht="15" customHeight="1">
      <c r="B61" s="310"/>
      <c r="C61" s="316"/>
      <c r="D61" s="314" t="s">
        <v>3102</v>
      </c>
      <c r="E61" s="314"/>
      <c r="F61" s="314"/>
      <c r="G61" s="314"/>
      <c r="H61" s="314"/>
      <c r="I61" s="314"/>
      <c r="J61" s="314"/>
      <c r="K61" s="312"/>
    </row>
    <row r="62" spans="2:11" ht="15" customHeight="1">
      <c r="B62" s="310"/>
      <c r="C62" s="316"/>
      <c r="D62" s="319" t="s">
        <v>3103</v>
      </c>
      <c r="E62" s="319"/>
      <c r="F62" s="319"/>
      <c r="G62" s="319"/>
      <c r="H62" s="319"/>
      <c r="I62" s="319"/>
      <c r="J62" s="319"/>
      <c r="K62" s="312"/>
    </row>
    <row r="63" spans="2:11" ht="15" customHeight="1">
      <c r="B63" s="310"/>
      <c r="C63" s="316"/>
      <c r="D63" s="314" t="s">
        <v>3104</v>
      </c>
      <c r="E63" s="314"/>
      <c r="F63" s="314"/>
      <c r="G63" s="314"/>
      <c r="H63" s="314"/>
      <c r="I63" s="314"/>
      <c r="J63" s="314"/>
      <c r="K63" s="312"/>
    </row>
    <row r="64" spans="2:11" ht="12.75" customHeight="1">
      <c r="B64" s="310"/>
      <c r="C64" s="316"/>
      <c r="D64" s="316"/>
      <c r="E64" s="320"/>
      <c r="F64" s="316"/>
      <c r="G64" s="316"/>
      <c r="H64" s="316"/>
      <c r="I64" s="316"/>
      <c r="J64" s="316"/>
      <c r="K64" s="312"/>
    </row>
    <row r="65" spans="2:11" ht="15" customHeight="1">
      <c r="B65" s="310"/>
      <c r="C65" s="316"/>
      <c r="D65" s="314" t="s">
        <v>3105</v>
      </c>
      <c r="E65" s="314"/>
      <c r="F65" s="314"/>
      <c r="G65" s="314"/>
      <c r="H65" s="314"/>
      <c r="I65" s="314"/>
      <c r="J65" s="314"/>
      <c r="K65" s="312"/>
    </row>
    <row r="66" spans="2:11" ht="15" customHeight="1">
      <c r="B66" s="310"/>
      <c r="C66" s="316"/>
      <c r="D66" s="319" t="s">
        <v>3106</v>
      </c>
      <c r="E66" s="319"/>
      <c r="F66" s="319"/>
      <c r="G66" s="319"/>
      <c r="H66" s="319"/>
      <c r="I66" s="319"/>
      <c r="J66" s="319"/>
      <c r="K66" s="312"/>
    </row>
    <row r="67" spans="2:11" ht="15" customHeight="1">
      <c r="B67" s="310"/>
      <c r="C67" s="316"/>
      <c r="D67" s="314" t="s">
        <v>3107</v>
      </c>
      <c r="E67" s="314"/>
      <c r="F67" s="314"/>
      <c r="G67" s="314"/>
      <c r="H67" s="314"/>
      <c r="I67" s="314"/>
      <c r="J67" s="314"/>
      <c r="K67" s="312"/>
    </row>
    <row r="68" spans="2:11" ht="15" customHeight="1">
      <c r="B68" s="310"/>
      <c r="C68" s="316"/>
      <c r="D68" s="314" t="s">
        <v>3108</v>
      </c>
      <c r="E68" s="314"/>
      <c r="F68" s="314"/>
      <c r="G68" s="314"/>
      <c r="H68" s="314"/>
      <c r="I68" s="314"/>
      <c r="J68" s="314"/>
      <c r="K68" s="312"/>
    </row>
    <row r="69" spans="2:11" ht="15" customHeight="1">
      <c r="B69" s="310"/>
      <c r="C69" s="316"/>
      <c r="D69" s="314" t="s">
        <v>3109</v>
      </c>
      <c r="E69" s="314"/>
      <c r="F69" s="314"/>
      <c r="G69" s="314"/>
      <c r="H69" s="314"/>
      <c r="I69" s="314"/>
      <c r="J69" s="314"/>
      <c r="K69" s="312"/>
    </row>
    <row r="70" spans="2:11" ht="15" customHeight="1">
      <c r="B70" s="310"/>
      <c r="C70" s="316"/>
      <c r="D70" s="314" t="s">
        <v>3110</v>
      </c>
      <c r="E70" s="314"/>
      <c r="F70" s="314"/>
      <c r="G70" s="314"/>
      <c r="H70" s="314"/>
      <c r="I70" s="314"/>
      <c r="J70" s="314"/>
      <c r="K70" s="312"/>
    </row>
    <row r="71" spans="2:11" ht="12.75" customHeight="1">
      <c r="B71" s="321"/>
      <c r="C71" s="322"/>
      <c r="D71" s="322"/>
      <c r="E71" s="322"/>
      <c r="F71" s="322"/>
      <c r="G71" s="322"/>
      <c r="H71" s="322"/>
      <c r="I71" s="322"/>
      <c r="J71" s="322"/>
      <c r="K71" s="323"/>
    </row>
    <row r="72" spans="2:11" ht="18.75" customHeight="1">
      <c r="B72" s="324"/>
      <c r="C72" s="324"/>
      <c r="D72" s="324"/>
      <c r="E72" s="324"/>
      <c r="F72" s="324"/>
      <c r="G72" s="324"/>
      <c r="H72" s="324"/>
      <c r="I72" s="324"/>
      <c r="J72" s="324"/>
      <c r="K72" s="325"/>
    </row>
    <row r="73" spans="2:11" ht="18.75" customHeight="1">
      <c r="B73" s="325"/>
      <c r="C73" s="325"/>
      <c r="D73" s="325"/>
      <c r="E73" s="325"/>
      <c r="F73" s="325"/>
      <c r="G73" s="325"/>
      <c r="H73" s="325"/>
      <c r="I73" s="325"/>
      <c r="J73" s="325"/>
      <c r="K73" s="325"/>
    </row>
    <row r="74" spans="2:11" ht="7.5" customHeight="1">
      <c r="B74" s="326"/>
      <c r="C74" s="327"/>
      <c r="D74" s="327"/>
      <c r="E74" s="327"/>
      <c r="F74" s="327"/>
      <c r="G74" s="327"/>
      <c r="H74" s="327"/>
      <c r="I74" s="327"/>
      <c r="J74" s="327"/>
      <c r="K74" s="328"/>
    </row>
    <row r="75" spans="2:11" ht="45" customHeight="1">
      <c r="B75" s="329"/>
      <c r="C75" s="330" t="s">
        <v>3111</v>
      </c>
      <c r="D75" s="330"/>
      <c r="E75" s="330"/>
      <c r="F75" s="330"/>
      <c r="G75" s="330"/>
      <c r="H75" s="330"/>
      <c r="I75" s="330"/>
      <c r="J75" s="330"/>
      <c r="K75" s="331"/>
    </row>
    <row r="76" spans="2:11" ht="17.25" customHeight="1">
      <c r="B76" s="329"/>
      <c r="C76" s="332" t="s">
        <v>3112</v>
      </c>
      <c r="D76" s="332"/>
      <c r="E76" s="332"/>
      <c r="F76" s="332" t="s">
        <v>3113</v>
      </c>
      <c r="G76" s="333"/>
      <c r="H76" s="332" t="s">
        <v>54</v>
      </c>
      <c r="I76" s="332" t="s">
        <v>57</v>
      </c>
      <c r="J76" s="332" t="s">
        <v>3114</v>
      </c>
      <c r="K76" s="331"/>
    </row>
    <row r="77" spans="2:11" ht="17.25" customHeight="1">
      <c r="B77" s="329"/>
      <c r="C77" s="334" t="s">
        <v>3115</v>
      </c>
      <c r="D77" s="334"/>
      <c r="E77" s="334"/>
      <c r="F77" s="335" t="s">
        <v>3116</v>
      </c>
      <c r="G77" s="336"/>
      <c r="H77" s="334"/>
      <c r="I77" s="334"/>
      <c r="J77" s="334" t="s">
        <v>3117</v>
      </c>
      <c r="K77" s="331"/>
    </row>
    <row r="78" spans="2:11" ht="5.25" customHeight="1">
      <c r="B78" s="329"/>
      <c r="C78" s="337"/>
      <c r="D78" s="337"/>
      <c r="E78" s="337"/>
      <c r="F78" s="337"/>
      <c r="G78" s="338"/>
      <c r="H78" s="337"/>
      <c r="I78" s="337"/>
      <c r="J78" s="337"/>
      <c r="K78" s="331"/>
    </row>
    <row r="79" spans="2:11" ht="15" customHeight="1">
      <c r="B79" s="329"/>
      <c r="C79" s="317" t="s">
        <v>53</v>
      </c>
      <c r="D79" s="337"/>
      <c r="E79" s="337"/>
      <c r="F79" s="339" t="s">
        <v>3118</v>
      </c>
      <c r="G79" s="338"/>
      <c r="H79" s="317" t="s">
        <v>3119</v>
      </c>
      <c r="I79" s="317" t="s">
        <v>3120</v>
      </c>
      <c r="J79" s="317">
        <v>20</v>
      </c>
      <c r="K79" s="331"/>
    </row>
    <row r="80" spans="2:11" ht="15" customHeight="1">
      <c r="B80" s="329"/>
      <c r="C80" s="317" t="s">
        <v>3121</v>
      </c>
      <c r="D80" s="317"/>
      <c r="E80" s="317"/>
      <c r="F80" s="339" t="s">
        <v>3118</v>
      </c>
      <c r="G80" s="338"/>
      <c r="H80" s="317" t="s">
        <v>3122</v>
      </c>
      <c r="I80" s="317" t="s">
        <v>3120</v>
      </c>
      <c r="J80" s="317">
        <v>120</v>
      </c>
      <c r="K80" s="331"/>
    </row>
    <row r="81" spans="2:11" ht="15" customHeight="1">
      <c r="B81" s="340"/>
      <c r="C81" s="317" t="s">
        <v>3123</v>
      </c>
      <c r="D81" s="317"/>
      <c r="E81" s="317"/>
      <c r="F81" s="339" t="s">
        <v>3124</v>
      </c>
      <c r="G81" s="338"/>
      <c r="H81" s="317" t="s">
        <v>3125</v>
      </c>
      <c r="I81" s="317" t="s">
        <v>3120</v>
      </c>
      <c r="J81" s="317">
        <v>50</v>
      </c>
      <c r="K81" s="331"/>
    </row>
    <row r="82" spans="2:11" ht="15" customHeight="1">
      <c r="B82" s="340"/>
      <c r="C82" s="317" t="s">
        <v>3126</v>
      </c>
      <c r="D82" s="317"/>
      <c r="E82" s="317"/>
      <c r="F82" s="339" t="s">
        <v>3118</v>
      </c>
      <c r="G82" s="338"/>
      <c r="H82" s="317" t="s">
        <v>3127</v>
      </c>
      <c r="I82" s="317" t="s">
        <v>3128</v>
      </c>
      <c r="J82" s="317"/>
      <c r="K82" s="331"/>
    </row>
    <row r="83" spans="2:11" ht="15" customHeight="1">
      <c r="B83" s="340"/>
      <c r="C83" s="341" t="s">
        <v>3129</v>
      </c>
      <c r="D83" s="341"/>
      <c r="E83" s="341"/>
      <c r="F83" s="342" t="s">
        <v>3124</v>
      </c>
      <c r="G83" s="341"/>
      <c r="H83" s="341" t="s">
        <v>3130</v>
      </c>
      <c r="I83" s="341" t="s">
        <v>3120</v>
      </c>
      <c r="J83" s="341">
        <v>15</v>
      </c>
      <c r="K83" s="331"/>
    </row>
    <row r="84" spans="2:11" ht="15" customHeight="1">
      <c r="B84" s="340"/>
      <c r="C84" s="341" t="s">
        <v>3131</v>
      </c>
      <c r="D84" s="341"/>
      <c r="E84" s="341"/>
      <c r="F84" s="342" t="s">
        <v>3124</v>
      </c>
      <c r="G84" s="341"/>
      <c r="H84" s="341" t="s">
        <v>3132</v>
      </c>
      <c r="I84" s="341" t="s">
        <v>3120</v>
      </c>
      <c r="J84" s="341">
        <v>15</v>
      </c>
      <c r="K84" s="331"/>
    </row>
    <row r="85" spans="2:11" ht="15" customHeight="1">
      <c r="B85" s="340"/>
      <c r="C85" s="341" t="s">
        <v>3133</v>
      </c>
      <c r="D85" s="341"/>
      <c r="E85" s="341"/>
      <c r="F85" s="342" t="s">
        <v>3124</v>
      </c>
      <c r="G85" s="341"/>
      <c r="H85" s="341" t="s">
        <v>3134</v>
      </c>
      <c r="I85" s="341" t="s">
        <v>3120</v>
      </c>
      <c r="J85" s="341">
        <v>20</v>
      </c>
      <c r="K85" s="331"/>
    </row>
    <row r="86" spans="2:11" ht="15" customHeight="1">
      <c r="B86" s="340"/>
      <c r="C86" s="341" t="s">
        <v>3135</v>
      </c>
      <c r="D86" s="341"/>
      <c r="E86" s="341"/>
      <c r="F86" s="342" t="s">
        <v>3124</v>
      </c>
      <c r="G86" s="341"/>
      <c r="H86" s="341" t="s">
        <v>3136</v>
      </c>
      <c r="I86" s="341" t="s">
        <v>3120</v>
      </c>
      <c r="J86" s="341">
        <v>20</v>
      </c>
      <c r="K86" s="331"/>
    </row>
    <row r="87" spans="2:11" ht="15" customHeight="1">
      <c r="B87" s="340"/>
      <c r="C87" s="317" t="s">
        <v>3137</v>
      </c>
      <c r="D87" s="317"/>
      <c r="E87" s="317"/>
      <c r="F87" s="339" t="s">
        <v>3124</v>
      </c>
      <c r="G87" s="338"/>
      <c r="H87" s="317" t="s">
        <v>3138</v>
      </c>
      <c r="I87" s="317" t="s">
        <v>3120</v>
      </c>
      <c r="J87" s="317">
        <v>50</v>
      </c>
      <c r="K87" s="331"/>
    </row>
    <row r="88" spans="2:11" ht="15" customHeight="1">
      <c r="B88" s="340"/>
      <c r="C88" s="317" t="s">
        <v>3139</v>
      </c>
      <c r="D88" s="317"/>
      <c r="E88" s="317"/>
      <c r="F88" s="339" t="s">
        <v>3124</v>
      </c>
      <c r="G88" s="338"/>
      <c r="H88" s="317" t="s">
        <v>3140</v>
      </c>
      <c r="I88" s="317" t="s">
        <v>3120</v>
      </c>
      <c r="J88" s="317">
        <v>20</v>
      </c>
      <c r="K88" s="331"/>
    </row>
    <row r="89" spans="2:11" ht="15" customHeight="1">
      <c r="B89" s="340"/>
      <c r="C89" s="317" t="s">
        <v>3141</v>
      </c>
      <c r="D89" s="317"/>
      <c r="E89" s="317"/>
      <c r="F89" s="339" t="s">
        <v>3124</v>
      </c>
      <c r="G89" s="338"/>
      <c r="H89" s="317" t="s">
        <v>3142</v>
      </c>
      <c r="I89" s="317" t="s">
        <v>3120</v>
      </c>
      <c r="J89" s="317">
        <v>20</v>
      </c>
      <c r="K89" s="331"/>
    </row>
    <row r="90" spans="2:11" ht="15" customHeight="1">
      <c r="B90" s="340"/>
      <c r="C90" s="317" t="s">
        <v>3143</v>
      </c>
      <c r="D90" s="317"/>
      <c r="E90" s="317"/>
      <c r="F90" s="339" t="s">
        <v>3124</v>
      </c>
      <c r="G90" s="338"/>
      <c r="H90" s="317" t="s">
        <v>3144</v>
      </c>
      <c r="I90" s="317" t="s">
        <v>3120</v>
      </c>
      <c r="J90" s="317">
        <v>50</v>
      </c>
      <c r="K90" s="331"/>
    </row>
    <row r="91" spans="2:11" ht="15" customHeight="1">
      <c r="B91" s="340"/>
      <c r="C91" s="317" t="s">
        <v>3145</v>
      </c>
      <c r="D91" s="317"/>
      <c r="E91" s="317"/>
      <c r="F91" s="339" t="s">
        <v>3124</v>
      </c>
      <c r="G91" s="338"/>
      <c r="H91" s="317" t="s">
        <v>3145</v>
      </c>
      <c r="I91" s="317" t="s">
        <v>3120</v>
      </c>
      <c r="J91" s="317">
        <v>50</v>
      </c>
      <c r="K91" s="331"/>
    </row>
    <row r="92" spans="2:11" ht="15" customHeight="1">
      <c r="B92" s="340"/>
      <c r="C92" s="317" t="s">
        <v>3146</v>
      </c>
      <c r="D92" s="317"/>
      <c r="E92" s="317"/>
      <c r="F92" s="339" t="s">
        <v>3124</v>
      </c>
      <c r="G92" s="338"/>
      <c r="H92" s="317" t="s">
        <v>3147</v>
      </c>
      <c r="I92" s="317" t="s">
        <v>3120</v>
      </c>
      <c r="J92" s="317">
        <v>255</v>
      </c>
      <c r="K92" s="331"/>
    </row>
    <row r="93" spans="2:11" ht="15" customHeight="1">
      <c r="B93" s="340"/>
      <c r="C93" s="317" t="s">
        <v>3148</v>
      </c>
      <c r="D93" s="317"/>
      <c r="E93" s="317"/>
      <c r="F93" s="339" t="s">
        <v>3118</v>
      </c>
      <c r="G93" s="338"/>
      <c r="H93" s="317" t="s">
        <v>3149</v>
      </c>
      <c r="I93" s="317" t="s">
        <v>3150</v>
      </c>
      <c r="J93" s="317"/>
      <c r="K93" s="331"/>
    </row>
    <row r="94" spans="2:11" ht="15" customHeight="1">
      <c r="B94" s="340"/>
      <c r="C94" s="317" t="s">
        <v>3151</v>
      </c>
      <c r="D94" s="317"/>
      <c r="E94" s="317"/>
      <c r="F94" s="339" t="s">
        <v>3118</v>
      </c>
      <c r="G94" s="338"/>
      <c r="H94" s="317" t="s">
        <v>3152</v>
      </c>
      <c r="I94" s="317" t="s">
        <v>3153</v>
      </c>
      <c r="J94" s="317"/>
      <c r="K94" s="331"/>
    </row>
    <row r="95" spans="2:11" ht="15" customHeight="1">
      <c r="B95" s="340"/>
      <c r="C95" s="317" t="s">
        <v>3154</v>
      </c>
      <c r="D95" s="317"/>
      <c r="E95" s="317"/>
      <c r="F95" s="339" t="s">
        <v>3118</v>
      </c>
      <c r="G95" s="338"/>
      <c r="H95" s="317" t="s">
        <v>3154</v>
      </c>
      <c r="I95" s="317" t="s">
        <v>3153</v>
      </c>
      <c r="J95" s="317"/>
      <c r="K95" s="331"/>
    </row>
    <row r="96" spans="2:11" ht="15" customHeight="1">
      <c r="B96" s="340"/>
      <c r="C96" s="317" t="s">
        <v>38</v>
      </c>
      <c r="D96" s="317"/>
      <c r="E96" s="317"/>
      <c r="F96" s="339" t="s">
        <v>3118</v>
      </c>
      <c r="G96" s="338"/>
      <c r="H96" s="317" t="s">
        <v>3155</v>
      </c>
      <c r="I96" s="317" t="s">
        <v>3153</v>
      </c>
      <c r="J96" s="317"/>
      <c r="K96" s="331"/>
    </row>
    <row r="97" spans="2:11" ht="15" customHeight="1">
      <c r="B97" s="340"/>
      <c r="C97" s="317" t="s">
        <v>48</v>
      </c>
      <c r="D97" s="317"/>
      <c r="E97" s="317"/>
      <c r="F97" s="339" t="s">
        <v>3118</v>
      </c>
      <c r="G97" s="338"/>
      <c r="H97" s="317" t="s">
        <v>3156</v>
      </c>
      <c r="I97" s="317" t="s">
        <v>3153</v>
      </c>
      <c r="J97" s="317"/>
      <c r="K97" s="331"/>
    </row>
    <row r="98" spans="2:11" ht="15" customHeight="1">
      <c r="B98" s="343"/>
      <c r="C98" s="344"/>
      <c r="D98" s="344"/>
      <c r="E98" s="344"/>
      <c r="F98" s="344"/>
      <c r="G98" s="344"/>
      <c r="H98" s="344"/>
      <c r="I98" s="344"/>
      <c r="J98" s="344"/>
      <c r="K98" s="345"/>
    </row>
    <row r="99" spans="2:11" ht="18.75" customHeight="1">
      <c r="B99" s="346"/>
      <c r="C99" s="347"/>
      <c r="D99" s="347"/>
      <c r="E99" s="347"/>
      <c r="F99" s="347"/>
      <c r="G99" s="347"/>
      <c r="H99" s="347"/>
      <c r="I99" s="347"/>
      <c r="J99" s="347"/>
      <c r="K99" s="346"/>
    </row>
    <row r="100" spans="2:11" ht="18.75" customHeight="1">
      <c r="B100" s="325"/>
      <c r="C100" s="325"/>
      <c r="D100" s="325"/>
      <c r="E100" s="325"/>
      <c r="F100" s="325"/>
      <c r="G100" s="325"/>
      <c r="H100" s="325"/>
      <c r="I100" s="325"/>
      <c r="J100" s="325"/>
      <c r="K100" s="325"/>
    </row>
    <row r="101" spans="2:11" ht="7.5" customHeight="1">
      <c r="B101" s="326"/>
      <c r="C101" s="327"/>
      <c r="D101" s="327"/>
      <c r="E101" s="327"/>
      <c r="F101" s="327"/>
      <c r="G101" s="327"/>
      <c r="H101" s="327"/>
      <c r="I101" s="327"/>
      <c r="J101" s="327"/>
      <c r="K101" s="328"/>
    </row>
    <row r="102" spans="2:11" ht="45" customHeight="1">
      <c r="B102" s="329"/>
      <c r="C102" s="330" t="s">
        <v>3157</v>
      </c>
      <c r="D102" s="330"/>
      <c r="E102" s="330"/>
      <c r="F102" s="330"/>
      <c r="G102" s="330"/>
      <c r="H102" s="330"/>
      <c r="I102" s="330"/>
      <c r="J102" s="330"/>
      <c r="K102" s="331"/>
    </row>
    <row r="103" spans="2:11" ht="17.25" customHeight="1">
      <c r="B103" s="329"/>
      <c r="C103" s="332" t="s">
        <v>3112</v>
      </c>
      <c r="D103" s="332"/>
      <c r="E103" s="332"/>
      <c r="F103" s="332" t="s">
        <v>3113</v>
      </c>
      <c r="G103" s="333"/>
      <c r="H103" s="332" t="s">
        <v>54</v>
      </c>
      <c r="I103" s="332" t="s">
        <v>57</v>
      </c>
      <c r="J103" s="332" t="s">
        <v>3114</v>
      </c>
      <c r="K103" s="331"/>
    </row>
    <row r="104" spans="2:11" ht="17.25" customHeight="1">
      <c r="B104" s="329"/>
      <c r="C104" s="334" t="s">
        <v>3115</v>
      </c>
      <c r="D104" s="334"/>
      <c r="E104" s="334"/>
      <c r="F104" s="335" t="s">
        <v>3116</v>
      </c>
      <c r="G104" s="336"/>
      <c r="H104" s="334"/>
      <c r="I104" s="334"/>
      <c r="J104" s="334" t="s">
        <v>3117</v>
      </c>
      <c r="K104" s="331"/>
    </row>
    <row r="105" spans="2:11" ht="5.25" customHeight="1">
      <c r="B105" s="329"/>
      <c r="C105" s="332"/>
      <c r="D105" s="332"/>
      <c r="E105" s="332"/>
      <c r="F105" s="332"/>
      <c r="G105" s="348"/>
      <c r="H105" s="332"/>
      <c r="I105" s="332"/>
      <c r="J105" s="332"/>
      <c r="K105" s="331"/>
    </row>
    <row r="106" spans="2:11" ht="15" customHeight="1">
      <c r="B106" s="329"/>
      <c r="C106" s="317" t="s">
        <v>53</v>
      </c>
      <c r="D106" s="337"/>
      <c r="E106" s="337"/>
      <c r="F106" s="339" t="s">
        <v>3118</v>
      </c>
      <c r="G106" s="348"/>
      <c r="H106" s="317" t="s">
        <v>3158</v>
      </c>
      <c r="I106" s="317" t="s">
        <v>3120</v>
      </c>
      <c r="J106" s="317">
        <v>20</v>
      </c>
      <c r="K106" s="331"/>
    </row>
    <row r="107" spans="2:11" ht="15" customHeight="1">
      <c r="B107" s="329"/>
      <c r="C107" s="317" t="s">
        <v>3121</v>
      </c>
      <c r="D107" s="317"/>
      <c r="E107" s="317"/>
      <c r="F107" s="339" t="s">
        <v>3118</v>
      </c>
      <c r="G107" s="317"/>
      <c r="H107" s="317" t="s">
        <v>3158</v>
      </c>
      <c r="I107" s="317" t="s">
        <v>3120</v>
      </c>
      <c r="J107" s="317">
        <v>120</v>
      </c>
      <c r="K107" s="331"/>
    </row>
    <row r="108" spans="2:11" ht="15" customHeight="1">
      <c r="B108" s="340"/>
      <c r="C108" s="317" t="s">
        <v>3123</v>
      </c>
      <c r="D108" s="317"/>
      <c r="E108" s="317"/>
      <c r="F108" s="339" t="s">
        <v>3124</v>
      </c>
      <c r="G108" s="317"/>
      <c r="H108" s="317" t="s">
        <v>3158</v>
      </c>
      <c r="I108" s="317" t="s">
        <v>3120</v>
      </c>
      <c r="J108" s="317">
        <v>50</v>
      </c>
      <c r="K108" s="331"/>
    </row>
    <row r="109" spans="2:11" ht="15" customHeight="1">
      <c r="B109" s="340"/>
      <c r="C109" s="317" t="s">
        <v>3126</v>
      </c>
      <c r="D109" s="317"/>
      <c r="E109" s="317"/>
      <c r="F109" s="339" t="s">
        <v>3118</v>
      </c>
      <c r="G109" s="317"/>
      <c r="H109" s="317" t="s">
        <v>3158</v>
      </c>
      <c r="I109" s="317" t="s">
        <v>3128</v>
      </c>
      <c r="J109" s="317"/>
      <c r="K109" s="331"/>
    </row>
    <row r="110" spans="2:11" ht="15" customHeight="1">
      <c r="B110" s="340"/>
      <c r="C110" s="317" t="s">
        <v>3137</v>
      </c>
      <c r="D110" s="317"/>
      <c r="E110" s="317"/>
      <c r="F110" s="339" t="s">
        <v>3124</v>
      </c>
      <c r="G110" s="317"/>
      <c r="H110" s="317" t="s">
        <v>3158</v>
      </c>
      <c r="I110" s="317" t="s">
        <v>3120</v>
      </c>
      <c r="J110" s="317">
        <v>50</v>
      </c>
      <c r="K110" s="331"/>
    </row>
    <row r="111" spans="2:11" ht="15" customHeight="1">
      <c r="B111" s="340"/>
      <c r="C111" s="317" t="s">
        <v>3145</v>
      </c>
      <c r="D111" s="317"/>
      <c r="E111" s="317"/>
      <c r="F111" s="339" t="s">
        <v>3124</v>
      </c>
      <c r="G111" s="317"/>
      <c r="H111" s="317" t="s">
        <v>3158</v>
      </c>
      <c r="I111" s="317" t="s">
        <v>3120</v>
      </c>
      <c r="J111" s="317">
        <v>50</v>
      </c>
      <c r="K111" s="331"/>
    </row>
    <row r="112" spans="2:11" ht="15" customHeight="1">
      <c r="B112" s="340"/>
      <c r="C112" s="317" t="s">
        <v>3143</v>
      </c>
      <c r="D112" s="317"/>
      <c r="E112" s="317"/>
      <c r="F112" s="339" t="s">
        <v>3124</v>
      </c>
      <c r="G112" s="317"/>
      <c r="H112" s="317" t="s">
        <v>3158</v>
      </c>
      <c r="I112" s="317" t="s">
        <v>3120</v>
      </c>
      <c r="J112" s="317">
        <v>50</v>
      </c>
      <c r="K112" s="331"/>
    </row>
    <row r="113" spans="2:11" ht="15" customHeight="1">
      <c r="B113" s="340"/>
      <c r="C113" s="317" t="s">
        <v>53</v>
      </c>
      <c r="D113" s="317"/>
      <c r="E113" s="317"/>
      <c r="F113" s="339" t="s">
        <v>3118</v>
      </c>
      <c r="G113" s="317"/>
      <c r="H113" s="317" t="s">
        <v>3159</v>
      </c>
      <c r="I113" s="317" t="s">
        <v>3120</v>
      </c>
      <c r="J113" s="317">
        <v>20</v>
      </c>
      <c r="K113" s="331"/>
    </row>
    <row r="114" spans="2:11" ht="15" customHeight="1">
      <c r="B114" s="340"/>
      <c r="C114" s="317" t="s">
        <v>3160</v>
      </c>
      <c r="D114" s="317"/>
      <c r="E114" s="317"/>
      <c r="F114" s="339" t="s">
        <v>3118</v>
      </c>
      <c r="G114" s="317"/>
      <c r="H114" s="317" t="s">
        <v>3161</v>
      </c>
      <c r="I114" s="317" t="s">
        <v>3120</v>
      </c>
      <c r="J114" s="317">
        <v>120</v>
      </c>
      <c r="K114" s="331"/>
    </row>
    <row r="115" spans="2:11" ht="15" customHeight="1">
      <c r="B115" s="340"/>
      <c r="C115" s="317" t="s">
        <v>38</v>
      </c>
      <c r="D115" s="317"/>
      <c r="E115" s="317"/>
      <c r="F115" s="339" t="s">
        <v>3118</v>
      </c>
      <c r="G115" s="317"/>
      <c r="H115" s="317" t="s">
        <v>3162</v>
      </c>
      <c r="I115" s="317" t="s">
        <v>3153</v>
      </c>
      <c r="J115" s="317"/>
      <c r="K115" s="331"/>
    </row>
    <row r="116" spans="2:11" ht="15" customHeight="1">
      <c r="B116" s="340"/>
      <c r="C116" s="317" t="s">
        <v>48</v>
      </c>
      <c r="D116" s="317"/>
      <c r="E116" s="317"/>
      <c r="F116" s="339" t="s">
        <v>3118</v>
      </c>
      <c r="G116" s="317"/>
      <c r="H116" s="317" t="s">
        <v>3163</v>
      </c>
      <c r="I116" s="317" t="s">
        <v>3153</v>
      </c>
      <c r="J116" s="317"/>
      <c r="K116" s="331"/>
    </row>
    <row r="117" spans="2:11" ht="15" customHeight="1">
      <c r="B117" s="340"/>
      <c r="C117" s="317" t="s">
        <v>57</v>
      </c>
      <c r="D117" s="317"/>
      <c r="E117" s="317"/>
      <c r="F117" s="339" t="s">
        <v>3118</v>
      </c>
      <c r="G117" s="317"/>
      <c r="H117" s="317" t="s">
        <v>3164</v>
      </c>
      <c r="I117" s="317" t="s">
        <v>3165</v>
      </c>
      <c r="J117" s="317"/>
      <c r="K117" s="331"/>
    </row>
    <row r="118" spans="2:11" ht="15" customHeight="1">
      <c r="B118" s="343"/>
      <c r="C118" s="349"/>
      <c r="D118" s="349"/>
      <c r="E118" s="349"/>
      <c r="F118" s="349"/>
      <c r="G118" s="349"/>
      <c r="H118" s="349"/>
      <c r="I118" s="349"/>
      <c r="J118" s="349"/>
      <c r="K118" s="345"/>
    </row>
    <row r="119" spans="2:11" ht="18.75" customHeight="1">
      <c r="B119" s="350"/>
      <c r="C119" s="314"/>
      <c r="D119" s="314"/>
      <c r="E119" s="314"/>
      <c r="F119" s="351"/>
      <c r="G119" s="314"/>
      <c r="H119" s="314"/>
      <c r="I119" s="314"/>
      <c r="J119" s="314"/>
      <c r="K119" s="350"/>
    </row>
    <row r="120" spans="2:11" ht="18.75" customHeight="1">
      <c r="B120" s="325"/>
      <c r="C120" s="325"/>
      <c r="D120" s="325"/>
      <c r="E120" s="325"/>
      <c r="F120" s="325"/>
      <c r="G120" s="325"/>
      <c r="H120" s="325"/>
      <c r="I120" s="325"/>
      <c r="J120" s="325"/>
      <c r="K120" s="325"/>
    </row>
    <row r="121" spans="2:11" ht="7.5" customHeight="1">
      <c r="B121" s="352"/>
      <c r="C121" s="353"/>
      <c r="D121" s="353"/>
      <c r="E121" s="353"/>
      <c r="F121" s="353"/>
      <c r="G121" s="353"/>
      <c r="H121" s="353"/>
      <c r="I121" s="353"/>
      <c r="J121" s="353"/>
      <c r="K121" s="354"/>
    </row>
    <row r="122" spans="2:11" ht="45" customHeight="1">
      <c r="B122" s="355"/>
      <c r="C122" s="308" t="s">
        <v>3166</v>
      </c>
      <c r="D122" s="308"/>
      <c r="E122" s="308"/>
      <c r="F122" s="308"/>
      <c r="G122" s="308"/>
      <c r="H122" s="308"/>
      <c r="I122" s="308"/>
      <c r="J122" s="308"/>
      <c r="K122" s="356"/>
    </row>
    <row r="123" spans="2:11" ht="17.25" customHeight="1">
      <c r="B123" s="357"/>
      <c r="C123" s="332" t="s">
        <v>3112</v>
      </c>
      <c r="D123" s="332"/>
      <c r="E123" s="332"/>
      <c r="F123" s="332" t="s">
        <v>3113</v>
      </c>
      <c r="G123" s="333"/>
      <c r="H123" s="332" t="s">
        <v>54</v>
      </c>
      <c r="I123" s="332" t="s">
        <v>57</v>
      </c>
      <c r="J123" s="332" t="s">
        <v>3114</v>
      </c>
      <c r="K123" s="358"/>
    </row>
    <row r="124" spans="2:11" ht="17.25" customHeight="1">
      <c r="B124" s="357"/>
      <c r="C124" s="334" t="s">
        <v>3115</v>
      </c>
      <c r="D124" s="334"/>
      <c r="E124" s="334"/>
      <c r="F124" s="335" t="s">
        <v>3116</v>
      </c>
      <c r="G124" s="336"/>
      <c r="H124" s="334"/>
      <c r="I124" s="334"/>
      <c r="J124" s="334" t="s">
        <v>3117</v>
      </c>
      <c r="K124" s="358"/>
    </row>
    <row r="125" spans="2:11" ht="5.25" customHeight="1">
      <c r="B125" s="359"/>
      <c r="C125" s="337"/>
      <c r="D125" s="337"/>
      <c r="E125" s="337"/>
      <c r="F125" s="337"/>
      <c r="G125" s="317"/>
      <c r="H125" s="337"/>
      <c r="I125" s="337"/>
      <c r="J125" s="337"/>
      <c r="K125" s="360"/>
    </row>
    <row r="126" spans="2:11" ht="15" customHeight="1">
      <c r="B126" s="359"/>
      <c r="C126" s="317" t="s">
        <v>3121</v>
      </c>
      <c r="D126" s="337"/>
      <c r="E126" s="337"/>
      <c r="F126" s="339" t="s">
        <v>3118</v>
      </c>
      <c r="G126" s="317"/>
      <c r="H126" s="317" t="s">
        <v>3158</v>
      </c>
      <c r="I126" s="317" t="s">
        <v>3120</v>
      </c>
      <c r="J126" s="317">
        <v>120</v>
      </c>
      <c r="K126" s="361"/>
    </row>
    <row r="127" spans="2:11" ht="15" customHeight="1">
      <c r="B127" s="359"/>
      <c r="C127" s="317" t="s">
        <v>3167</v>
      </c>
      <c r="D127" s="317"/>
      <c r="E127" s="317"/>
      <c r="F127" s="339" t="s">
        <v>3118</v>
      </c>
      <c r="G127" s="317"/>
      <c r="H127" s="317" t="s">
        <v>3168</v>
      </c>
      <c r="I127" s="317" t="s">
        <v>3120</v>
      </c>
      <c r="J127" s="317" t="s">
        <v>3169</v>
      </c>
      <c r="K127" s="361"/>
    </row>
    <row r="128" spans="2:11" ht="15" customHeight="1">
      <c r="B128" s="359"/>
      <c r="C128" s="317" t="s">
        <v>86</v>
      </c>
      <c r="D128" s="317"/>
      <c r="E128" s="317"/>
      <c r="F128" s="339" t="s">
        <v>3118</v>
      </c>
      <c r="G128" s="317"/>
      <c r="H128" s="317" t="s">
        <v>3170</v>
      </c>
      <c r="I128" s="317" t="s">
        <v>3120</v>
      </c>
      <c r="J128" s="317" t="s">
        <v>3169</v>
      </c>
      <c r="K128" s="361"/>
    </row>
    <row r="129" spans="2:11" ht="15" customHeight="1">
      <c r="B129" s="359"/>
      <c r="C129" s="317" t="s">
        <v>3129</v>
      </c>
      <c r="D129" s="317"/>
      <c r="E129" s="317"/>
      <c r="F129" s="339" t="s">
        <v>3124</v>
      </c>
      <c r="G129" s="317"/>
      <c r="H129" s="317" t="s">
        <v>3130</v>
      </c>
      <c r="I129" s="317" t="s">
        <v>3120</v>
      </c>
      <c r="J129" s="317">
        <v>15</v>
      </c>
      <c r="K129" s="361"/>
    </row>
    <row r="130" spans="2:11" ht="15" customHeight="1">
      <c r="B130" s="359"/>
      <c r="C130" s="341" t="s">
        <v>3131</v>
      </c>
      <c r="D130" s="341"/>
      <c r="E130" s="341"/>
      <c r="F130" s="342" t="s">
        <v>3124</v>
      </c>
      <c r="G130" s="341"/>
      <c r="H130" s="341" t="s">
        <v>3132</v>
      </c>
      <c r="I130" s="341" t="s">
        <v>3120</v>
      </c>
      <c r="J130" s="341">
        <v>15</v>
      </c>
      <c r="K130" s="361"/>
    </row>
    <row r="131" spans="2:11" ht="15" customHeight="1">
      <c r="B131" s="359"/>
      <c r="C131" s="341" t="s">
        <v>3133</v>
      </c>
      <c r="D131" s="341"/>
      <c r="E131" s="341"/>
      <c r="F131" s="342" t="s">
        <v>3124</v>
      </c>
      <c r="G131" s="341"/>
      <c r="H131" s="341" t="s">
        <v>3134</v>
      </c>
      <c r="I131" s="341" t="s">
        <v>3120</v>
      </c>
      <c r="J131" s="341">
        <v>20</v>
      </c>
      <c r="K131" s="361"/>
    </row>
    <row r="132" spans="2:11" ht="15" customHeight="1">
      <c r="B132" s="359"/>
      <c r="C132" s="341" t="s">
        <v>3135</v>
      </c>
      <c r="D132" s="341"/>
      <c r="E132" s="341"/>
      <c r="F132" s="342" t="s">
        <v>3124</v>
      </c>
      <c r="G132" s="341"/>
      <c r="H132" s="341" t="s">
        <v>3136</v>
      </c>
      <c r="I132" s="341" t="s">
        <v>3120</v>
      </c>
      <c r="J132" s="341">
        <v>20</v>
      </c>
      <c r="K132" s="361"/>
    </row>
    <row r="133" spans="2:11" ht="15" customHeight="1">
      <c r="B133" s="359"/>
      <c r="C133" s="317" t="s">
        <v>3123</v>
      </c>
      <c r="D133" s="317"/>
      <c r="E133" s="317"/>
      <c r="F133" s="339" t="s">
        <v>3124</v>
      </c>
      <c r="G133" s="317"/>
      <c r="H133" s="317" t="s">
        <v>3158</v>
      </c>
      <c r="I133" s="317" t="s">
        <v>3120</v>
      </c>
      <c r="J133" s="317">
        <v>50</v>
      </c>
      <c r="K133" s="361"/>
    </row>
    <row r="134" spans="2:11" ht="15" customHeight="1">
      <c r="B134" s="359"/>
      <c r="C134" s="317" t="s">
        <v>3137</v>
      </c>
      <c r="D134" s="317"/>
      <c r="E134" s="317"/>
      <c r="F134" s="339" t="s">
        <v>3124</v>
      </c>
      <c r="G134" s="317"/>
      <c r="H134" s="317" t="s">
        <v>3158</v>
      </c>
      <c r="I134" s="317" t="s">
        <v>3120</v>
      </c>
      <c r="J134" s="317">
        <v>50</v>
      </c>
      <c r="K134" s="361"/>
    </row>
    <row r="135" spans="2:11" ht="15" customHeight="1">
      <c r="B135" s="359"/>
      <c r="C135" s="317" t="s">
        <v>3143</v>
      </c>
      <c r="D135" s="317"/>
      <c r="E135" s="317"/>
      <c r="F135" s="339" t="s">
        <v>3124</v>
      </c>
      <c r="G135" s="317"/>
      <c r="H135" s="317" t="s">
        <v>3158</v>
      </c>
      <c r="I135" s="317" t="s">
        <v>3120</v>
      </c>
      <c r="J135" s="317">
        <v>50</v>
      </c>
      <c r="K135" s="361"/>
    </row>
    <row r="136" spans="2:11" ht="15" customHeight="1">
      <c r="B136" s="359"/>
      <c r="C136" s="317" t="s">
        <v>3145</v>
      </c>
      <c r="D136" s="317"/>
      <c r="E136" s="317"/>
      <c r="F136" s="339" t="s">
        <v>3124</v>
      </c>
      <c r="G136" s="317"/>
      <c r="H136" s="317" t="s">
        <v>3158</v>
      </c>
      <c r="I136" s="317" t="s">
        <v>3120</v>
      </c>
      <c r="J136" s="317">
        <v>50</v>
      </c>
      <c r="K136" s="361"/>
    </row>
    <row r="137" spans="2:11" ht="15" customHeight="1">
      <c r="B137" s="359"/>
      <c r="C137" s="317" t="s">
        <v>3146</v>
      </c>
      <c r="D137" s="317"/>
      <c r="E137" s="317"/>
      <c r="F137" s="339" t="s">
        <v>3124</v>
      </c>
      <c r="G137" s="317"/>
      <c r="H137" s="317" t="s">
        <v>3171</v>
      </c>
      <c r="I137" s="317" t="s">
        <v>3120</v>
      </c>
      <c r="J137" s="317">
        <v>255</v>
      </c>
      <c r="K137" s="361"/>
    </row>
    <row r="138" spans="2:11" ht="15" customHeight="1">
      <c r="B138" s="359"/>
      <c r="C138" s="317" t="s">
        <v>3148</v>
      </c>
      <c r="D138" s="317"/>
      <c r="E138" s="317"/>
      <c r="F138" s="339" t="s">
        <v>3118</v>
      </c>
      <c r="G138" s="317"/>
      <c r="H138" s="317" t="s">
        <v>3172</v>
      </c>
      <c r="I138" s="317" t="s">
        <v>3150</v>
      </c>
      <c r="J138" s="317"/>
      <c r="K138" s="361"/>
    </row>
    <row r="139" spans="2:11" ht="15" customHeight="1">
      <c r="B139" s="359"/>
      <c r="C139" s="317" t="s">
        <v>3151</v>
      </c>
      <c r="D139" s="317"/>
      <c r="E139" s="317"/>
      <c r="F139" s="339" t="s">
        <v>3118</v>
      </c>
      <c r="G139" s="317"/>
      <c r="H139" s="317" t="s">
        <v>3173</v>
      </c>
      <c r="I139" s="317" t="s">
        <v>3153</v>
      </c>
      <c r="J139" s="317"/>
      <c r="K139" s="361"/>
    </row>
    <row r="140" spans="2:11" ht="15" customHeight="1">
      <c r="B140" s="359"/>
      <c r="C140" s="317" t="s">
        <v>3154</v>
      </c>
      <c r="D140" s="317"/>
      <c r="E140" s="317"/>
      <c r="F140" s="339" t="s">
        <v>3118</v>
      </c>
      <c r="G140" s="317"/>
      <c r="H140" s="317" t="s">
        <v>3154</v>
      </c>
      <c r="I140" s="317" t="s">
        <v>3153</v>
      </c>
      <c r="J140" s="317"/>
      <c r="K140" s="361"/>
    </row>
    <row r="141" spans="2:11" ht="15" customHeight="1">
      <c r="B141" s="359"/>
      <c r="C141" s="317" t="s">
        <v>38</v>
      </c>
      <c r="D141" s="317"/>
      <c r="E141" s="317"/>
      <c r="F141" s="339" t="s">
        <v>3118</v>
      </c>
      <c r="G141" s="317"/>
      <c r="H141" s="317" t="s">
        <v>3174</v>
      </c>
      <c r="I141" s="317" t="s">
        <v>3153</v>
      </c>
      <c r="J141" s="317"/>
      <c r="K141" s="361"/>
    </row>
    <row r="142" spans="2:11" ht="15" customHeight="1">
      <c r="B142" s="359"/>
      <c r="C142" s="317" t="s">
        <v>3175</v>
      </c>
      <c r="D142" s="317"/>
      <c r="E142" s="317"/>
      <c r="F142" s="339" t="s">
        <v>3118</v>
      </c>
      <c r="G142" s="317"/>
      <c r="H142" s="317" t="s">
        <v>3176</v>
      </c>
      <c r="I142" s="317" t="s">
        <v>3153</v>
      </c>
      <c r="J142" s="317"/>
      <c r="K142" s="361"/>
    </row>
    <row r="143" spans="2:11" ht="15" customHeight="1">
      <c r="B143" s="362"/>
      <c r="C143" s="363"/>
      <c r="D143" s="363"/>
      <c r="E143" s="363"/>
      <c r="F143" s="363"/>
      <c r="G143" s="363"/>
      <c r="H143" s="363"/>
      <c r="I143" s="363"/>
      <c r="J143" s="363"/>
      <c r="K143" s="364"/>
    </row>
    <row r="144" spans="2:11" ht="18.75" customHeight="1">
      <c r="B144" s="314"/>
      <c r="C144" s="314"/>
      <c r="D144" s="314"/>
      <c r="E144" s="314"/>
      <c r="F144" s="351"/>
      <c r="G144" s="314"/>
      <c r="H144" s="314"/>
      <c r="I144" s="314"/>
      <c r="J144" s="314"/>
      <c r="K144" s="314"/>
    </row>
    <row r="145" spans="2:11" ht="18.75" customHeight="1">
      <c r="B145" s="325"/>
      <c r="C145" s="325"/>
      <c r="D145" s="325"/>
      <c r="E145" s="325"/>
      <c r="F145" s="325"/>
      <c r="G145" s="325"/>
      <c r="H145" s="325"/>
      <c r="I145" s="325"/>
      <c r="J145" s="325"/>
      <c r="K145" s="325"/>
    </row>
    <row r="146" spans="2:11" ht="7.5" customHeight="1">
      <c r="B146" s="326"/>
      <c r="C146" s="327"/>
      <c r="D146" s="327"/>
      <c r="E146" s="327"/>
      <c r="F146" s="327"/>
      <c r="G146" s="327"/>
      <c r="H146" s="327"/>
      <c r="I146" s="327"/>
      <c r="J146" s="327"/>
      <c r="K146" s="328"/>
    </row>
    <row r="147" spans="2:11" ht="45" customHeight="1">
      <c r="B147" s="329"/>
      <c r="C147" s="330" t="s">
        <v>3177</v>
      </c>
      <c r="D147" s="330"/>
      <c r="E147" s="330"/>
      <c r="F147" s="330"/>
      <c r="G147" s="330"/>
      <c r="H147" s="330"/>
      <c r="I147" s="330"/>
      <c r="J147" s="330"/>
      <c r="K147" s="331"/>
    </row>
    <row r="148" spans="2:11" ht="17.25" customHeight="1">
      <c r="B148" s="329"/>
      <c r="C148" s="332" t="s">
        <v>3112</v>
      </c>
      <c r="D148" s="332"/>
      <c r="E148" s="332"/>
      <c r="F148" s="332" t="s">
        <v>3113</v>
      </c>
      <c r="G148" s="333"/>
      <c r="H148" s="332" t="s">
        <v>54</v>
      </c>
      <c r="I148" s="332" t="s">
        <v>57</v>
      </c>
      <c r="J148" s="332" t="s">
        <v>3114</v>
      </c>
      <c r="K148" s="331"/>
    </row>
    <row r="149" spans="2:11" ht="17.25" customHeight="1">
      <c r="B149" s="329"/>
      <c r="C149" s="334" t="s">
        <v>3115</v>
      </c>
      <c r="D149" s="334"/>
      <c r="E149" s="334"/>
      <c r="F149" s="335" t="s">
        <v>3116</v>
      </c>
      <c r="G149" s="336"/>
      <c r="H149" s="334"/>
      <c r="I149" s="334"/>
      <c r="J149" s="334" t="s">
        <v>3117</v>
      </c>
      <c r="K149" s="331"/>
    </row>
    <row r="150" spans="2:11" ht="5.25" customHeight="1">
      <c r="B150" s="340"/>
      <c r="C150" s="337"/>
      <c r="D150" s="337"/>
      <c r="E150" s="337"/>
      <c r="F150" s="337"/>
      <c r="G150" s="338"/>
      <c r="H150" s="337"/>
      <c r="I150" s="337"/>
      <c r="J150" s="337"/>
      <c r="K150" s="361"/>
    </row>
    <row r="151" spans="2:11" ht="15" customHeight="1">
      <c r="B151" s="340"/>
      <c r="C151" s="365" t="s">
        <v>3121</v>
      </c>
      <c r="D151" s="317"/>
      <c r="E151" s="317"/>
      <c r="F151" s="366" t="s">
        <v>3118</v>
      </c>
      <c r="G151" s="317"/>
      <c r="H151" s="365" t="s">
        <v>3158</v>
      </c>
      <c r="I151" s="365" t="s">
        <v>3120</v>
      </c>
      <c r="J151" s="365">
        <v>120</v>
      </c>
      <c r="K151" s="361"/>
    </row>
    <row r="152" spans="2:11" ht="15" customHeight="1">
      <c r="B152" s="340"/>
      <c r="C152" s="365" t="s">
        <v>3167</v>
      </c>
      <c r="D152" s="317"/>
      <c r="E152" s="317"/>
      <c r="F152" s="366" t="s">
        <v>3118</v>
      </c>
      <c r="G152" s="317"/>
      <c r="H152" s="365" t="s">
        <v>3178</v>
      </c>
      <c r="I152" s="365" t="s">
        <v>3120</v>
      </c>
      <c r="J152" s="365" t="s">
        <v>3169</v>
      </c>
      <c r="K152" s="361"/>
    </row>
    <row r="153" spans="2:11" ht="15" customHeight="1">
      <c r="B153" s="340"/>
      <c r="C153" s="365" t="s">
        <v>86</v>
      </c>
      <c r="D153" s="317"/>
      <c r="E153" s="317"/>
      <c r="F153" s="366" t="s">
        <v>3118</v>
      </c>
      <c r="G153" s="317"/>
      <c r="H153" s="365" t="s">
        <v>3179</v>
      </c>
      <c r="I153" s="365" t="s">
        <v>3120</v>
      </c>
      <c r="J153" s="365" t="s">
        <v>3169</v>
      </c>
      <c r="K153" s="361"/>
    </row>
    <row r="154" spans="2:11" ht="15" customHeight="1">
      <c r="B154" s="340"/>
      <c r="C154" s="365" t="s">
        <v>3123</v>
      </c>
      <c r="D154" s="317"/>
      <c r="E154" s="317"/>
      <c r="F154" s="366" t="s">
        <v>3124</v>
      </c>
      <c r="G154" s="317"/>
      <c r="H154" s="365" t="s">
        <v>3158</v>
      </c>
      <c r="I154" s="365" t="s">
        <v>3120</v>
      </c>
      <c r="J154" s="365">
        <v>50</v>
      </c>
      <c r="K154" s="361"/>
    </row>
    <row r="155" spans="2:11" ht="15" customHeight="1">
      <c r="B155" s="340"/>
      <c r="C155" s="365" t="s">
        <v>3126</v>
      </c>
      <c r="D155" s="317"/>
      <c r="E155" s="317"/>
      <c r="F155" s="366" t="s">
        <v>3118</v>
      </c>
      <c r="G155" s="317"/>
      <c r="H155" s="365" t="s">
        <v>3158</v>
      </c>
      <c r="I155" s="365" t="s">
        <v>3128</v>
      </c>
      <c r="J155" s="365"/>
      <c r="K155" s="361"/>
    </row>
    <row r="156" spans="2:11" ht="15" customHeight="1">
      <c r="B156" s="340"/>
      <c r="C156" s="365" t="s">
        <v>3137</v>
      </c>
      <c r="D156" s="317"/>
      <c r="E156" s="317"/>
      <c r="F156" s="366" t="s">
        <v>3124</v>
      </c>
      <c r="G156" s="317"/>
      <c r="H156" s="365" t="s">
        <v>3158</v>
      </c>
      <c r="I156" s="365" t="s">
        <v>3120</v>
      </c>
      <c r="J156" s="365">
        <v>50</v>
      </c>
      <c r="K156" s="361"/>
    </row>
    <row r="157" spans="2:11" ht="15" customHeight="1">
      <c r="B157" s="340"/>
      <c r="C157" s="365" t="s">
        <v>3145</v>
      </c>
      <c r="D157" s="317"/>
      <c r="E157" s="317"/>
      <c r="F157" s="366" t="s">
        <v>3124</v>
      </c>
      <c r="G157" s="317"/>
      <c r="H157" s="365" t="s">
        <v>3158</v>
      </c>
      <c r="I157" s="365" t="s">
        <v>3120</v>
      </c>
      <c r="J157" s="365">
        <v>50</v>
      </c>
      <c r="K157" s="361"/>
    </row>
    <row r="158" spans="2:11" ht="15" customHeight="1">
      <c r="B158" s="340"/>
      <c r="C158" s="365" t="s">
        <v>3143</v>
      </c>
      <c r="D158" s="317"/>
      <c r="E158" s="317"/>
      <c r="F158" s="366" t="s">
        <v>3124</v>
      </c>
      <c r="G158" s="317"/>
      <c r="H158" s="365" t="s">
        <v>3158</v>
      </c>
      <c r="I158" s="365" t="s">
        <v>3120</v>
      </c>
      <c r="J158" s="365">
        <v>50</v>
      </c>
      <c r="K158" s="361"/>
    </row>
    <row r="159" spans="2:11" ht="15" customHeight="1">
      <c r="B159" s="340"/>
      <c r="C159" s="365" t="s">
        <v>114</v>
      </c>
      <c r="D159" s="317"/>
      <c r="E159" s="317"/>
      <c r="F159" s="366" t="s">
        <v>3118</v>
      </c>
      <c r="G159" s="317"/>
      <c r="H159" s="365" t="s">
        <v>3180</v>
      </c>
      <c r="I159" s="365" t="s">
        <v>3120</v>
      </c>
      <c r="J159" s="365" t="s">
        <v>3181</v>
      </c>
      <c r="K159" s="361"/>
    </row>
    <row r="160" spans="2:11" ht="15" customHeight="1">
      <c r="B160" s="340"/>
      <c r="C160" s="365" t="s">
        <v>3182</v>
      </c>
      <c r="D160" s="317"/>
      <c r="E160" s="317"/>
      <c r="F160" s="366" t="s">
        <v>3118</v>
      </c>
      <c r="G160" s="317"/>
      <c r="H160" s="365" t="s">
        <v>3183</v>
      </c>
      <c r="I160" s="365" t="s">
        <v>3153</v>
      </c>
      <c r="J160" s="365"/>
      <c r="K160" s="361"/>
    </row>
    <row r="161" spans="2:11" ht="15" customHeight="1">
      <c r="B161" s="367"/>
      <c r="C161" s="349"/>
      <c r="D161" s="349"/>
      <c r="E161" s="349"/>
      <c r="F161" s="349"/>
      <c r="G161" s="349"/>
      <c r="H161" s="349"/>
      <c r="I161" s="349"/>
      <c r="J161" s="349"/>
      <c r="K161" s="368"/>
    </row>
    <row r="162" spans="2:11" ht="18.75" customHeight="1">
      <c r="B162" s="314"/>
      <c r="C162" s="317"/>
      <c r="D162" s="317"/>
      <c r="E162" s="317"/>
      <c r="F162" s="339"/>
      <c r="G162" s="317"/>
      <c r="H162" s="317"/>
      <c r="I162" s="317"/>
      <c r="J162" s="317"/>
      <c r="K162" s="314"/>
    </row>
    <row r="163" spans="2:11" ht="18.75" customHeight="1">
      <c r="B163" s="325"/>
      <c r="C163" s="325"/>
      <c r="D163" s="325"/>
      <c r="E163" s="325"/>
      <c r="F163" s="325"/>
      <c r="G163" s="325"/>
      <c r="H163" s="325"/>
      <c r="I163" s="325"/>
      <c r="J163" s="325"/>
      <c r="K163" s="325"/>
    </row>
    <row r="164" spans="2:11" ht="7.5" customHeight="1">
      <c r="B164" s="304"/>
      <c r="C164" s="305"/>
      <c r="D164" s="305"/>
      <c r="E164" s="305"/>
      <c r="F164" s="305"/>
      <c r="G164" s="305"/>
      <c r="H164" s="305"/>
      <c r="I164" s="305"/>
      <c r="J164" s="305"/>
      <c r="K164" s="306"/>
    </row>
    <row r="165" spans="2:11" ht="45" customHeight="1">
      <c r="B165" s="307"/>
      <c r="C165" s="308" t="s">
        <v>3184</v>
      </c>
      <c r="D165" s="308"/>
      <c r="E165" s="308"/>
      <c r="F165" s="308"/>
      <c r="G165" s="308"/>
      <c r="H165" s="308"/>
      <c r="I165" s="308"/>
      <c r="J165" s="308"/>
      <c r="K165" s="309"/>
    </row>
    <row r="166" spans="2:11" ht="17.25" customHeight="1">
      <c r="B166" s="307"/>
      <c r="C166" s="332" t="s">
        <v>3112</v>
      </c>
      <c r="D166" s="332"/>
      <c r="E166" s="332"/>
      <c r="F166" s="332" t="s">
        <v>3113</v>
      </c>
      <c r="G166" s="369"/>
      <c r="H166" s="370" t="s">
        <v>54</v>
      </c>
      <c r="I166" s="370" t="s">
        <v>57</v>
      </c>
      <c r="J166" s="332" t="s">
        <v>3114</v>
      </c>
      <c r="K166" s="309"/>
    </row>
    <row r="167" spans="2:11" ht="17.25" customHeight="1">
      <c r="B167" s="310"/>
      <c r="C167" s="334" t="s">
        <v>3115</v>
      </c>
      <c r="D167" s="334"/>
      <c r="E167" s="334"/>
      <c r="F167" s="335" t="s">
        <v>3116</v>
      </c>
      <c r="G167" s="371"/>
      <c r="H167" s="372"/>
      <c r="I167" s="372"/>
      <c r="J167" s="334" t="s">
        <v>3117</v>
      </c>
      <c r="K167" s="312"/>
    </row>
    <row r="168" spans="2:11" ht="5.25" customHeight="1">
      <c r="B168" s="340"/>
      <c r="C168" s="337"/>
      <c r="D168" s="337"/>
      <c r="E168" s="337"/>
      <c r="F168" s="337"/>
      <c r="G168" s="338"/>
      <c r="H168" s="337"/>
      <c r="I168" s="337"/>
      <c r="J168" s="337"/>
      <c r="K168" s="361"/>
    </row>
    <row r="169" spans="2:11" ht="15" customHeight="1">
      <c r="B169" s="340"/>
      <c r="C169" s="317" t="s">
        <v>3121</v>
      </c>
      <c r="D169" s="317"/>
      <c r="E169" s="317"/>
      <c r="F169" s="339" t="s">
        <v>3118</v>
      </c>
      <c r="G169" s="317"/>
      <c r="H169" s="317" t="s">
        <v>3158</v>
      </c>
      <c r="I169" s="317" t="s">
        <v>3120</v>
      </c>
      <c r="J169" s="317">
        <v>120</v>
      </c>
      <c r="K169" s="361"/>
    </row>
    <row r="170" spans="2:11" ht="15" customHeight="1">
      <c r="B170" s="340"/>
      <c r="C170" s="317" t="s">
        <v>3167</v>
      </c>
      <c r="D170" s="317"/>
      <c r="E170" s="317"/>
      <c r="F170" s="339" t="s">
        <v>3118</v>
      </c>
      <c r="G170" s="317"/>
      <c r="H170" s="317" t="s">
        <v>3168</v>
      </c>
      <c r="I170" s="317" t="s">
        <v>3120</v>
      </c>
      <c r="J170" s="317" t="s">
        <v>3169</v>
      </c>
      <c r="K170" s="361"/>
    </row>
    <row r="171" spans="2:11" ht="15" customHeight="1">
      <c r="B171" s="340"/>
      <c r="C171" s="317" t="s">
        <v>86</v>
      </c>
      <c r="D171" s="317"/>
      <c r="E171" s="317"/>
      <c r="F171" s="339" t="s">
        <v>3118</v>
      </c>
      <c r="G171" s="317"/>
      <c r="H171" s="317" t="s">
        <v>3185</v>
      </c>
      <c r="I171" s="317" t="s">
        <v>3120</v>
      </c>
      <c r="J171" s="317" t="s">
        <v>3169</v>
      </c>
      <c r="K171" s="361"/>
    </row>
    <row r="172" spans="2:11" ht="15" customHeight="1">
      <c r="B172" s="340"/>
      <c r="C172" s="317" t="s">
        <v>3123</v>
      </c>
      <c r="D172" s="317"/>
      <c r="E172" s="317"/>
      <c r="F172" s="339" t="s">
        <v>3124</v>
      </c>
      <c r="G172" s="317"/>
      <c r="H172" s="317" t="s">
        <v>3185</v>
      </c>
      <c r="I172" s="317" t="s">
        <v>3120</v>
      </c>
      <c r="J172" s="317">
        <v>50</v>
      </c>
      <c r="K172" s="361"/>
    </row>
    <row r="173" spans="2:11" ht="15" customHeight="1">
      <c r="B173" s="340"/>
      <c r="C173" s="317" t="s">
        <v>3126</v>
      </c>
      <c r="D173" s="317"/>
      <c r="E173" s="317"/>
      <c r="F173" s="339" t="s">
        <v>3118</v>
      </c>
      <c r="G173" s="317"/>
      <c r="H173" s="317" t="s">
        <v>3185</v>
      </c>
      <c r="I173" s="317" t="s">
        <v>3128</v>
      </c>
      <c r="J173" s="317"/>
      <c r="K173" s="361"/>
    </row>
    <row r="174" spans="2:11" ht="15" customHeight="1">
      <c r="B174" s="340"/>
      <c r="C174" s="317" t="s">
        <v>3137</v>
      </c>
      <c r="D174" s="317"/>
      <c r="E174" s="317"/>
      <c r="F174" s="339" t="s">
        <v>3124</v>
      </c>
      <c r="G174" s="317"/>
      <c r="H174" s="317" t="s">
        <v>3185</v>
      </c>
      <c r="I174" s="317" t="s">
        <v>3120</v>
      </c>
      <c r="J174" s="317">
        <v>50</v>
      </c>
      <c r="K174" s="361"/>
    </row>
    <row r="175" spans="2:11" ht="15" customHeight="1">
      <c r="B175" s="340"/>
      <c r="C175" s="317" t="s">
        <v>3145</v>
      </c>
      <c r="D175" s="317"/>
      <c r="E175" s="317"/>
      <c r="F175" s="339" t="s">
        <v>3124</v>
      </c>
      <c r="G175" s="317"/>
      <c r="H175" s="317" t="s">
        <v>3185</v>
      </c>
      <c r="I175" s="317" t="s">
        <v>3120</v>
      </c>
      <c r="J175" s="317">
        <v>50</v>
      </c>
      <c r="K175" s="361"/>
    </row>
    <row r="176" spans="2:11" ht="15" customHeight="1">
      <c r="B176" s="340"/>
      <c r="C176" s="317" t="s">
        <v>3143</v>
      </c>
      <c r="D176" s="317"/>
      <c r="E176" s="317"/>
      <c r="F176" s="339" t="s">
        <v>3124</v>
      </c>
      <c r="G176" s="317"/>
      <c r="H176" s="317" t="s">
        <v>3185</v>
      </c>
      <c r="I176" s="317" t="s">
        <v>3120</v>
      </c>
      <c r="J176" s="317">
        <v>50</v>
      </c>
      <c r="K176" s="361"/>
    </row>
    <row r="177" spans="2:11" ht="15" customHeight="1">
      <c r="B177" s="340"/>
      <c r="C177" s="317" t="s">
        <v>133</v>
      </c>
      <c r="D177" s="317"/>
      <c r="E177" s="317"/>
      <c r="F177" s="339" t="s">
        <v>3118</v>
      </c>
      <c r="G177" s="317"/>
      <c r="H177" s="317" t="s">
        <v>3186</v>
      </c>
      <c r="I177" s="317" t="s">
        <v>3187</v>
      </c>
      <c r="J177" s="317"/>
      <c r="K177" s="361"/>
    </row>
    <row r="178" spans="2:11" ht="15" customHeight="1">
      <c r="B178" s="340"/>
      <c r="C178" s="317" t="s">
        <v>57</v>
      </c>
      <c r="D178" s="317"/>
      <c r="E178" s="317"/>
      <c r="F178" s="339" t="s">
        <v>3118</v>
      </c>
      <c r="G178" s="317"/>
      <c r="H178" s="317" t="s">
        <v>3188</v>
      </c>
      <c r="I178" s="317" t="s">
        <v>3189</v>
      </c>
      <c r="J178" s="317">
        <v>1</v>
      </c>
      <c r="K178" s="361"/>
    </row>
    <row r="179" spans="2:11" ht="15" customHeight="1">
      <c r="B179" s="340"/>
      <c r="C179" s="317" t="s">
        <v>53</v>
      </c>
      <c r="D179" s="317"/>
      <c r="E179" s="317"/>
      <c r="F179" s="339" t="s">
        <v>3118</v>
      </c>
      <c r="G179" s="317"/>
      <c r="H179" s="317" t="s">
        <v>3190</v>
      </c>
      <c r="I179" s="317" t="s">
        <v>3120</v>
      </c>
      <c r="J179" s="317">
        <v>20</v>
      </c>
      <c r="K179" s="361"/>
    </row>
    <row r="180" spans="2:11" ht="15" customHeight="1">
      <c r="B180" s="340"/>
      <c r="C180" s="317" t="s">
        <v>54</v>
      </c>
      <c r="D180" s="317"/>
      <c r="E180" s="317"/>
      <c r="F180" s="339" t="s">
        <v>3118</v>
      </c>
      <c r="G180" s="317"/>
      <c r="H180" s="317" t="s">
        <v>3191</v>
      </c>
      <c r="I180" s="317" t="s">
        <v>3120</v>
      </c>
      <c r="J180" s="317">
        <v>255</v>
      </c>
      <c r="K180" s="361"/>
    </row>
    <row r="181" spans="2:11" ht="15" customHeight="1">
      <c r="B181" s="340"/>
      <c r="C181" s="317" t="s">
        <v>134</v>
      </c>
      <c r="D181" s="317"/>
      <c r="E181" s="317"/>
      <c r="F181" s="339" t="s">
        <v>3118</v>
      </c>
      <c r="G181" s="317"/>
      <c r="H181" s="317" t="s">
        <v>3082</v>
      </c>
      <c r="I181" s="317" t="s">
        <v>3120</v>
      </c>
      <c r="J181" s="317">
        <v>10</v>
      </c>
      <c r="K181" s="361"/>
    </row>
    <row r="182" spans="2:11" ht="15" customHeight="1">
      <c r="B182" s="340"/>
      <c r="C182" s="317" t="s">
        <v>135</v>
      </c>
      <c r="D182" s="317"/>
      <c r="E182" s="317"/>
      <c r="F182" s="339" t="s">
        <v>3118</v>
      </c>
      <c r="G182" s="317"/>
      <c r="H182" s="317" t="s">
        <v>3192</v>
      </c>
      <c r="I182" s="317" t="s">
        <v>3153</v>
      </c>
      <c r="J182" s="317"/>
      <c r="K182" s="361"/>
    </row>
    <row r="183" spans="2:11" ht="15" customHeight="1">
      <c r="B183" s="340"/>
      <c r="C183" s="317" t="s">
        <v>3193</v>
      </c>
      <c r="D183" s="317"/>
      <c r="E183" s="317"/>
      <c r="F183" s="339" t="s">
        <v>3118</v>
      </c>
      <c r="G183" s="317"/>
      <c r="H183" s="317" t="s">
        <v>3194</v>
      </c>
      <c r="I183" s="317" t="s">
        <v>3153</v>
      </c>
      <c r="J183" s="317"/>
      <c r="K183" s="361"/>
    </row>
    <row r="184" spans="2:11" ht="15" customHeight="1">
      <c r="B184" s="340"/>
      <c r="C184" s="317" t="s">
        <v>3182</v>
      </c>
      <c r="D184" s="317"/>
      <c r="E184" s="317"/>
      <c r="F184" s="339" t="s">
        <v>3118</v>
      </c>
      <c r="G184" s="317"/>
      <c r="H184" s="317" t="s">
        <v>3195</v>
      </c>
      <c r="I184" s="317" t="s">
        <v>3153</v>
      </c>
      <c r="J184" s="317"/>
      <c r="K184" s="361"/>
    </row>
    <row r="185" spans="2:11" ht="15" customHeight="1">
      <c r="B185" s="340"/>
      <c r="C185" s="317" t="s">
        <v>137</v>
      </c>
      <c r="D185" s="317"/>
      <c r="E185" s="317"/>
      <c r="F185" s="339" t="s">
        <v>3124</v>
      </c>
      <c r="G185" s="317"/>
      <c r="H185" s="317" t="s">
        <v>3196</v>
      </c>
      <c r="I185" s="317" t="s">
        <v>3120</v>
      </c>
      <c r="J185" s="317">
        <v>50</v>
      </c>
      <c r="K185" s="361"/>
    </row>
    <row r="186" spans="2:11" ht="15" customHeight="1">
      <c r="B186" s="340"/>
      <c r="C186" s="317" t="s">
        <v>3197</v>
      </c>
      <c r="D186" s="317"/>
      <c r="E186" s="317"/>
      <c r="F186" s="339" t="s">
        <v>3124</v>
      </c>
      <c r="G186" s="317"/>
      <c r="H186" s="317" t="s">
        <v>3198</v>
      </c>
      <c r="I186" s="317" t="s">
        <v>3199</v>
      </c>
      <c r="J186" s="317"/>
      <c r="K186" s="361"/>
    </row>
    <row r="187" spans="2:11" ht="15" customHeight="1">
      <c r="B187" s="340"/>
      <c r="C187" s="317" t="s">
        <v>3200</v>
      </c>
      <c r="D187" s="317"/>
      <c r="E187" s="317"/>
      <c r="F187" s="339" t="s">
        <v>3124</v>
      </c>
      <c r="G187" s="317"/>
      <c r="H187" s="317" t="s">
        <v>3201</v>
      </c>
      <c r="I187" s="317" t="s">
        <v>3199</v>
      </c>
      <c r="J187" s="317"/>
      <c r="K187" s="361"/>
    </row>
    <row r="188" spans="2:11" ht="15" customHeight="1">
      <c r="B188" s="340"/>
      <c r="C188" s="317" t="s">
        <v>3202</v>
      </c>
      <c r="D188" s="317"/>
      <c r="E188" s="317"/>
      <c r="F188" s="339" t="s">
        <v>3124</v>
      </c>
      <c r="G188" s="317"/>
      <c r="H188" s="317" t="s">
        <v>3203</v>
      </c>
      <c r="I188" s="317" t="s">
        <v>3199</v>
      </c>
      <c r="J188" s="317"/>
      <c r="K188" s="361"/>
    </row>
    <row r="189" spans="2:11" ht="15" customHeight="1">
      <c r="B189" s="340"/>
      <c r="C189" s="373" t="s">
        <v>3204</v>
      </c>
      <c r="D189" s="317"/>
      <c r="E189" s="317"/>
      <c r="F189" s="339" t="s">
        <v>3124</v>
      </c>
      <c r="G189" s="317"/>
      <c r="H189" s="317" t="s">
        <v>3205</v>
      </c>
      <c r="I189" s="317" t="s">
        <v>3206</v>
      </c>
      <c r="J189" s="374" t="s">
        <v>3207</v>
      </c>
      <c r="K189" s="361"/>
    </row>
    <row r="190" spans="2:11" ht="15" customHeight="1">
      <c r="B190" s="340"/>
      <c r="C190" s="324" t="s">
        <v>42</v>
      </c>
      <c r="D190" s="317"/>
      <c r="E190" s="317"/>
      <c r="F190" s="339" t="s">
        <v>3118</v>
      </c>
      <c r="G190" s="317"/>
      <c r="H190" s="314" t="s">
        <v>3208</v>
      </c>
      <c r="I190" s="317" t="s">
        <v>3209</v>
      </c>
      <c r="J190" s="317"/>
      <c r="K190" s="361"/>
    </row>
    <row r="191" spans="2:11" ht="15" customHeight="1">
      <c r="B191" s="340"/>
      <c r="C191" s="324" t="s">
        <v>3210</v>
      </c>
      <c r="D191" s="317"/>
      <c r="E191" s="317"/>
      <c r="F191" s="339" t="s">
        <v>3118</v>
      </c>
      <c r="G191" s="317"/>
      <c r="H191" s="317" t="s">
        <v>3211</v>
      </c>
      <c r="I191" s="317" t="s">
        <v>3153</v>
      </c>
      <c r="J191" s="317"/>
      <c r="K191" s="361"/>
    </row>
    <row r="192" spans="2:11" ht="15" customHeight="1">
      <c r="B192" s="340"/>
      <c r="C192" s="324" t="s">
        <v>3212</v>
      </c>
      <c r="D192" s="317"/>
      <c r="E192" s="317"/>
      <c r="F192" s="339" t="s">
        <v>3118</v>
      </c>
      <c r="G192" s="317"/>
      <c r="H192" s="317" t="s">
        <v>3213</v>
      </c>
      <c r="I192" s="317" t="s">
        <v>3153</v>
      </c>
      <c r="J192" s="317"/>
      <c r="K192" s="361"/>
    </row>
    <row r="193" spans="2:11" ht="15" customHeight="1">
      <c r="B193" s="340"/>
      <c r="C193" s="324" t="s">
        <v>3214</v>
      </c>
      <c r="D193" s="317"/>
      <c r="E193" s="317"/>
      <c r="F193" s="339" t="s">
        <v>3124</v>
      </c>
      <c r="G193" s="317"/>
      <c r="H193" s="317" t="s">
        <v>3215</v>
      </c>
      <c r="I193" s="317" t="s">
        <v>3153</v>
      </c>
      <c r="J193" s="317"/>
      <c r="K193" s="361"/>
    </row>
    <row r="194" spans="2:11" ht="15" customHeight="1">
      <c r="B194" s="367"/>
      <c r="C194" s="375"/>
      <c r="D194" s="349"/>
      <c r="E194" s="349"/>
      <c r="F194" s="349"/>
      <c r="G194" s="349"/>
      <c r="H194" s="349"/>
      <c r="I194" s="349"/>
      <c r="J194" s="349"/>
      <c r="K194" s="368"/>
    </row>
    <row r="195" spans="2:11" ht="18.75" customHeight="1">
      <c r="B195" s="314"/>
      <c r="C195" s="317"/>
      <c r="D195" s="317"/>
      <c r="E195" s="317"/>
      <c r="F195" s="339"/>
      <c r="G195" s="317"/>
      <c r="H195" s="317"/>
      <c r="I195" s="317"/>
      <c r="J195" s="317"/>
      <c r="K195" s="314"/>
    </row>
    <row r="196" spans="2:11" ht="18.75" customHeight="1">
      <c r="B196" s="314"/>
      <c r="C196" s="317"/>
      <c r="D196" s="317"/>
      <c r="E196" s="317"/>
      <c r="F196" s="339"/>
      <c r="G196" s="317"/>
      <c r="H196" s="317"/>
      <c r="I196" s="317"/>
      <c r="J196" s="317"/>
      <c r="K196" s="314"/>
    </row>
    <row r="197" spans="2:11" ht="18.75" customHeight="1">
      <c r="B197" s="325"/>
      <c r="C197" s="325"/>
      <c r="D197" s="325"/>
      <c r="E197" s="325"/>
      <c r="F197" s="325"/>
      <c r="G197" s="325"/>
      <c r="H197" s="325"/>
      <c r="I197" s="325"/>
      <c r="J197" s="325"/>
      <c r="K197" s="325"/>
    </row>
    <row r="198" spans="2:11" ht="13.5">
      <c r="B198" s="304"/>
      <c r="C198" s="305"/>
      <c r="D198" s="305"/>
      <c r="E198" s="305"/>
      <c r="F198" s="305"/>
      <c r="G198" s="305"/>
      <c r="H198" s="305"/>
      <c r="I198" s="305"/>
      <c r="J198" s="305"/>
      <c r="K198" s="306"/>
    </row>
    <row r="199" spans="2:11" ht="21">
      <c r="B199" s="307"/>
      <c r="C199" s="308" t="s">
        <v>3216</v>
      </c>
      <c r="D199" s="308"/>
      <c r="E199" s="308"/>
      <c r="F199" s="308"/>
      <c r="G199" s="308"/>
      <c r="H199" s="308"/>
      <c r="I199" s="308"/>
      <c r="J199" s="308"/>
      <c r="K199" s="309"/>
    </row>
    <row r="200" spans="2:11" ht="25.5" customHeight="1">
      <c r="B200" s="307"/>
      <c r="C200" s="376" t="s">
        <v>3217</v>
      </c>
      <c r="D200" s="376"/>
      <c r="E200" s="376"/>
      <c r="F200" s="376" t="s">
        <v>3218</v>
      </c>
      <c r="G200" s="377"/>
      <c r="H200" s="376" t="s">
        <v>3219</v>
      </c>
      <c r="I200" s="376"/>
      <c r="J200" s="376"/>
      <c r="K200" s="309"/>
    </row>
    <row r="201" spans="2:11" ht="5.25" customHeight="1">
      <c r="B201" s="340"/>
      <c r="C201" s="337"/>
      <c r="D201" s="337"/>
      <c r="E201" s="337"/>
      <c r="F201" s="337"/>
      <c r="G201" s="317"/>
      <c r="H201" s="337"/>
      <c r="I201" s="337"/>
      <c r="J201" s="337"/>
      <c r="K201" s="361"/>
    </row>
    <row r="202" spans="2:11" ht="15" customHeight="1">
      <c r="B202" s="340"/>
      <c r="C202" s="317" t="s">
        <v>3209</v>
      </c>
      <c r="D202" s="317"/>
      <c r="E202" s="317"/>
      <c r="F202" s="339" t="s">
        <v>43</v>
      </c>
      <c r="G202" s="317"/>
      <c r="H202" s="317" t="s">
        <v>3220</v>
      </c>
      <c r="I202" s="317"/>
      <c r="J202" s="317"/>
      <c r="K202" s="361"/>
    </row>
    <row r="203" spans="2:11" ht="15" customHeight="1">
      <c r="B203" s="340"/>
      <c r="C203" s="346"/>
      <c r="D203" s="317"/>
      <c r="E203" s="317"/>
      <c r="F203" s="339" t="s">
        <v>44</v>
      </c>
      <c r="G203" s="317"/>
      <c r="H203" s="317" t="s">
        <v>3221</v>
      </c>
      <c r="I203" s="317"/>
      <c r="J203" s="317"/>
      <c r="K203" s="361"/>
    </row>
    <row r="204" spans="2:11" ht="15" customHeight="1">
      <c r="B204" s="340"/>
      <c r="C204" s="346"/>
      <c r="D204" s="317"/>
      <c r="E204" s="317"/>
      <c r="F204" s="339" t="s">
        <v>47</v>
      </c>
      <c r="G204" s="317"/>
      <c r="H204" s="317" t="s">
        <v>3222</v>
      </c>
      <c r="I204" s="317"/>
      <c r="J204" s="317"/>
      <c r="K204" s="361"/>
    </row>
    <row r="205" spans="2:11" ht="15" customHeight="1">
      <c r="B205" s="340"/>
      <c r="C205" s="317"/>
      <c r="D205" s="317"/>
      <c r="E205" s="317"/>
      <c r="F205" s="339" t="s">
        <v>45</v>
      </c>
      <c r="G205" s="317"/>
      <c r="H205" s="317" t="s">
        <v>3223</v>
      </c>
      <c r="I205" s="317"/>
      <c r="J205" s="317"/>
      <c r="K205" s="361"/>
    </row>
    <row r="206" spans="2:11" ht="15" customHeight="1">
      <c r="B206" s="340"/>
      <c r="C206" s="317"/>
      <c r="D206" s="317"/>
      <c r="E206" s="317"/>
      <c r="F206" s="339" t="s">
        <v>46</v>
      </c>
      <c r="G206" s="317"/>
      <c r="H206" s="317" t="s">
        <v>3224</v>
      </c>
      <c r="I206" s="317"/>
      <c r="J206" s="317"/>
      <c r="K206" s="361"/>
    </row>
    <row r="207" spans="2:11" ht="15" customHeight="1">
      <c r="B207" s="340"/>
      <c r="C207" s="317"/>
      <c r="D207" s="317"/>
      <c r="E207" s="317"/>
      <c r="F207" s="339"/>
      <c r="G207" s="317"/>
      <c r="H207" s="317"/>
      <c r="I207" s="317"/>
      <c r="J207" s="317"/>
      <c r="K207" s="361"/>
    </row>
    <row r="208" spans="2:11" ht="15" customHeight="1">
      <c r="B208" s="340"/>
      <c r="C208" s="317" t="s">
        <v>3165</v>
      </c>
      <c r="D208" s="317"/>
      <c r="E208" s="317"/>
      <c r="F208" s="339" t="s">
        <v>79</v>
      </c>
      <c r="G208" s="317"/>
      <c r="H208" s="317" t="s">
        <v>3225</v>
      </c>
      <c r="I208" s="317"/>
      <c r="J208" s="317"/>
      <c r="K208" s="361"/>
    </row>
    <row r="209" spans="2:11" ht="15" customHeight="1">
      <c r="B209" s="340"/>
      <c r="C209" s="346"/>
      <c r="D209" s="317"/>
      <c r="E209" s="317"/>
      <c r="F209" s="339" t="s">
        <v>3063</v>
      </c>
      <c r="G209" s="317"/>
      <c r="H209" s="317" t="s">
        <v>3064</v>
      </c>
      <c r="I209" s="317"/>
      <c r="J209" s="317"/>
      <c r="K209" s="361"/>
    </row>
    <row r="210" spans="2:11" ht="15" customHeight="1">
      <c r="B210" s="340"/>
      <c r="C210" s="317"/>
      <c r="D210" s="317"/>
      <c r="E210" s="317"/>
      <c r="F210" s="339" t="s">
        <v>3061</v>
      </c>
      <c r="G210" s="317"/>
      <c r="H210" s="317" t="s">
        <v>3226</v>
      </c>
      <c r="I210" s="317"/>
      <c r="J210" s="317"/>
      <c r="K210" s="361"/>
    </row>
    <row r="211" spans="2:11" ht="15" customHeight="1">
      <c r="B211" s="378"/>
      <c r="C211" s="346"/>
      <c r="D211" s="346"/>
      <c r="E211" s="346"/>
      <c r="F211" s="339" t="s">
        <v>3065</v>
      </c>
      <c r="G211" s="324"/>
      <c r="H211" s="365" t="s">
        <v>3066</v>
      </c>
      <c r="I211" s="365"/>
      <c r="J211" s="365"/>
      <c r="K211" s="379"/>
    </row>
    <row r="212" spans="2:11" ht="15" customHeight="1">
      <c r="B212" s="378"/>
      <c r="C212" s="346"/>
      <c r="D212" s="346"/>
      <c r="E212" s="346"/>
      <c r="F212" s="339" t="s">
        <v>108</v>
      </c>
      <c r="G212" s="324"/>
      <c r="H212" s="365" t="s">
        <v>107</v>
      </c>
      <c r="I212" s="365"/>
      <c r="J212" s="365"/>
      <c r="K212" s="379"/>
    </row>
    <row r="213" spans="2:11" ht="15" customHeight="1">
      <c r="B213" s="378"/>
      <c r="C213" s="346"/>
      <c r="D213" s="346"/>
      <c r="E213" s="346"/>
      <c r="F213" s="380"/>
      <c r="G213" s="324"/>
      <c r="H213" s="381"/>
      <c r="I213" s="381"/>
      <c r="J213" s="381"/>
      <c r="K213" s="379"/>
    </row>
    <row r="214" spans="2:11" ht="15" customHeight="1">
      <c r="B214" s="378"/>
      <c r="C214" s="317" t="s">
        <v>3189</v>
      </c>
      <c r="D214" s="346"/>
      <c r="E214" s="346"/>
      <c r="F214" s="339">
        <v>1</v>
      </c>
      <c r="G214" s="324"/>
      <c r="H214" s="365" t="s">
        <v>3227</v>
      </c>
      <c r="I214" s="365"/>
      <c r="J214" s="365"/>
      <c r="K214" s="379"/>
    </row>
    <row r="215" spans="2:11" ht="15" customHeight="1">
      <c r="B215" s="378"/>
      <c r="C215" s="346"/>
      <c r="D215" s="346"/>
      <c r="E215" s="346"/>
      <c r="F215" s="339">
        <v>2</v>
      </c>
      <c r="G215" s="324"/>
      <c r="H215" s="365" t="s">
        <v>3228</v>
      </c>
      <c r="I215" s="365"/>
      <c r="J215" s="365"/>
      <c r="K215" s="379"/>
    </row>
    <row r="216" spans="2:11" ht="15" customHeight="1">
      <c r="B216" s="378"/>
      <c r="C216" s="346"/>
      <c r="D216" s="346"/>
      <c r="E216" s="346"/>
      <c r="F216" s="339">
        <v>3</v>
      </c>
      <c r="G216" s="324"/>
      <c r="H216" s="365" t="s">
        <v>3229</v>
      </c>
      <c r="I216" s="365"/>
      <c r="J216" s="365"/>
      <c r="K216" s="379"/>
    </row>
    <row r="217" spans="2:11" ht="15" customHeight="1">
      <c r="B217" s="378"/>
      <c r="C217" s="346"/>
      <c r="D217" s="346"/>
      <c r="E217" s="346"/>
      <c r="F217" s="339">
        <v>4</v>
      </c>
      <c r="G217" s="324"/>
      <c r="H217" s="365" t="s">
        <v>3230</v>
      </c>
      <c r="I217" s="365"/>
      <c r="J217" s="365"/>
      <c r="K217" s="379"/>
    </row>
    <row r="218" spans="2:11" ht="12.75" customHeight="1">
      <c r="B218" s="382"/>
      <c r="C218" s="383"/>
      <c r="D218" s="383"/>
      <c r="E218" s="383"/>
      <c r="F218" s="383"/>
      <c r="G218" s="383"/>
      <c r="H218" s="383"/>
      <c r="I218" s="383"/>
      <c r="J218" s="383"/>
      <c r="K218" s="384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1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81</v>
      </c>
    </row>
    <row r="3" spans="2:46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82</v>
      </c>
    </row>
    <row r="4" spans="2:46" ht="24.95" customHeight="1">
      <c r="B4" s="21"/>
      <c r="D4" s="142" t="s">
        <v>110</v>
      </c>
      <c r="L4" s="21"/>
      <c r="M4" s="14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4" t="s">
        <v>16</v>
      </c>
      <c r="L6" s="21"/>
    </row>
    <row r="7" spans="2:12" ht="16.5" customHeight="1">
      <c r="B7" s="21"/>
      <c r="E7" s="145" t="str">
        <f>'Rekapitulace stavby'!K6</f>
        <v>Rekonstrukce vlastivědného muzea Nymburk - doplnění 1.6.2019</v>
      </c>
      <c r="F7" s="144"/>
      <c r="G7" s="144"/>
      <c r="H7" s="144"/>
      <c r="L7" s="21"/>
    </row>
    <row r="8" spans="2:12" s="1" customFormat="1" ht="12" customHeight="1">
      <c r="B8" s="44"/>
      <c r="D8" s="144" t="s">
        <v>111</v>
      </c>
      <c r="I8" s="146"/>
      <c r="L8" s="44"/>
    </row>
    <row r="9" spans="2:12" s="1" customFormat="1" ht="36.95" customHeight="1">
      <c r="B9" s="44"/>
      <c r="E9" s="147" t="s">
        <v>112</v>
      </c>
      <c r="F9" s="1"/>
      <c r="G9" s="1"/>
      <c r="H9" s="1"/>
      <c r="I9" s="146"/>
      <c r="L9" s="44"/>
    </row>
    <row r="10" spans="2:12" s="1" customFormat="1" ht="12">
      <c r="B10" s="44"/>
      <c r="I10" s="146"/>
      <c r="L10" s="44"/>
    </row>
    <row r="11" spans="2:12" s="1" customFormat="1" ht="12" customHeight="1">
      <c r="B11" s="44"/>
      <c r="D11" s="144" t="s">
        <v>18</v>
      </c>
      <c r="F11" s="133" t="s">
        <v>19</v>
      </c>
      <c r="I11" s="148" t="s">
        <v>20</v>
      </c>
      <c r="J11" s="133" t="s">
        <v>19</v>
      </c>
      <c r="L11" s="44"/>
    </row>
    <row r="12" spans="2:12" s="1" customFormat="1" ht="12" customHeight="1">
      <c r="B12" s="44"/>
      <c r="D12" s="144" t="s">
        <v>21</v>
      </c>
      <c r="F12" s="133" t="s">
        <v>22</v>
      </c>
      <c r="I12" s="148" t="s">
        <v>23</v>
      </c>
      <c r="J12" s="149" t="str">
        <f>'Rekapitulace stavby'!AN8</f>
        <v>28. 4. 2019</v>
      </c>
      <c r="L12" s="44"/>
    </row>
    <row r="13" spans="2:12" s="1" customFormat="1" ht="10.8" customHeight="1">
      <c r="B13" s="44"/>
      <c r="I13" s="146"/>
      <c r="L13" s="44"/>
    </row>
    <row r="14" spans="2:12" s="1" customFormat="1" ht="12" customHeight="1">
      <c r="B14" s="44"/>
      <c r="D14" s="144" t="s">
        <v>25</v>
      </c>
      <c r="I14" s="148" t="s">
        <v>26</v>
      </c>
      <c r="J14" s="133" t="s">
        <v>19</v>
      </c>
      <c r="L14" s="44"/>
    </row>
    <row r="15" spans="2:12" s="1" customFormat="1" ht="18" customHeight="1">
      <c r="B15" s="44"/>
      <c r="E15" s="133" t="s">
        <v>27</v>
      </c>
      <c r="I15" s="148" t="s">
        <v>28</v>
      </c>
      <c r="J15" s="133" t="s">
        <v>19</v>
      </c>
      <c r="L15" s="44"/>
    </row>
    <row r="16" spans="2:12" s="1" customFormat="1" ht="6.95" customHeight="1">
      <c r="B16" s="44"/>
      <c r="I16" s="146"/>
      <c r="L16" s="44"/>
    </row>
    <row r="17" spans="2:12" s="1" customFormat="1" ht="12" customHeight="1">
      <c r="B17" s="44"/>
      <c r="D17" s="144" t="s">
        <v>29</v>
      </c>
      <c r="I17" s="148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33"/>
      <c r="G18" s="133"/>
      <c r="H18" s="133"/>
      <c r="I18" s="148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6"/>
      <c r="L19" s="44"/>
    </row>
    <row r="20" spans="2:12" s="1" customFormat="1" ht="12" customHeight="1">
      <c r="B20" s="44"/>
      <c r="D20" s="144" t="s">
        <v>31</v>
      </c>
      <c r="I20" s="148" t="s">
        <v>26</v>
      </c>
      <c r="J20" s="133" t="s">
        <v>19</v>
      </c>
      <c r="L20" s="44"/>
    </row>
    <row r="21" spans="2:12" s="1" customFormat="1" ht="18" customHeight="1">
      <c r="B21" s="44"/>
      <c r="E21" s="133" t="s">
        <v>32</v>
      </c>
      <c r="I21" s="148" t="s">
        <v>28</v>
      </c>
      <c r="J21" s="133" t="s">
        <v>19</v>
      </c>
      <c r="L21" s="44"/>
    </row>
    <row r="22" spans="2:12" s="1" customFormat="1" ht="6.95" customHeight="1">
      <c r="B22" s="44"/>
      <c r="I22" s="146"/>
      <c r="L22" s="44"/>
    </row>
    <row r="23" spans="2:12" s="1" customFormat="1" ht="12" customHeight="1">
      <c r="B23" s="44"/>
      <c r="D23" s="144" t="s">
        <v>34</v>
      </c>
      <c r="I23" s="148" t="s">
        <v>26</v>
      </c>
      <c r="J23" s="133" t="s">
        <v>19</v>
      </c>
      <c r="L23" s="44"/>
    </row>
    <row r="24" spans="2:12" s="1" customFormat="1" ht="18" customHeight="1">
      <c r="B24" s="44"/>
      <c r="E24" s="133" t="s">
        <v>35</v>
      </c>
      <c r="I24" s="148" t="s">
        <v>28</v>
      </c>
      <c r="J24" s="133" t="s">
        <v>19</v>
      </c>
      <c r="L24" s="44"/>
    </row>
    <row r="25" spans="2:12" s="1" customFormat="1" ht="6.95" customHeight="1">
      <c r="B25" s="44"/>
      <c r="I25" s="146"/>
      <c r="L25" s="44"/>
    </row>
    <row r="26" spans="2:12" s="1" customFormat="1" ht="12" customHeight="1">
      <c r="B26" s="44"/>
      <c r="D26" s="144" t="s">
        <v>36</v>
      </c>
      <c r="I26" s="146"/>
      <c r="L26" s="44"/>
    </row>
    <row r="27" spans="2:12" s="7" customFormat="1" ht="16.5" customHeight="1">
      <c r="B27" s="150"/>
      <c r="E27" s="151" t="s">
        <v>19</v>
      </c>
      <c r="F27" s="151"/>
      <c r="G27" s="151"/>
      <c r="H27" s="151"/>
      <c r="I27" s="152"/>
      <c r="L27" s="150"/>
    </row>
    <row r="28" spans="2:12" s="1" customFormat="1" ht="6.95" customHeight="1">
      <c r="B28" s="44"/>
      <c r="I28" s="146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53"/>
      <c r="J29" s="76"/>
      <c r="K29" s="76"/>
      <c r="L29" s="44"/>
    </row>
    <row r="30" spans="2:12" s="1" customFormat="1" ht="25.4" customHeight="1">
      <c r="B30" s="44"/>
      <c r="D30" s="154" t="s">
        <v>38</v>
      </c>
      <c r="I30" s="146"/>
      <c r="J30" s="155">
        <f>ROUND(J94,2)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53"/>
      <c r="J31" s="76"/>
      <c r="K31" s="76"/>
      <c r="L31" s="44"/>
    </row>
    <row r="32" spans="2:12" s="1" customFormat="1" ht="14.4" customHeight="1">
      <c r="B32" s="44"/>
      <c r="F32" s="156" t="s">
        <v>40</v>
      </c>
      <c r="I32" s="157" t="s">
        <v>39</v>
      </c>
      <c r="J32" s="156" t="s">
        <v>41</v>
      </c>
      <c r="L32" s="44"/>
    </row>
    <row r="33" spans="2:12" s="1" customFormat="1" ht="14.4" customHeight="1">
      <c r="B33" s="44"/>
      <c r="D33" s="158" t="s">
        <v>42</v>
      </c>
      <c r="E33" s="144" t="s">
        <v>43</v>
      </c>
      <c r="F33" s="159">
        <f>ROUND((SUM(BE94:BE411)),2)</f>
        <v>0</v>
      </c>
      <c r="I33" s="160">
        <v>0.21</v>
      </c>
      <c r="J33" s="159">
        <f>ROUND(((SUM(BE94:BE411))*I33),2)</f>
        <v>0</v>
      </c>
      <c r="L33" s="44"/>
    </row>
    <row r="34" spans="2:12" s="1" customFormat="1" ht="14.4" customHeight="1">
      <c r="B34" s="44"/>
      <c r="E34" s="144" t="s">
        <v>44</v>
      </c>
      <c r="F34" s="159">
        <f>ROUND((SUM(BF94:BF411)),2)</f>
        <v>0</v>
      </c>
      <c r="I34" s="160">
        <v>0.15</v>
      </c>
      <c r="J34" s="159">
        <f>ROUND(((SUM(BF94:BF411))*I34),2)</f>
        <v>0</v>
      </c>
      <c r="L34" s="44"/>
    </row>
    <row r="35" spans="2:12" s="1" customFormat="1" ht="14.4" customHeight="1" hidden="1">
      <c r="B35" s="44"/>
      <c r="E35" s="144" t="s">
        <v>45</v>
      </c>
      <c r="F35" s="159">
        <f>ROUND((SUM(BG94:BG411)),2)</f>
        <v>0</v>
      </c>
      <c r="I35" s="160">
        <v>0.21</v>
      </c>
      <c r="J35" s="159">
        <f>0</f>
        <v>0</v>
      </c>
      <c r="L35" s="44"/>
    </row>
    <row r="36" spans="2:12" s="1" customFormat="1" ht="14.4" customHeight="1" hidden="1">
      <c r="B36" s="44"/>
      <c r="E36" s="144" t="s">
        <v>46</v>
      </c>
      <c r="F36" s="159">
        <f>ROUND((SUM(BH94:BH411)),2)</f>
        <v>0</v>
      </c>
      <c r="I36" s="160">
        <v>0.15</v>
      </c>
      <c r="J36" s="159">
        <f>0</f>
        <v>0</v>
      </c>
      <c r="L36" s="44"/>
    </row>
    <row r="37" spans="2:12" s="1" customFormat="1" ht="14.4" customHeight="1" hidden="1">
      <c r="B37" s="44"/>
      <c r="E37" s="144" t="s">
        <v>47</v>
      </c>
      <c r="F37" s="159">
        <f>ROUND((SUM(BI94:BI411)),2)</f>
        <v>0</v>
      </c>
      <c r="I37" s="160">
        <v>0</v>
      </c>
      <c r="J37" s="159">
        <f>0</f>
        <v>0</v>
      </c>
      <c r="L37" s="44"/>
    </row>
    <row r="38" spans="2:12" s="1" customFormat="1" ht="6.95" customHeight="1">
      <c r="B38" s="44"/>
      <c r="I38" s="146"/>
      <c r="L38" s="44"/>
    </row>
    <row r="39" spans="2:12" s="1" customFormat="1" ht="25.4" customHeight="1">
      <c r="B39" s="44"/>
      <c r="C39" s="161"/>
      <c r="D39" s="162" t="s">
        <v>48</v>
      </c>
      <c r="E39" s="163"/>
      <c r="F39" s="163"/>
      <c r="G39" s="164" t="s">
        <v>49</v>
      </c>
      <c r="H39" s="165" t="s">
        <v>50</v>
      </c>
      <c r="I39" s="166"/>
      <c r="J39" s="167">
        <f>SUM(J30:J37)</f>
        <v>0</v>
      </c>
      <c r="K39" s="168"/>
      <c r="L39" s="44"/>
    </row>
    <row r="40" spans="2:12" s="1" customFormat="1" ht="14.4" customHeight="1">
      <c r="B40" s="169"/>
      <c r="C40" s="170"/>
      <c r="D40" s="170"/>
      <c r="E40" s="170"/>
      <c r="F40" s="170"/>
      <c r="G40" s="170"/>
      <c r="H40" s="170"/>
      <c r="I40" s="171"/>
      <c r="J40" s="170"/>
      <c r="K40" s="170"/>
      <c r="L40" s="44"/>
    </row>
    <row r="44" spans="2:12" s="1" customFormat="1" ht="6.95" customHeight="1">
      <c r="B44" s="172"/>
      <c r="C44" s="173"/>
      <c r="D44" s="173"/>
      <c r="E44" s="173"/>
      <c r="F44" s="173"/>
      <c r="G44" s="173"/>
      <c r="H44" s="173"/>
      <c r="I44" s="174"/>
      <c r="J44" s="173"/>
      <c r="K44" s="173"/>
      <c r="L44" s="44"/>
    </row>
    <row r="45" spans="2:12" s="1" customFormat="1" ht="24.95" customHeight="1">
      <c r="B45" s="39"/>
      <c r="C45" s="24" t="s">
        <v>113</v>
      </c>
      <c r="D45" s="40"/>
      <c r="E45" s="40"/>
      <c r="F45" s="40"/>
      <c r="G45" s="40"/>
      <c r="H45" s="40"/>
      <c r="I45" s="146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6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6"/>
      <c r="J47" s="40"/>
      <c r="K47" s="40"/>
      <c r="L47" s="44"/>
    </row>
    <row r="48" spans="2:12" s="1" customFormat="1" ht="16.5" customHeight="1">
      <c r="B48" s="39"/>
      <c r="C48" s="40"/>
      <c r="D48" s="40"/>
      <c r="E48" s="175" t="str">
        <f>E7</f>
        <v>Rekonstrukce vlastivědného muzea Nymburk - doplnění 1.6.2019</v>
      </c>
      <c r="F48" s="33"/>
      <c r="G48" s="33"/>
      <c r="H48" s="33"/>
      <c r="I48" s="146"/>
      <c r="J48" s="40"/>
      <c r="K48" s="40"/>
      <c r="L48" s="44"/>
    </row>
    <row r="49" spans="2:12" s="1" customFormat="1" ht="12" customHeight="1">
      <c r="B49" s="39"/>
      <c r="C49" s="33" t="s">
        <v>111</v>
      </c>
      <c r="D49" s="40"/>
      <c r="E49" s="40"/>
      <c r="F49" s="40"/>
      <c r="G49" s="40"/>
      <c r="H49" s="40"/>
      <c r="I49" s="146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>01 - Bourací práce</v>
      </c>
      <c r="F50" s="40"/>
      <c r="G50" s="40"/>
      <c r="H50" s="40"/>
      <c r="I50" s="146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6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>Nymburk</v>
      </c>
      <c r="G52" s="40"/>
      <c r="H52" s="40"/>
      <c r="I52" s="148" t="s">
        <v>23</v>
      </c>
      <c r="J52" s="72" t="str">
        <f>IF(J12="","",J12)</f>
        <v>28. 4. 2019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6"/>
      <c r="J53" s="40"/>
      <c r="K53" s="40"/>
      <c r="L53" s="44"/>
    </row>
    <row r="54" spans="2:12" s="1" customFormat="1" ht="15.15" customHeight="1">
      <c r="B54" s="39"/>
      <c r="C54" s="33" t="s">
        <v>25</v>
      </c>
      <c r="D54" s="40"/>
      <c r="E54" s="40"/>
      <c r="F54" s="28" t="str">
        <f>E15</f>
        <v>Město Nymburk</v>
      </c>
      <c r="G54" s="40"/>
      <c r="H54" s="40"/>
      <c r="I54" s="148" t="s">
        <v>31</v>
      </c>
      <c r="J54" s="37" t="str">
        <f>E21</f>
        <v>RAM projekt s.r.o.</v>
      </c>
      <c r="K54" s="40"/>
      <c r="L54" s="44"/>
    </row>
    <row r="55" spans="2:12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48" t="s">
        <v>34</v>
      </c>
      <c r="J55" s="37" t="str">
        <f>E24</f>
        <v>Ing. Eva Mrvová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6"/>
      <c r="J56" s="40"/>
      <c r="K56" s="40"/>
      <c r="L56" s="44"/>
    </row>
    <row r="57" spans="2:12" s="1" customFormat="1" ht="29.25" customHeight="1">
      <c r="B57" s="39"/>
      <c r="C57" s="176" t="s">
        <v>114</v>
      </c>
      <c r="D57" s="177"/>
      <c r="E57" s="177"/>
      <c r="F57" s="177"/>
      <c r="G57" s="177"/>
      <c r="H57" s="177"/>
      <c r="I57" s="178"/>
      <c r="J57" s="179" t="s">
        <v>115</v>
      </c>
      <c r="K57" s="177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6"/>
      <c r="J58" s="40"/>
      <c r="K58" s="40"/>
      <c r="L58" s="44"/>
    </row>
    <row r="59" spans="2:47" s="1" customFormat="1" ht="22.8" customHeight="1">
      <c r="B59" s="39"/>
      <c r="C59" s="180" t="s">
        <v>70</v>
      </c>
      <c r="D59" s="40"/>
      <c r="E59" s="40"/>
      <c r="F59" s="40"/>
      <c r="G59" s="40"/>
      <c r="H59" s="40"/>
      <c r="I59" s="146"/>
      <c r="J59" s="102">
        <f>J94</f>
        <v>0</v>
      </c>
      <c r="K59" s="40"/>
      <c r="L59" s="44"/>
      <c r="AU59" s="18" t="s">
        <v>116</v>
      </c>
    </row>
    <row r="60" spans="2:12" s="8" customFormat="1" ht="24.95" customHeight="1">
      <c r="B60" s="181"/>
      <c r="C60" s="182"/>
      <c r="D60" s="183" t="s">
        <v>117</v>
      </c>
      <c r="E60" s="184"/>
      <c r="F60" s="184"/>
      <c r="G60" s="184"/>
      <c r="H60" s="184"/>
      <c r="I60" s="185"/>
      <c r="J60" s="186">
        <f>J95</f>
        <v>0</v>
      </c>
      <c r="K60" s="182"/>
      <c r="L60" s="187"/>
    </row>
    <row r="61" spans="2:12" s="9" customFormat="1" ht="19.9" customHeight="1">
      <c r="B61" s="188"/>
      <c r="C61" s="125"/>
      <c r="D61" s="189" t="s">
        <v>118</v>
      </c>
      <c r="E61" s="190"/>
      <c r="F61" s="190"/>
      <c r="G61" s="190"/>
      <c r="H61" s="190"/>
      <c r="I61" s="191"/>
      <c r="J61" s="192">
        <f>J96</f>
        <v>0</v>
      </c>
      <c r="K61" s="125"/>
      <c r="L61" s="193"/>
    </row>
    <row r="62" spans="2:12" s="9" customFormat="1" ht="19.9" customHeight="1">
      <c r="B62" s="188"/>
      <c r="C62" s="125"/>
      <c r="D62" s="189" t="s">
        <v>119</v>
      </c>
      <c r="E62" s="190"/>
      <c r="F62" s="190"/>
      <c r="G62" s="190"/>
      <c r="H62" s="190"/>
      <c r="I62" s="191"/>
      <c r="J62" s="192">
        <f>J123</f>
        <v>0</v>
      </c>
      <c r="K62" s="125"/>
      <c r="L62" s="193"/>
    </row>
    <row r="63" spans="2:12" s="9" customFormat="1" ht="19.9" customHeight="1">
      <c r="B63" s="188"/>
      <c r="C63" s="125"/>
      <c r="D63" s="189" t="s">
        <v>120</v>
      </c>
      <c r="E63" s="190"/>
      <c r="F63" s="190"/>
      <c r="G63" s="190"/>
      <c r="H63" s="190"/>
      <c r="I63" s="191"/>
      <c r="J63" s="192">
        <f>J333</f>
        <v>0</v>
      </c>
      <c r="K63" s="125"/>
      <c r="L63" s="193"/>
    </row>
    <row r="64" spans="2:12" s="8" customFormat="1" ht="24.95" customHeight="1">
      <c r="B64" s="181"/>
      <c r="C64" s="182"/>
      <c r="D64" s="183" t="s">
        <v>121</v>
      </c>
      <c r="E64" s="184"/>
      <c r="F64" s="184"/>
      <c r="G64" s="184"/>
      <c r="H64" s="184"/>
      <c r="I64" s="185"/>
      <c r="J64" s="186">
        <f>J338</f>
        <v>0</v>
      </c>
      <c r="K64" s="182"/>
      <c r="L64" s="187"/>
    </row>
    <row r="65" spans="2:12" s="9" customFormat="1" ht="19.9" customHeight="1">
      <c r="B65" s="188"/>
      <c r="C65" s="125"/>
      <c r="D65" s="189" t="s">
        <v>122</v>
      </c>
      <c r="E65" s="190"/>
      <c r="F65" s="190"/>
      <c r="G65" s="190"/>
      <c r="H65" s="190"/>
      <c r="I65" s="191"/>
      <c r="J65" s="192">
        <f>J339</f>
        <v>0</v>
      </c>
      <c r="K65" s="125"/>
      <c r="L65" s="193"/>
    </row>
    <row r="66" spans="2:12" s="9" customFormat="1" ht="19.9" customHeight="1">
      <c r="B66" s="188"/>
      <c r="C66" s="125"/>
      <c r="D66" s="189" t="s">
        <v>123</v>
      </c>
      <c r="E66" s="190"/>
      <c r="F66" s="190"/>
      <c r="G66" s="190"/>
      <c r="H66" s="190"/>
      <c r="I66" s="191"/>
      <c r="J66" s="192">
        <f>J342</f>
        <v>0</v>
      </c>
      <c r="K66" s="125"/>
      <c r="L66" s="193"/>
    </row>
    <row r="67" spans="2:12" s="9" customFormat="1" ht="19.9" customHeight="1">
      <c r="B67" s="188"/>
      <c r="C67" s="125"/>
      <c r="D67" s="189" t="s">
        <v>124</v>
      </c>
      <c r="E67" s="190"/>
      <c r="F67" s="190"/>
      <c r="G67" s="190"/>
      <c r="H67" s="190"/>
      <c r="I67" s="191"/>
      <c r="J67" s="192">
        <f>J347</f>
        <v>0</v>
      </c>
      <c r="K67" s="125"/>
      <c r="L67" s="193"/>
    </row>
    <row r="68" spans="2:12" s="9" customFormat="1" ht="19.9" customHeight="1">
      <c r="B68" s="188"/>
      <c r="C68" s="125"/>
      <c r="D68" s="189" t="s">
        <v>125</v>
      </c>
      <c r="E68" s="190"/>
      <c r="F68" s="190"/>
      <c r="G68" s="190"/>
      <c r="H68" s="190"/>
      <c r="I68" s="191"/>
      <c r="J68" s="192">
        <f>J356</f>
        <v>0</v>
      </c>
      <c r="K68" s="125"/>
      <c r="L68" s="193"/>
    </row>
    <row r="69" spans="2:12" s="9" customFormat="1" ht="19.9" customHeight="1">
      <c r="B69" s="188"/>
      <c r="C69" s="125"/>
      <c r="D69" s="189" t="s">
        <v>126</v>
      </c>
      <c r="E69" s="190"/>
      <c r="F69" s="190"/>
      <c r="G69" s="190"/>
      <c r="H69" s="190"/>
      <c r="I69" s="191"/>
      <c r="J69" s="192">
        <f>J373</f>
        <v>0</v>
      </c>
      <c r="K69" s="125"/>
      <c r="L69" s="193"/>
    </row>
    <row r="70" spans="2:12" s="9" customFormat="1" ht="19.9" customHeight="1">
      <c r="B70" s="188"/>
      <c r="C70" s="125"/>
      <c r="D70" s="189" t="s">
        <v>127</v>
      </c>
      <c r="E70" s="190"/>
      <c r="F70" s="190"/>
      <c r="G70" s="190"/>
      <c r="H70" s="190"/>
      <c r="I70" s="191"/>
      <c r="J70" s="192">
        <f>J376</f>
        <v>0</v>
      </c>
      <c r="K70" s="125"/>
      <c r="L70" s="193"/>
    </row>
    <row r="71" spans="2:12" s="9" customFormat="1" ht="19.9" customHeight="1">
      <c r="B71" s="188"/>
      <c r="C71" s="125"/>
      <c r="D71" s="189" t="s">
        <v>128</v>
      </c>
      <c r="E71" s="190"/>
      <c r="F71" s="190"/>
      <c r="G71" s="190"/>
      <c r="H71" s="190"/>
      <c r="I71" s="191"/>
      <c r="J71" s="192">
        <f>J389</f>
        <v>0</v>
      </c>
      <c r="K71" s="125"/>
      <c r="L71" s="193"/>
    </row>
    <row r="72" spans="2:12" s="9" customFormat="1" ht="19.9" customHeight="1">
      <c r="B72" s="188"/>
      <c r="C72" s="125"/>
      <c r="D72" s="189" t="s">
        <v>129</v>
      </c>
      <c r="E72" s="190"/>
      <c r="F72" s="190"/>
      <c r="G72" s="190"/>
      <c r="H72" s="190"/>
      <c r="I72" s="191"/>
      <c r="J72" s="192">
        <f>J398</f>
        <v>0</v>
      </c>
      <c r="K72" s="125"/>
      <c r="L72" s="193"/>
    </row>
    <row r="73" spans="2:12" s="9" customFormat="1" ht="19.9" customHeight="1">
      <c r="B73" s="188"/>
      <c r="C73" s="125"/>
      <c r="D73" s="189" t="s">
        <v>130</v>
      </c>
      <c r="E73" s="190"/>
      <c r="F73" s="190"/>
      <c r="G73" s="190"/>
      <c r="H73" s="190"/>
      <c r="I73" s="191"/>
      <c r="J73" s="192">
        <f>J401</f>
        <v>0</v>
      </c>
      <c r="K73" s="125"/>
      <c r="L73" s="193"/>
    </row>
    <row r="74" spans="2:12" s="9" customFormat="1" ht="19.9" customHeight="1">
      <c r="B74" s="188"/>
      <c r="C74" s="125"/>
      <c r="D74" s="189" t="s">
        <v>131</v>
      </c>
      <c r="E74" s="190"/>
      <c r="F74" s="190"/>
      <c r="G74" s="190"/>
      <c r="H74" s="190"/>
      <c r="I74" s="191"/>
      <c r="J74" s="192">
        <f>J408</f>
        <v>0</v>
      </c>
      <c r="K74" s="125"/>
      <c r="L74" s="193"/>
    </row>
    <row r="75" spans="2:12" s="1" customFormat="1" ht="21.8" customHeight="1">
      <c r="B75" s="39"/>
      <c r="C75" s="40"/>
      <c r="D75" s="40"/>
      <c r="E75" s="40"/>
      <c r="F75" s="40"/>
      <c r="G75" s="40"/>
      <c r="H75" s="40"/>
      <c r="I75" s="146"/>
      <c r="J75" s="40"/>
      <c r="K75" s="40"/>
      <c r="L75" s="44"/>
    </row>
    <row r="76" spans="2:12" s="1" customFormat="1" ht="6.95" customHeight="1">
      <c r="B76" s="59"/>
      <c r="C76" s="60"/>
      <c r="D76" s="60"/>
      <c r="E76" s="60"/>
      <c r="F76" s="60"/>
      <c r="G76" s="60"/>
      <c r="H76" s="60"/>
      <c r="I76" s="171"/>
      <c r="J76" s="60"/>
      <c r="K76" s="60"/>
      <c r="L76" s="44"/>
    </row>
    <row r="80" spans="2:12" s="1" customFormat="1" ht="6.95" customHeight="1">
      <c r="B80" s="61"/>
      <c r="C80" s="62"/>
      <c r="D80" s="62"/>
      <c r="E80" s="62"/>
      <c r="F80" s="62"/>
      <c r="G80" s="62"/>
      <c r="H80" s="62"/>
      <c r="I80" s="174"/>
      <c r="J80" s="62"/>
      <c r="K80" s="62"/>
      <c r="L80" s="44"/>
    </row>
    <row r="81" spans="2:12" s="1" customFormat="1" ht="24.95" customHeight="1">
      <c r="B81" s="39"/>
      <c r="C81" s="24" t="s">
        <v>132</v>
      </c>
      <c r="D81" s="40"/>
      <c r="E81" s="40"/>
      <c r="F81" s="40"/>
      <c r="G81" s="40"/>
      <c r="H81" s="40"/>
      <c r="I81" s="146"/>
      <c r="J81" s="40"/>
      <c r="K81" s="40"/>
      <c r="L81" s="44"/>
    </row>
    <row r="82" spans="2:12" s="1" customFormat="1" ht="6.95" customHeight="1">
      <c r="B82" s="39"/>
      <c r="C82" s="40"/>
      <c r="D82" s="40"/>
      <c r="E82" s="40"/>
      <c r="F82" s="40"/>
      <c r="G82" s="40"/>
      <c r="H82" s="40"/>
      <c r="I82" s="146"/>
      <c r="J82" s="40"/>
      <c r="K82" s="40"/>
      <c r="L82" s="44"/>
    </row>
    <row r="83" spans="2:12" s="1" customFormat="1" ht="12" customHeight="1">
      <c r="B83" s="39"/>
      <c r="C83" s="33" t="s">
        <v>16</v>
      </c>
      <c r="D83" s="40"/>
      <c r="E83" s="40"/>
      <c r="F83" s="40"/>
      <c r="G83" s="40"/>
      <c r="H83" s="40"/>
      <c r="I83" s="146"/>
      <c r="J83" s="40"/>
      <c r="K83" s="40"/>
      <c r="L83" s="44"/>
    </row>
    <row r="84" spans="2:12" s="1" customFormat="1" ht="16.5" customHeight="1">
      <c r="B84" s="39"/>
      <c r="C84" s="40"/>
      <c r="D84" s="40"/>
      <c r="E84" s="175" t="str">
        <f>E7</f>
        <v>Rekonstrukce vlastivědného muzea Nymburk - doplnění 1.6.2019</v>
      </c>
      <c r="F84" s="33"/>
      <c r="G84" s="33"/>
      <c r="H84" s="33"/>
      <c r="I84" s="146"/>
      <c r="J84" s="40"/>
      <c r="K84" s="40"/>
      <c r="L84" s="44"/>
    </row>
    <row r="85" spans="2:12" s="1" customFormat="1" ht="12" customHeight="1">
      <c r="B85" s="39"/>
      <c r="C85" s="33" t="s">
        <v>111</v>
      </c>
      <c r="D85" s="40"/>
      <c r="E85" s="40"/>
      <c r="F85" s="40"/>
      <c r="G85" s="40"/>
      <c r="H85" s="40"/>
      <c r="I85" s="146"/>
      <c r="J85" s="40"/>
      <c r="K85" s="40"/>
      <c r="L85" s="44"/>
    </row>
    <row r="86" spans="2:12" s="1" customFormat="1" ht="16.5" customHeight="1">
      <c r="B86" s="39"/>
      <c r="C86" s="40"/>
      <c r="D86" s="40"/>
      <c r="E86" s="69" t="str">
        <f>E9</f>
        <v>01 - Bourací práce</v>
      </c>
      <c r="F86" s="40"/>
      <c r="G86" s="40"/>
      <c r="H86" s="40"/>
      <c r="I86" s="146"/>
      <c r="J86" s="40"/>
      <c r="K86" s="40"/>
      <c r="L86" s="44"/>
    </row>
    <row r="87" spans="2:12" s="1" customFormat="1" ht="6.95" customHeight="1">
      <c r="B87" s="39"/>
      <c r="C87" s="40"/>
      <c r="D87" s="40"/>
      <c r="E87" s="40"/>
      <c r="F87" s="40"/>
      <c r="G87" s="40"/>
      <c r="H87" s="40"/>
      <c r="I87" s="146"/>
      <c r="J87" s="40"/>
      <c r="K87" s="40"/>
      <c r="L87" s="44"/>
    </row>
    <row r="88" spans="2:12" s="1" customFormat="1" ht="12" customHeight="1">
      <c r="B88" s="39"/>
      <c r="C88" s="33" t="s">
        <v>21</v>
      </c>
      <c r="D88" s="40"/>
      <c r="E88" s="40"/>
      <c r="F88" s="28" t="str">
        <f>F12</f>
        <v>Nymburk</v>
      </c>
      <c r="G88" s="40"/>
      <c r="H88" s="40"/>
      <c r="I88" s="148" t="s">
        <v>23</v>
      </c>
      <c r="J88" s="72" t="str">
        <f>IF(J12="","",J12)</f>
        <v>28. 4. 2019</v>
      </c>
      <c r="K88" s="40"/>
      <c r="L88" s="44"/>
    </row>
    <row r="89" spans="2:12" s="1" customFormat="1" ht="6.95" customHeight="1">
      <c r="B89" s="39"/>
      <c r="C89" s="40"/>
      <c r="D89" s="40"/>
      <c r="E89" s="40"/>
      <c r="F89" s="40"/>
      <c r="G89" s="40"/>
      <c r="H89" s="40"/>
      <c r="I89" s="146"/>
      <c r="J89" s="40"/>
      <c r="K89" s="40"/>
      <c r="L89" s="44"/>
    </row>
    <row r="90" spans="2:12" s="1" customFormat="1" ht="15.15" customHeight="1">
      <c r="B90" s="39"/>
      <c r="C90" s="33" t="s">
        <v>25</v>
      </c>
      <c r="D90" s="40"/>
      <c r="E90" s="40"/>
      <c r="F90" s="28" t="str">
        <f>E15</f>
        <v>Město Nymburk</v>
      </c>
      <c r="G90" s="40"/>
      <c r="H90" s="40"/>
      <c r="I90" s="148" t="s">
        <v>31</v>
      </c>
      <c r="J90" s="37" t="str">
        <f>E21</f>
        <v>RAM projekt s.r.o.</v>
      </c>
      <c r="K90" s="40"/>
      <c r="L90" s="44"/>
    </row>
    <row r="91" spans="2:12" s="1" customFormat="1" ht="15.15" customHeight="1">
      <c r="B91" s="39"/>
      <c r="C91" s="33" t="s">
        <v>29</v>
      </c>
      <c r="D91" s="40"/>
      <c r="E91" s="40"/>
      <c r="F91" s="28" t="str">
        <f>IF(E18="","",E18)</f>
        <v>Vyplň údaj</v>
      </c>
      <c r="G91" s="40"/>
      <c r="H91" s="40"/>
      <c r="I91" s="148" t="s">
        <v>34</v>
      </c>
      <c r="J91" s="37" t="str">
        <f>E24</f>
        <v>Ing. Eva Mrvová</v>
      </c>
      <c r="K91" s="40"/>
      <c r="L91" s="44"/>
    </row>
    <row r="92" spans="2:12" s="1" customFormat="1" ht="10.3" customHeight="1">
      <c r="B92" s="39"/>
      <c r="C92" s="40"/>
      <c r="D92" s="40"/>
      <c r="E92" s="40"/>
      <c r="F92" s="40"/>
      <c r="G92" s="40"/>
      <c r="H92" s="40"/>
      <c r="I92" s="146"/>
      <c r="J92" s="40"/>
      <c r="K92" s="40"/>
      <c r="L92" s="44"/>
    </row>
    <row r="93" spans="2:20" s="10" customFormat="1" ht="29.25" customHeight="1">
      <c r="B93" s="194"/>
      <c r="C93" s="195" t="s">
        <v>133</v>
      </c>
      <c r="D93" s="196" t="s">
        <v>57</v>
      </c>
      <c r="E93" s="196" t="s">
        <v>53</v>
      </c>
      <c r="F93" s="196" t="s">
        <v>54</v>
      </c>
      <c r="G93" s="196" t="s">
        <v>134</v>
      </c>
      <c r="H93" s="196" t="s">
        <v>135</v>
      </c>
      <c r="I93" s="197" t="s">
        <v>136</v>
      </c>
      <c r="J93" s="196" t="s">
        <v>115</v>
      </c>
      <c r="K93" s="198" t="s">
        <v>137</v>
      </c>
      <c r="L93" s="199"/>
      <c r="M93" s="92" t="s">
        <v>19</v>
      </c>
      <c r="N93" s="93" t="s">
        <v>42</v>
      </c>
      <c r="O93" s="93" t="s">
        <v>138</v>
      </c>
      <c r="P93" s="93" t="s">
        <v>139</v>
      </c>
      <c r="Q93" s="93" t="s">
        <v>140</v>
      </c>
      <c r="R93" s="93" t="s">
        <v>141</v>
      </c>
      <c r="S93" s="93" t="s">
        <v>142</v>
      </c>
      <c r="T93" s="94" t="s">
        <v>143</v>
      </c>
    </row>
    <row r="94" spans="2:63" s="1" customFormat="1" ht="22.8" customHeight="1">
      <c r="B94" s="39"/>
      <c r="C94" s="99" t="s">
        <v>144</v>
      </c>
      <c r="D94" s="40"/>
      <c r="E94" s="40"/>
      <c r="F94" s="40"/>
      <c r="G94" s="40"/>
      <c r="H94" s="40"/>
      <c r="I94" s="146"/>
      <c r="J94" s="200">
        <f>BK94</f>
        <v>0</v>
      </c>
      <c r="K94" s="40"/>
      <c r="L94" s="44"/>
      <c r="M94" s="95"/>
      <c r="N94" s="96"/>
      <c r="O94" s="96"/>
      <c r="P94" s="201">
        <f>P95+P338</f>
        <v>0</v>
      </c>
      <c r="Q94" s="96"/>
      <c r="R94" s="201">
        <f>R95+R338</f>
        <v>1.38059518</v>
      </c>
      <c r="S94" s="96"/>
      <c r="T94" s="202">
        <f>T95+T338</f>
        <v>572.7735275199999</v>
      </c>
      <c r="AT94" s="18" t="s">
        <v>71</v>
      </c>
      <c r="AU94" s="18" t="s">
        <v>116</v>
      </c>
      <c r="BK94" s="203">
        <f>BK95+BK338</f>
        <v>0</v>
      </c>
    </row>
    <row r="95" spans="2:63" s="11" customFormat="1" ht="25.9" customHeight="1">
      <c r="B95" s="204"/>
      <c r="C95" s="205"/>
      <c r="D95" s="206" t="s">
        <v>71</v>
      </c>
      <c r="E95" s="207" t="s">
        <v>145</v>
      </c>
      <c r="F95" s="207" t="s">
        <v>146</v>
      </c>
      <c r="G95" s="205"/>
      <c r="H95" s="205"/>
      <c r="I95" s="208"/>
      <c r="J95" s="209">
        <f>BK95</f>
        <v>0</v>
      </c>
      <c r="K95" s="205"/>
      <c r="L95" s="210"/>
      <c r="M95" s="211"/>
      <c r="N95" s="212"/>
      <c r="O95" s="212"/>
      <c r="P95" s="213">
        <f>P96+P123+P333</f>
        <v>0</v>
      </c>
      <c r="Q95" s="212"/>
      <c r="R95" s="213">
        <f>R96+R123+R333</f>
        <v>1.36331518</v>
      </c>
      <c r="S95" s="212"/>
      <c r="T95" s="214">
        <f>T96+T123+T333</f>
        <v>548.6624243999998</v>
      </c>
      <c r="AR95" s="215" t="s">
        <v>80</v>
      </c>
      <c r="AT95" s="216" t="s">
        <v>71</v>
      </c>
      <c r="AU95" s="216" t="s">
        <v>72</v>
      </c>
      <c r="AY95" s="215" t="s">
        <v>147</v>
      </c>
      <c r="BK95" s="217">
        <f>BK96+BK123+BK333</f>
        <v>0</v>
      </c>
    </row>
    <row r="96" spans="2:63" s="11" customFormat="1" ht="22.8" customHeight="1">
      <c r="B96" s="204"/>
      <c r="C96" s="205"/>
      <c r="D96" s="206" t="s">
        <v>71</v>
      </c>
      <c r="E96" s="218" t="s">
        <v>80</v>
      </c>
      <c r="F96" s="218" t="s">
        <v>148</v>
      </c>
      <c r="G96" s="205"/>
      <c r="H96" s="205"/>
      <c r="I96" s="208"/>
      <c r="J96" s="219">
        <f>BK96</f>
        <v>0</v>
      </c>
      <c r="K96" s="205"/>
      <c r="L96" s="210"/>
      <c r="M96" s="211"/>
      <c r="N96" s="212"/>
      <c r="O96" s="212"/>
      <c r="P96" s="213">
        <f>SUM(P97:P122)</f>
        <v>0</v>
      </c>
      <c r="Q96" s="212"/>
      <c r="R96" s="213">
        <f>SUM(R97:R122)</f>
        <v>0</v>
      </c>
      <c r="S96" s="212"/>
      <c r="T96" s="214">
        <f>SUM(T97:T122)</f>
        <v>39.96648999999999</v>
      </c>
      <c r="AR96" s="215" t="s">
        <v>80</v>
      </c>
      <c r="AT96" s="216" t="s">
        <v>71</v>
      </c>
      <c r="AU96" s="216" t="s">
        <v>80</v>
      </c>
      <c r="AY96" s="215" t="s">
        <v>147</v>
      </c>
      <c r="BK96" s="217">
        <f>SUM(BK97:BK122)</f>
        <v>0</v>
      </c>
    </row>
    <row r="97" spans="2:65" s="1" customFormat="1" ht="60" customHeight="1">
      <c r="B97" s="39"/>
      <c r="C97" s="220" t="s">
        <v>80</v>
      </c>
      <c r="D97" s="220" t="s">
        <v>149</v>
      </c>
      <c r="E97" s="221" t="s">
        <v>150</v>
      </c>
      <c r="F97" s="222" t="s">
        <v>151</v>
      </c>
      <c r="G97" s="223" t="s">
        <v>152</v>
      </c>
      <c r="H97" s="224">
        <v>17.3</v>
      </c>
      <c r="I97" s="225"/>
      <c r="J97" s="226">
        <f>ROUND(I97*H97,2)</f>
        <v>0</v>
      </c>
      <c r="K97" s="222" t="s">
        <v>153</v>
      </c>
      <c r="L97" s="44"/>
      <c r="M97" s="227" t="s">
        <v>19</v>
      </c>
      <c r="N97" s="228" t="s">
        <v>43</v>
      </c>
      <c r="O97" s="84"/>
      <c r="P97" s="229">
        <f>O97*H97</f>
        <v>0</v>
      </c>
      <c r="Q97" s="229">
        <v>0</v>
      </c>
      <c r="R97" s="229">
        <f>Q97*H97</f>
        <v>0</v>
      </c>
      <c r="S97" s="229">
        <v>0.235</v>
      </c>
      <c r="T97" s="230">
        <f>S97*H97</f>
        <v>4.0655</v>
      </c>
      <c r="AR97" s="231" t="s">
        <v>154</v>
      </c>
      <c r="AT97" s="231" t="s">
        <v>149</v>
      </c>
      <c r="AU97" s="231" t="s">
        <v>82</v>
      </c>
      <c r="AY97" s="18" t="s">
        <v>147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18" t="s">
        <v>80</v>
      </c>
      <c r="BK97" s="232">
        <f>ROUND(I97*H97,2)</f>
        <v>0</v>
      </c>
      <c r="BL97" s="18" t="s">
        <v>154</v>
      </c>
      <c r="BM97" s="231" t="s">
        <v>155</v>
      </c>
    </row>
    <row r="98" spans="2:51" s="12" customFormat="1" ht="12">
      <c r="B98" s="233"/>
      <c r="C98" s="234"/>
      <c r="D98" s="235" t="s">
        <v>156</v>
      </c>
      <c r="E98" s="236" t="s">
        <v>19</v>
      </c>
      <c r="F98" s="237" t="s">
        <v>157</v>
      </c>
      <c r="G98" s="234"/>
      <c r="H98" s="238">
        <v>17.3</v>
      </c>
      <c r="I98" s="239"/>
      <c r="J98" s="234"/>
      <c r="K98" s="234"/>
      <c r="L98" s="240"/>
      <c r="M98" s="241"/>
      <c r="N98" s="242"/>
      <c r="O98" s="242"/>
      <c r="P98" s="242"/>
      <c r="Q98" s="242"/>
      <c r="R98" s="242"/>
      <c r="S98" s="242"/>
      <c r="T98" s="243"/>
      <c r="AT98" s="244" t="s">
        <v>156</v>
      </c>
      <c r="AU98" s="244" t="s">
        <v>82</v>
      </c>
      <c r="AV98" s="12" t="s">
        <v>82</v>
      </c>
      <c r="AW98" s="12" t="s">
        <v>33</v>
      </c>
      <c r="AX98" s="12" t="s">
        <v>80</v>
      </c>
      <c r="AY98" s="244" t="s">
        <v>147</v>
      </c>
    </row>
    <row r="99" spans="2:65" s="1" customFormat="1" ht="72" customHeight="1">
      <c r="B99" s="39"/>
      <c r="C99" s="220" t="s">
        <v>82</v>
      </c>
      <c r="D99" s="220" t="s">
        <v>149</v>
      </c>
      <c r="E99" s="221" t="s">
        <v>158</v>
      </c>
      <c r="F99" s="222" t="s">
        <v>159</v>
      </c>
      <c r="G99" s="223" t="s">
        <v>152</v>
      </c>
      <c r="H99" s="224">
        <v>58.53</v>
      </c>
      <c r="I99" s="225"/>
      <c r="J99" s="226">
        <f>ROUND(I99*H99,2)</f>
        <v>0</v>
      </c>
      <c r="K99" s="222" t="s">
        <v>153</v>
      </c>
      <c r="L99" s="44"/>
      <c r="M99" s="227" t="s">
        <v>19</v>
      </c>
      <c r="N99" s="228" t="s">
        <v>43</v>
      </c>
      <c r="O99" s="84"/>
      <c r="P99" s="229">
        <f>O99*H99</f>
        <v>0</v>
      </c>
      <c r="Q99" s="229">
        <v>0</v>
      </c>
      <c r="R99" s="229">
        <f>Q99*H99</f>
        <v>0</v>
      </c>
      <c r="S99" s="229">
        <v>0.408</v>
      </c>
      <c r="T99" s="230">
        <f>S99*H99</f>
        <v>23.88024</v>
      </c>
      <c r="AR99" s="231" t="s">
        <v>154</v>
      </c>
      <c r="AT99" s="231" t="s">
        <v>149</v>
      </c>
      <c r="AU99" s="231" t="s">
        <v>82</v>
      </c>
      <c r="AY99" s="18" t="s">
        <v>147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18" t="s">
        <v>80</v>
      </c>
      <c r="BK99" s="232">
        <f>ROUND(I99*H99,2)</f>
        <v>0</v>
      </c>
      <c r="BL99" s="18" t="s">
        <v>154</v>
      </c>
      <c r="BM99" s="231" t="s">
        <v>160</v>
      </c>
    </row>
    <row r="100" spans="2:51" s="12" customFormat="1" ht="12">
      <c r="B100" s="233"/>
      <c r="C100" s="234"/>
      <c r="D100" s="235" t="s">
        <v>156</v>
      </c>
      <c r="E100" s="236" t="s">
        <v>19</v>
      </c>
      <c r="F100" s="237" t="s">
        <v>161</v>
      </c>
      <c r="G100" s="234"/>
      <c r="H100" s="238">
        <v>58.53</v>
      </c>
      <c r="I100" s="239"/>
      <c r="J100" s="234"/>
      <c r="K100" s="234"/>
      <c r="L100" s="240"/>
      <c r="M100" s="241"/>
      <c r="N100" s="242"/>
      <c r="O100" s="242"/>
      <c r="P100" s="242"/>
      <c r="Q100" s="242"/>
      <c r="R100" s="242"/>
      <c r="S100" s="242"/>
      <c r="T100" s="243"/>
      <c r="AT100" s="244" t="s">
        <v>156</v>
      </c>
      <c r="AU100" s="244" t="s">
        <v>82</v>
      </c>
      <c r="AV100" s="12" t="s">
        <v>82</v>
      </c>
      <c r="AW100" s="12" t="s">
        <v>33</v>
      </c>
      <c r="AX100" s="12" t="s">
        <v>80</v>
      </c>
      <c r="AY100" s="244" t="s">
        <v>147</v>
      </c>
    </row>
    <row r="101" spans="2:65" s="1" customFormat="1" ht="48" customHeight="1">
      <c r="B101" s="39"/>
      <c r="C101" s="220" t="s">
        <v>162</v>
      </c>
      <c r="D101" s="220" t="s">
        <v>149</v>
      </c>
      <c r="E101" s="221" t="s">
        <v>163</v>
      </c>
      <c r="F101" s="222" t="s">
        <v>164</v>
      </c>
      <c r="G101" s="223" t="s">
        <v>152</v>
      </c>
      <c r="H101" s="224">
        <v>17.3</v>
      </c>
      <c r="I101" s="225"/>
      <c r="J101" s="226">
        <f>ROUND(I101*H101,2)</f>
        <v>0</v>
      </c>
      <c r="K101" s="222" t="s">
        <v>153</v>
      </c>
      <c r="L101" s="44"/>
      <c r="M101" s="227" t="s">
        <v>19</v>
      </c>
      <c r="N101" s="228" t="s">
        <v>43</v>
      </c>
      <c r="O101" s="84"/>
      <c r="P101" s="229">
        <f>O101*H101</f>
        <v>0</v>
      </c>
      <c r="Q101" s="229">
        <v>0</v>
      </c>
      <c r="R101" s="229">
        <f>Q101*H101</f>
        <v>0</v>
      </c>
      <c r="S101" s="229">
        <v>0.29</v>
      </c>
      <c r="T101" s="230">
        <f>S101*H101</f>
        <v>5.0169999999999995</v>
      </c>
      <c r="AR101" s="231" t="s">
        <v>154</v>
      </c>
      <c r="AT101" s="231" t="s">
        <v>149</v>
      </c>
      <c r="AU101" s="231" t="s">
        <v>82</v>
      </c>
      <c r="AY101" s="18" t="s">
        <v>147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8" t="s">
        <v>80</v>
      </c>
      <c r="BK101" s="232">
        <f>ROUND(I101*H101,2)</f>
        <v>0</v>
      </c>
      <c r="BL101" s="18" t="s">
        <v>154</v>
      </c>
      <c r="BM101" s="231" t="s">
        <v>165</v>
      </c>
    </row>
    <row r="102" spans="2:65" s="1" customFormat="1" ht="48" customHeight="1">
      <c r="B102" s="39"/>
      <c r="C102" s="220" t="s">
        <v>154</v>
      </c>
      <c r="D102" s="220" t="s">
        <v>149</v>
      </c>
      <c r="E102" s="221" t="s">
        <v>166</v>
      </c>
      <c r="F102" s="222" t="s">
        <v>167</v>
      </c>
      <c r="G102" s="223" t="s">
        <v>152</v>
      </c>
      <c r="H102" s="224">
        <v>21.55</v>
      </c>
      <c r="I102" s="225"/>
      <c r="J102" s="226">
        <f>ROUND(I102*H102,2)</f>
        <v>0</v>
      </c>
      <c r="K102" s="222" t="s">
        <v>153</v>
      </c>
      <c r="L102" s="44"/>
      <c r="M102" s="227" t="s">
        <v>19</v>
      </c>
      <c r="N102" s="228" t="s">
        <v>43</v>
      </c>
      <c r="O102" s="84"/>
      <c r="P102" s="229">
        <f>O102*H102</f>
        <v>0</v>
      </c>
      <c r="Q102" s="229">
        <v>0</v>
      </c>
      <c r="R102" s="229">
        <f>Q102*H102</f>
        <v>0</v>
      </c>
      <c r="S102" s="229">
        <v>0.325</v>
      </c>
      <c r="T102" s="230">
        <f>S102*H102</f>
        <v>7.00375</v>
      </c>
      <c r="AR102" s="231" t="s">
        <v>154</v>
      </c>
      <c r="AT102" s="231" t="s">
        <v>149</v>
      </c>
      <c r="AU102" s="231" t="s">
        <v>82</v>
      </c>
      <c r="AY102" s="18" t="s">
        <v>147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18" t="s">
        <v>80</v>
      </c>
      <c r="BK102" s="232">
        <f>ROUND(I102*H102,2)</f>
        <v>0</v>
      </c>
      <c r="BL102" s="18" t="s">
        <v>154</v>
      </c>
      <c r="BM102" s="231" t="s">
        <v>168</v>
      </c>
    </row>
    <row r="103" spans="2:51" s="12" customFormat="1" ht="12">
      <c r="B103" s="233"/>
      <c r="C103" s="234"/>
      <c r="D103" s="235" t="s">
        <v>156</v>
      </c>
      <c r="E103" s="236" t="s">
        <v>19</v>
      </c>
      <c r="F103" s="237" t="s">
        <v>169</v>
      </c>
      <c r="G103" s="234"/>
      <c r="H103" s="238">
        <v>21.55</v>
      </c>
      <c r="I103" s="239"/>
      <c r="J103" s="234"/>
      <c r="K103" s="234"/>
      <c r="L103" s="240"/>
      <c r="M103" s="241"/>
      <c r="N103" s="242"/>
      <c r="O103" s="242"/>
      <c r="P103" s="242"/>
      <c r="Q103" s="242"/>
      <c r="R103" s="242"/>
      <c r="S103" s="242"/>
      <c r="T103" s="243"/>
      <c r="AT103" s="244" t="s">
        <v>156</v>
      </c>
      <c r="AU103" s="244" t="s">
        <v>82</v>
      </c>
      <c r="AV103" s="12" t="s">
        <v>82</v>
      </c>
      <c r="AW103" s="12" t="s">
        <v>33</v>
      </c>
      <c r="AX103" s="12" t="s">
        <v>80</v>
      </c>
      <c r="AY103" s="244" t="s">
        <v>147</v>
      </c>
    </row>
    <row r="104" spans="2:65" s="1" customFormat="1" ht="48" customHeight="1">
      <c r="B104" s="39"/>
      <c r="C104" s="220" t="s">
        <v>170</v>
      </c>
      <c r="D104" s="220" t="s">
        <v>149</v>
      </c>
      <c r="E104" s="221" t="s">
        <v>171</v>
      </c>
      <c r="F104" s="222" t="s">
        <v>172</v>
      </c>
      <c r="G104" s="223" t="s">
        <v>173</v>
      </c>
      <c r="H104" s="224">
        <v>25.935</v>
      </c>
      <c r="I104" s="225"/>
      <c r="J104" s="226">
        <f>ROUND(I104*H104,2)</f>
        <v>0</v>
      </c>
      <c r="K104" s="222" t="s">
        <v>153</v>
      </c>
      <c r="L104" s="44"/>
      <c r="M104" s="227" t="s">
        <v>19</v>
      </c>
      <c r="N104" s="228" t="s">
        <v>43</v>
      </c>
      <c r="O104" s="84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AR104" s="231" t="s">
        <v>154</v>
      </c>
      <c r="AT104" s="231" t="s">
        <v>149</v>
      </c>
      <c r="AU104" s="231" t="s">
        <v>82</v>
      </c>
      <c r="AY104" s="18" t="s">
        <v>147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8" t="s">
        <v>80</v>
      </c>
      <c r="BK104" s="232">
        <f>ROUND(I104*H104,2)</f>
        <v>0</v>
      </c>
      <c r="BL104" s="18" t="s">
        <v>154</v>
      </c>
      <c r="BM104" s="231" t="s">
        <v>174</v>
      </c>
    </row>
    <row r="105" spans="2:51" s="12" customFormat="1" ht="12">
      <c r="B105" s="233"/>
      <c r="C105" s="234"/>
      <c r="D105" s="235" t="s">
        <v>156</v>
      </c>
      <c r="E105" s="236" t="s">
        <v>19</v>
      </c>
      <c r="F105" s="237" t="s">
        <v>175</v>
      </c>
      <c r="G105" s="234"/>
      <c r="H105" s="238">
        <v>25.935</v>
      </c>
      <c r="I105" s="239"/>
      <c r="J105" s="234"/>
      <c r="K105" s="234"/>
      <c r="L105" s="240"/>
      <c r="M105" s="241"/>
      <c r="N105" s="242"/>
      <c r="O105" s="242"/>
      <c r="P105" s="242"/>
      <c r="Q105" s="242"/>
      <c r="R105" s="242"/>
      <c r="S105" s="242"/>
      <c r="T105" s="243"/>
      <c r="AT105" s="244" t="s">
        <v>156</v>
      </c>
      <c r="AU105" s="244" t="s">
        <v>82</v>
      </c>
      <c r="AV105" s="12" t="s">
        <v>82</v>
      </c>
      <c r="AW105" s="12" t="s">
        <v>33</v>
      </c>
      <c r="AX105" s="12" t="s">
        <v>80</v>
      </c>
      <c r="AY105" s="244" t="s">
        <v>147</v>
      </c>
    </row>
    <row r="106" spans="2:65" s="1" customFormat="1" ht="36" customHeight="1">
      <c r="B106" s="39"/>
      <c r="C106" s="220" t="s">
        <v>176</v>
      </c>
      <c r="D106" s="220" t="s">
        <v>149</v>
      </c>
      <c r="E106" s="221" t="s">
        <v>177</v>
      </c>
      <c r="F106" s="222" t="s">
        <v>178</v>
      </c>
      <c r="G106" s="223" t="s">
        <v>173</v>
      </c>
      <c r="H106" s="224">
        <v>43.292</v>
      </c>
      <c r="I106" s="225"/>
      <c r="J106" s="226">
        <f>ROUND(I106*H106,2)</f>
        <v>0</v>
      </c>
      <c r="K106" s="222" t="s">
        <v>153</v>
      </c>
      <c r="L106" s="44"/>
      <c r="M106" s="227" t="s">
        <v>19</v>
      </c>
      <c r="N106" s="228" t="s">
        <v>43</v>
      </c>
      <c r="O106" s="84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AR106" s="231" t="s">
        <v>154</v>
      </c>
      <c r="AT106" s="231" t="s">
        <v>149</v>
      </c>
      <c r="AU106" s="231" t="s">
        <v>82</v>
      </c>
      <c r="AY106" s="18" t="s">
        <v>147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8" t="s">
        <v>80</v>
      </c>
      <c r="BK106" s="232">
        <f>ROUND(I106*H106,2)</f>
        <v>0</v>
      </c>
      <c r="BL106" s="18" t="s">
        <v>154</v>
      </c>
      <c r="BM106" s="231" t="s">
        <v>179</v>
      </c>
    </row>
    <row r="107" spans="2:51" s="12" customFormat="1" ht="12">
      <c r="B107" s="233"/>
      <c r="C107" s="234"/>
      <c r="D107" s="235" t="s">
        <v>156</v>
      </c>
      <c r="E107" s="236" t="s">
        <v>19</v>
      </c>
      <c r="F107" s="237" t="s">
        <v>180</v>
      </c>
      <c r="G107" s="234"/>
      <c r="H107" s="238">
        <v>17.559</v>
      </c>
      <c r="I107" s="239"/>
      <c r="J107" s="234"/>
      <c r="K107" s="234"/>
      <c r="L107" s="240"/>
      <c r="M107" s="241"/>
      <c r="N107" s="242"/>
      <c r="O107" s="242"/>
      <c r="P107" s="242"/>
      <c r="Q107" s="242"/>
      <c r="R107" s="242"/>
      <c r="S107" s="242"/>
      <c r="T107" s="243"/>
      <c r="AT107" s="244" t="s">
        <v>156</v>
      </c>
      <c r="AU107" s="244" t="s">
        <v>82</v>
      </c>
      <c r="AV107" s="12" t="s">
        <v>82</v>
      </c>
      <c r="AW107" s="12" t="s">
        <v>33</v>
      </c>
      <c r="AX107" s="12" t="s">
        <v>72</v>
      </c>
      <c r="AY107" s="244" t="s">
        <v>147</v>
      </c>
    </row>
    <row r="108" spans="2:51" s="12" customFormat="1" ht="12">
      <c r="B108" s="233"/>
      <c r="C108" s="234"/>
      <c r="D108" s="235" t="s">
        <v>156</v>
      </c>
      <c r="E108" s="236" t="s">
        <v>19</v>
      </c>
      <c r="F108" s="237" t="s">
        <v>181</v>
      </c>
      <c r="G108" s="234"/>
      <c r="H108" s="238">
        <v>3.233</v>
      </c>
      <c r="I108" s="239"/>
      <c r="J108" s="234"/>
      <c r="K108" s="234"/>
      <c r="L108" s="240"/>
      <c r="M108" s="241"/>
      <c r="N108" s="242"/>
      <c r="O108" s="242"/>
      <c r="P108" s="242"/>
      <c r="Q108" s="242"/>
      <c r="R108" s="242"/>
      <c r="S108" s="242"/>
      <c r="T108" s="243"/>
      <c r="AT108" s="244" t="s">
        <v>156</v>
      </c>
      <c r="AU108" s="244" t="s">
        <v>82</v>
      </c>
      <c r="AV108" s="12" t="s">
        <v>82</v>
      </c>
      <c r="AW108" s="12" t="s">
        <v>33</v>
      </c>
      <c r="AX108" s="12" t="s">
        <v>72</v>
      </c>
      <c r="AY108" s="244" t="s">
        <v>147</v>
      </c>
    </row>
    <row r="109" spans="2:51" s="12" customFormat="1" ht="12">
      <c r="B109" s="233"/>
      <c r="C109" s="234"/>
      <c r="D109" s="235" t="s">
        <v>156</v>
      </c>
      <c r="E109" s="236" t="s">
        <v>19</v>
      </c>
      <c r="F109" s="237" t="s">
        <v>182</v>
      </c>
      <c r="G109" s="234"/>
      <c r="H109" s="238">
        <v>22.5</v>
      </c>
      <c r="I109" s="239"/>
      <c r="J109" s="234"/>
      <c r="K109" s="234"/>
      <c r="L109" s="240"/>
      <c r="M109" s="241"/>
      <c r="N109" s="242"/>
      <c r="O109" s="242"/>
      <c r="P109" s="242"/>
      <c r="Q109" s="242"/>
      <c r="R109" s="242"/>
      <c r="S109" s="242"/>
      <c r="T109" s="243"/>
      <c r="AT109" s="244" t="s">
        <v>156</v>
      </c>
      <c r="AU109" s="244" t="s">
        <v>82</v>
      </c>
      <c r="AV109" s="12" t="s">
        <v>82</v>
      </c>
      <c r="AW109" s="12" t="s">
        <v>33</v>
      </c>
      <c r="AX109" s="12" t="s">
        <v>72</v>
      </c>
      <c r="AY109" s="244" t="s">
        <v>147</v>
      </c>
    </row>
    <row r="110" spans="2:51" s="13" customFormat="1" ht="12">
      <c r="B110" s="245"/>
      <c r="C110" s="246"/>
      <c r="D110" s="235" t="s">
        <v>156</v>
      </c>
      <c r="E110" s="247" t="s">
        <v>19</v>
      </c>
      <c r="F110" s="248" t="s">
        <v>183</v>
      </c>
      <c r="G110" s="246"/>
      <c r="H110" s="249">
        <v>43.292</v>
      </c>
      <c r="I110" s="250"/>
      <c r="J110" s="246"/>
      <c r="K110" s="246"/>
      <c r="L110" s="251"/>
      <c r="M110" s="252"/>
      <c r="N110" s="253"/>
      <c r="O110" s="253"/>
      <c r="P110" s="253"/>
      <c r="Q110" s="253"/>
      <c r="R110" s="253"/>
      <c r="S110" s="253"/>
      <c r="T110" s="254"/>
      <c r="AT110" s="255" t="s">
        <v>156</v>
      </c>
      <c r="AU110" s="255" t="s">
        <v>82</v>
      </c>
      <c r="AV110" s="13" t="s">
        <v>154</v>
      </c>
      <c r="AW110" s="13" t="s">
        <v>33</v>
      </c>
      <c r="AX110" s="13" t="s">
        <v>80</v>
      </c>
      <c r="AY110" s="255" t="s">
        <v>147</v>
      </c>
    </row>
    <row r="111" spans="2:65" s="1" customFormat="1" ht="36" customHeight="1">
      <c r="B111" s="39"/>
      <c r="C111" s="220" t="s">
        <v>184</v>
      </c>
      <c r="D111" s="220" t="s">
        <v>149</v>
      </c>
      <c r="E111" s="221" t="s">
        <v>185</v>
      </c>
      <c r="F111" s="222" t="s">
        <v>186</v>
      </c>
      <c r="G111" s="223" t="s">
        <v>173</v>
      </c>
      <c r="H111" s="224">
        <v>7.866</v>
      </c>
      <c r="I111" s="225"/>
      <c r="J111" s="226">
        <f>ROUND(I111*H111,2)</f>
        <v>0</v>
      </c>
      <c r="K111" s="222" t="s">
        <v>153</v>
      </c>
      <c r="L111" s="44"/>
      <c r="M111" s="227" t="s">
        <v>19</v>
      </c>
      <c r="N111" s="228" t="s">
        <v>43</v>
      </c>
      <c r="O111" s="84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AR111" s="231" t="s">
        <v>154</v>
      </c>
      <c r="AT111" s="231" t="s">
        <v>149</v>
      </c>
      <c r="AU111" s="231" t="s">
        <v>82</v>
      </c>
      <c r="AY111" s="18" t="s">
        <v>147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8" t="s">
        <v>80</v>
      </c>
      <c r="BK111" s="232">
        <f>ROUND(I111*H111,2)</f>
        <v>0</v>
      </c>
      <c r="BL111" s="18" t="s">
        <v>154</v>
      </c>
      <c r="BM111" s="231" t="s">
        <v>187</v>
      </c>
    </row>
    <row r="112" spans="2:51" s="14" customFormat="1" ht="12">
      <c r="B112" s="256"/>
      <c r="C112" s="257"/>
      <c r="D112" s="235" t="s">
        <v>156</v>
      </c>
      <c r="E112" s="258" t="s">
        <v>19</v>
      </c>
      <c r="F112" s="259" t="s">
        <v>188</v>
      </c>
      <c r="G112" s="257"/>
      <c r="H112" s="258" t="s">
        <v>19</v>
      </c>
      <c r="I112" s="260"/>
      <c r="J112" s="257"/>
      <c r="K112" s="257"/>
      <c r="L112" s="261"/>
      <c r="M112" s="262"/>
      <c r="N112" s="263"/>
      <c r="O112" s="263"/>
      <c r="P112" s="263"/>
      <c r="Q112" s="263"/>
      <c r="R112" s="263"/>
      <c r="S112" s="263"/>
      <c r="T112" s="264"/>
      <c r="AT112" s="265" t="s">
        <v>156</v>
      </c>
      <c r="AU112" s="265" t="s">
        <v>82</v>
      </c>
      <c r="AV112" s="14" t="s">
        <v>80</v>
      </c>
      <c r="AW112" s="14" t="s">
        <v>33</v>
      </c>
      <c r="AX112" s="14" t="s">
        <v>72</v>
      </c>
      <c r="AY112" s="265" t="s">
        <v>147</v>
      </c>
    </row>
    <row r="113" spans="2:51" s="12" customFormat="1" ht="12">
      <c r="B113" s="233"/>
      <c r="C113" s="234"/>
      <c r="D113" s="235" t="s">
        <v>156</v>
      </c>
      <c r="E113" s="236" t="s">
        <v>19</v>
      </c>
      <c r="F113" s="237" t="s">
        <v>189</v>
      </c>
      <c r="G113" s="234"/>
      <c r="H113" s="238">
        <v>7.866</v>
      </c>
      <c r="I113" s="239"/>
      <c r="J113" s="234"/>
      <c r="K113" s="234"/>
      <c r="L113" s="240"/>
      <c r="M113" s="241"/>
      <c r="N113" s="242"/>
      <c r="O113" s="242"/>
      <c r="P113" s="242"/>
      <c r="Q113" s="242"/>
      <c r="R113" s="242"/>
      <c r="S113" s="242"/>
      <c r="T113" s="243"/>
      <c r="AT113" s="244" t="s">
        <v>156</v>
      </c>
      <c r="AU113" s="244" t="s">
        <v>82</v>
      </c>
      <c r="AV113" s="12" t="s">
        <v>82</v>
      </c>
      <c r="AW113" s="12" t="s">
        <v>33</v>
      </c>
      <c r="AX113" s="12" t="s">
        <v>80</v>
      </c>
      <c r="AY113" s="244" t="s">
        <v>147</v>
      </c>
    </row>
    <row r="114" spans="2:65" s="1" customFormat="1" ht="36" customHeight="1">
      <c r="B114" s="39"/>
      <c r="C114" s="220" t="s">
        <v>190</v>
      </c>
      <c r="D114" s="220" t="s">
        <v>149</v>
      </c>
      <c r="E114" s="221" t="s">
        <v>191</v>
      </c>
      <c r="F114" s="222" t="s">
        <v>192</v>
      </c>
      <c r="G114" s="223" t="s">
        <v>173</v>
      </c>
      <c r="H114" s="224">
        <v>16.181</v>
      </c>
      <c r="I114" s="225"/>
      <c r="J114" s="226">
        <f>ROUND(I114*H114,2)</f>
        <v>0</v>
      </c>
      <c r="K114" s="222" t="s">
        <v>153</v>
      </c>
      <c r="L114" s="44"/>
      <c r="M114" s="227" t="s">
        <v>19</v>
      </c>
      <c r="N114" s="228" t="s">
        <v>43</v>
      </c>
      <c r="O114" s="84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AR114" s="231" t="s">
        <v>154</v>
      </c>
      <c r="AT114" s="231" t="s">
        <v>149</v>
      </c>
      <c r="AU114" s="231" t="s">
        <v>82</v>
      </c>
      <c r="AY114" s="18" t="s">
        <v>147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8" t="s">
        <v>80</v>
      </c>
      <c r="BK114" s="232">
        <f>ROUND(I114*H114,2)</f>
        <v>0</v>
      </c>
      <c r="BL114" s="18" t="s">
        <v>154</v>
      </c>
      <c r="BM114" s="231" t="s">
        <v>193</v>
      </c>
    </row>
    <row r="115" spans="2:51" s="12" customFormat="1" ht="12">
      <c r="B115" s="233"/>
      <c r="C115" s="234"/>
      <c r="D115" s="235" t="s">
        <v>156</v>
      </c>
      <c r="E115" s="236" t="s">
        <v>19</v>
      </c>
      <c r="F115" s="237" t="s">
        <v>194</v>
      </c>
      <c r="G115" s="234"/>
      <c r="H115" s="238">
        <v>16.181</v>
      </c>
      <c r="I115" s="239"/>
      <c r="J115" s="234"/>
      <c r="K115" s="234"/>
      <c r="L115" s="240"/>
      <c r="M115" s="241"/>
      <c r="N115" s="242"/>
      <c r="O115" s="242"/>
      <c r="P115" s="242"/>
      <c r="Q115" s="242"/>
      <c r="R115" s="242"/>
      <c r="S115" s="242"/>
      <c r="T115" s="243"/>
      <c r="AT115" s="244" t="s">
        <v>156</v>
      </c>
      <c r="AU115" s="244" t="s">
        <v>82</v>
      </c>
      <c r="AV115" s="12" t="s">
        <v>82</v>
      </c>
      <c r="AW115" s="12" t="s">
        <v>33</v>
      </c>
      <c r="AX115" s="12" t="s">
        <v>80</v>
      </c>
      <c r="AY115" s="244" t="s">
        <v>147</v>
      </c>
    </row>
    <row r="116" spans="2:65" s="1" customFormat="1" ht="60" customHeight="1">
      <c r="B116" s="39"/>
      <c r="C116" s="220" t="s">
        <v>195</v>
      </c>
      <c r="D116" s="220" t="s">
        <v>149</v>
      </c>
      <c r="E116" s="221" t="s">
        <v>196</v>
      </c>
      <c r="F116" s="222" t="s">
        <v>197</v>
      </c>
      <c r="G116" s="223" t="s">
        <v>173</v>
      </c>
      <c r="H116" s="224">
        <v>67.339</v>
      </c>
      <c r="I116" s="225"/>
      <c r="J116" s="226">
        <f>ROUND(I116*H116,2)</f>
        <v>0</v>
      </c>
      <c r="K116" s="222" t="s">
        <v>153</v>
      </c>
      <c r="L116" s="44"/>
      <c r="M116" s="227" t="s">
        <v>19</v>
      </c>
      <c r="N116" s="228" t="s">
        <v>43</v>
      </c>
      <c r="O116" s="84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AR116" s="231" t="s">
        <v>154</v>
      </c>
      <c r="AT116" s="231" t="s">
        <v>149</v>
      </c>
      <c r="AU116" s="231" t="s">
        <v>82</v>
      </c>
      <c r="AY116" s="18" t="s">
        <v>147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8" t="s">
        <v>80</v>
      </c>
      <c r="BK116" s="232">
        <f>ROUND(I116*H116,2)</f>
        <v>0</v>
      </c>
      <c r="BL116" s="18" t="s">
        <v>154</v>
      </c>
      <c r="BM116" s="231" t="s">
        <v>198</v>
      </c>
    </row>
    <row r="117" spans="2:51" s="12" customFormat="1" ht="12">
      <c r="B117" s="233"/>
      <c r="C117" s="234"/>
      <c r="D117" s="235" t="s">
        <v>156</v>
      </c>
      <c r="E117" s="236" t="s">
        <v>19</v>
      </c>
      <c r="F117" s="237" t="s">
        <v>199</v>
      </c>
      <c r="G117" s="234"/>
      <c r="H117" s="238">
        <v>67.339</v>
      </c>
      <c r="I117" s="239"/>
      <c r="J117" s="234"/>
      <c r="K117" s="234"/>
      <c r="L117" s="240"/>
      <c r="M117" s="241"/>
      <c r="N117" s="242"/>
      <c r="O117" s="242"/>
      <c r="P117" s="242"/>
      <c r="Q117" s="242"/>
      <c r="R117" s="242"/>
      <c r="S117" s="242"/>
      <c r="T117" s="243"/>
      <c r="AT117" s="244" t="s">
        <v>156</v>
      </c>
      <c r="AU117" s="244" t="s">
        <v>82</v>
      </c>
      <c r="AV117" s="12" t="s">
        <v>82</v>
      </c>
      <c r="AW117" s="12" t="s">
        <v>33</v>
      </c>
      <c r="AX117" s="12" t="s">
        <v>80</v>
      </c>
      <c r="AY117" s="244" t="s">
        <v>147</v>
      </c>
    </row>
    <row r="118" spans="2:65" s="1" customFormat="1" ht="60" customHeight="1">
      <c r="B118" s="39"/>
      <c r="C118" s="220" t="s">
        <v>200</v>
      </c>
      <c r="D118" s="220" t="s">
        <v>149</v>
      </c>
      <c r="E118" s="221" t="s">
        <v>201</v>
      </c>
      <c r="F118" s="222" t="s">
        <v>202</v>
      </c>
      <c r="G118" s="223" t="s">
        <v>173</v>
      </c>
      <c r="H118" s="224">
        <v>808.068</v>
      </c>
      <c r="I118" s="225"/>
      <c r="J118" s="226">
        <f>ROUND(I118*H118,2)</f>
        <v>0</v>
      </c>
      <c r="K118" s="222" t="s">
        <v>153</v>
      </c>
      <c r="L118" s="44"/>
      <c r="M118" s="227" t="s">
        <v>19</v>
      </c>
      <c r="N118" s="228" t="s">
        <v>43</v>
      </c>
      <c r="O118" s="84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AR118" s="231" t="s">
        <v>154</v>
      </c>
      <c r="AT118" s="231" t="s">
        <v>149</v>
      </c>
      <c r="AU118" s="231" t="s">
        <v>82</v>
      </c>
      <c r="AY118" s="18" t="s">
        <v>147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18" t="s">
        <v>80</v>
      </c>
      <c r="BK118" s="232">
        <f>ROUND(I118*H118,2)</f>
        <v>0</v>
      </c>
      <c r="BL118" s="18" t="s">
        <v>154</v>
      </c>
      <c r="BM118" s="231" t="s">
        <v>203</v>
      </c>
    </row>
    <row r="119" spans="2:51" s="12" customFormat="1" ht="12">
      <c r="B119" s="233"/>
      <c r="C119" s="234"/>
      <c r="D119" s="235" t="s">
        <v>156</v>
      </c>
      <c r="E119" s="236" t="s">
        <v>19</v>
      </c>
      <c r="F119" s="237" t="s">
        <v>204</v>
      </c>
      <c r="G119" s="234"/>
      <c r="H119" s="238">
        <v>808.068</v>
      </c>
      <c r="I119" s="239"/>
      <c r="J119" s="234"/>
      <c r="K119" s="234"/>
      <c r="L119" s="240"/>
      <c r="M119" s="241"/>
      <c r="N119" s="242"/>
      <c r="O119" s="242"/>
      <c r="P119" s="242"/>
      <c r="Q119" s="242"/>
      <c r="R119" s="242"/>
      <c r="S119" s="242"/>
      <c r="T119" s="243"/>
      <c r="AT119" s="244" t="s">
        <v>156</v>
      </c>
      <c r="AU119" s="244" t="s">
        <v>82</v>
      </c>
      <c r="AV119" s="12" t="s">
        <v>82</v>
      </c>
      <c r="AW119" s="12" t="s">
        <v>33</v>
      </c>
      <c r="AX119" s="12" t="s">
        <v>80</v>
      </c>
      <c r="AY119" s="244" t="s">
        <v>147</v>
      </c>
    </row>
    <row r="120" spans="2:65" s="1" customFormat="1" ht="16.5" customHeight="1">
      <c r="B120" s="39"/>
      <c r="C120" s="220" t="s">
        <v>205</v>
      </c>
      <c r="D120" s="220" t="s">
        <v>149</v>
      </c>
      <c r="E120" s="221" t="s">
        <v>206</v>
      </c>
      <c r="F120" s="222" t="s">
        <v>207</v>
      </c>
      <c r="G120" s="223" t="s">
        <v>173</v>
      </c>
      <c r="H120" s="224">
        <v>67.339</v>
      </c>
      <c r="I120" s="225"/>
      <c r="J120" s="226">
        <f>ROUND(I120*H120,2)</f>
        <v>0</v>
      </c>
      <c r="K120" s="222" t="s">
        <v>153</v>
      </c>
      <c r="L120" s="44"/>
      <c r="M120" s="227" t="s">
        <v>19</v>
      </c>
      <c r="N120" s="228" t="s">
        <v>43</v>
      </c>
      <c r="O120" s="84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AR120" s="231" t="s">
        <v>154</v>
      </c>
      <c r="AT120" s="231" t="s">
        <v>149</v>
      </c>
      <c r="AU120" s="231" t="s">
        <v>82</v>
      </c>
      <c r="AY120" s="18" t="s">
        <v>147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8" t="s">
        <v>80</v>
      </c>
      <c r="BK120" s="232">
        <f>ROUND(I120*H120,2)</f>
        <v>0</v>
      </c>
      <c r="BL120" s="18" t="s">
        <v>154</v>
      </c>
      <c r="BM120" s="231" t="s">
        <v>208</v>
      </c>
    </row>
    <row r="121" spans="2:65" s="1" customFormat="1" ht="36" customHeight="1">
      <c r="B121" s="39"/>
      <c r="C121" s="220" t="s">
        <v>209</v>
      </c>
      <c r="D121" s="220" t="s">
        <v>149</v>
      </c>
      <c r="E121" s="221" t="s">
        <v>210</v>
      </c>
      <c r="F121" s="222" t="s">
        <v>211</v>
      </c>
      <c r="G121" s="223" t="s">
        <v>212</v>
      </c>
      <c r="H121" s="224">
        <v>107.742</v>
      </c>
      <c r="I121" s="225"/>
      <c r="J121" s="226">
        <f>ROUND(I121*H121,2)</f>
        <v>0</v>
      </c>
      <c r="K121" s="222" t="s">
        <v>153</v>
      </c>
      <c r="L121" s="44"/>
      <c r="M121" s="227" t="s">
        <v>19</v>
      </c>
      <c r="N121" s="228" t="s">
        <v>43</v>
      </c>
      <c r="O121" s="84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AR121" s="231" t="s">
        <v>154</v>
      </c>
      <c r="AT121" s="231" t="s">
        <v>149</v>
      </c>
      <c r="AU121" s="231" t="s">
        <v>82</v>
      </c>
      <c r="AY121" s="18" t="s">
        <v>147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8" t="s">
        <v>80</v>
      </c>
      <c r="BK121" s="232">
        <f>ROUND(I121*H121,2)</f>
        <v>0</v>
      </c>
      <c r="BL121" s="18" t="s">
        <v>154</v>
      </c>
      <c r="BM121" s="231" t="s">
        <v>213</v>
      </c>
    </row>
    <row r="122" spans="2:51" s="12" customFormat="1" ht="12">
      <c r="B122" s="233"/>
      <c r="C122" s="234"/>
      <c r="D122" s="235" t="s">
        <v>156</v>
      </c>
      <c r="E122" s="236" t="s">
        <v>19</v>
      </c>
      <c r="F122" s="237" t="s">
        <v>214</v>
      </c>
      <c r="G122" s="234"/>
      <c r="H122" s="238">
        <v>107.742</v>
      </c>
      <c r="I122" s="239"/>
      <c r="J122" s="234"/>
      <c r="K122" s="234"/>
      <c r="L122" s="240"/>
      <c r="M122" s="241"/>
      <c r="N122" s="242"/>
      <c r="O122" s="242"/>
      <c r="P122" s="242"/>
      <c r="Q122" s="242"/>
      <c r="R122" s="242"/>
      <c r="S122" s="242"/>
      <c r="T122" s="243"/>
      <c r="AT122" s="244" t="s">
        <v>156</v>
      </c>
      <c r="AU122" s="244" t="s">
        <v>82</v>
      </c>
      <c r="AV122" s="12" t="s">
        <v>82</v>
      </c>
      <c r="AW122" s="12" t="s">
        <v>33</v>
      </c>
      <c r="AX122" s="12" t="s">
        <v>80</v>
      </c>
      <c r="AY122" s="244" t="s">
        <v>147</v>
      </c>
    </row>
    <row r="123" spans="2:63" s="11" customFormat="1" ht="22.8" customHeight="1">
      <c r="B123" s="204"/>
      <c r="C123" s="205"/>
      <c r="D123" s="206" t="s">
        <v>71</v>
      </c>
      <c r="E123" s="218" t="s">
        <v>195</v>
      </c>
      <c r="F123" s="218" t="s">
        <v>215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SUM(P124:P332)</f>
        <v>0</v>
      </c>
      <c r="Q123" s="212"/>
      <c r="R123" s="213">
        <f>SUM(R124:R332)</f>
        <v>1.36331518</v>
      </c>
      <c r="S123" s="212"/>
      <c r="T123" s="214">
        <f>SUM(T124:T332)</f>
        <v>508.6959343999999</v>
      </c>
      <c r="AR123" s="215" t="s">
        <v>80</v>
      </c>
      <c r="AT123" s="216" t="s">
        <v>71</v>
      </c>
      <c r="AU123" s="216" t="s">
        <v>80</v>
      </c>
      <c r="AY123" s="215" t="s">
        <v>147</v>
      </c>
      <c r="BK123" s="217">
        <f>SUM(BK124:BK332)</f>
        <v>0</v>
      </c>
    </row>
    <row r="124" spans="2:65" s="1" customFormat="1" ht="36" customHeight="1">
      <c r="B124" s="39"/>
      <c r="C124" s="220" t="s">
        <v>216</v>
      </c>
      <c r="D124" s="220" t="s">
        <v>149</v>
      </c>
      <c r="E124" s="221" t="s">
        <v>217</v>
      </c>
      <c r="F124" s="222" t="s">
        <v>218</v>
      </c>
      <c r="G124" s="223" t="s">
        <v>152</v>
      </c>
      <c r="H124" s="224">
        <v>38.349</v>
      </c>
      <c r="I124" s="225"/>
      <c r="J124" s="226">
        <f>ROUND(I124*H124,2)</f>
        <v>0</v>
      </c>
      <c r="K124" s="222" t="s">
        <v>153</v>
      </c>
      <c r="L124" s="44"/>
      <c r="M124" s="227" t="s">
        <v>19</v>
      </c>
      <c r="N124" s="228" t="s">
        <v>43</v>
      </c>
      <c r="O124" s="84"/>
      <c r="P124" s="229">
        <f>O124*H124</f>
        <v>0</v>
      </c>
      <c r="Q124" s="229">
        <v>0</v>
      </c>
      <c r="R124" s="229">
        <f>Q124*H124</f>
        <v>0</v>
      </c>
      <c r="S124" s="229">
        <v>0.131</v>
      </c>
      <c r="T124" s="230">
        <f>S124*H124</f>
        <v>5.023719</v>
      </c>
      <c r="AR124" s="231" t="s">
        <v>154</v>
      </c>
      <c r="AT124" s="231" t="s">
        <v>149</v>
      </c>
      <c r="AU124" s="231" t="s">
        <v>82</v>
      </c>
      <c r="AY124" s="18" t="s">
        <v>147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80</v>
      </c>
      <c r="BK124" s="232">
        <f>ROUND(I124*H124,2)</f>
        <v>0</v>
      </c>
      <c r="BL124" s="18" t="s">
        <v>154</v>
      </c>
      <c r="BM124" s="231" t="s">
        <v>219</v>
      </c>
    </row>
    <row r="125" spans="2:51" s="14" customFormat="1" ht="12">
      <c r="B125" s="256"/>
      <c r="C125" s="257"/>
      <c r="D125" s="235" t="s">
        <v>156</v>
      </c>
      <c r="E125" s="258" t="s">
        <v>19</v>
      </c>
      <c r="F125" s="259" t="s">
        <v>220</v>
      </c>
      <c r="G125" s="257"/>
      <c r="H125" s="258" t="s">
        <v>19</v>
      </c>
      <c r="I125" s="260"/>
      <c r="J125" s="257"/>
      <c r="K125" s="257"/>
      <c r="L125" s="261"/>
      <c r="M125" s="262"/>
      <c r="N125" s="263"/>
      <c r="O125" s="263"/>
      <c r="P125" s="263"/>
      <c r="Q125" s="263"/>
      <c r="R125" s="263"/>
      <c r="S125" s="263"/>
      <c r="T125" s="264"/>
      <c r="AT125" s="265" t="s">
        <v>156</v>
      </c>
      <c r="AU125" s="265" t="s">
        <v>82</v>
      </c>
      <c r="AV125" s="14" t="s">
        <v>80</v>
      </c>
      <c r="AW125" s="14" t="s">
        <v>33</v>
      </c>
      <c r="AX125" s="14" t="s">
        <v>72</v>
      </c>
      <c r="AY125" s="265" t="s">
        <v>147</v>
      </c>
    </row>
    <row r="126" spans="2:51" s="12" customFormat="1" ht="12">
      <c r="B126" s="233"/>
      <c r="C126" s="234"/>
      <c r="D126" s="235" t="s">
        <v>156</v>
      </c>
      <c r="E126" s="236" t="s">
        <v>19</v>
      </c>
      <c r="F126" s="237" t="s">
        <v>221</v>
      </c>
      <c r="G126" s="234"/>
      <c r="H126" s="238">
        <v>18.103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AT126" s="244" t="s">
        <v>156</v>
      </c>
      <c r="AU126" s="244" t="s">
        <v>82</v>
      </c>
      <c r="AV126" s="12" t="s">
        <v>82</v>
      </c>
      <c r="AW126" s="12" t="s">
        <v>33</v>
      </c>
      <c r="AX126" s="12" t="s">
        <v>72</v>
      </c>
      <c r="AY126" s="244" t="s">
        <v>147</v>
      </c>
    </row>
    <row r="127" spans="2:51" s="12" customFormat="1" ht="12">
      <c r="B127" s="233"/>
      <c r="C127" s="234"/>
      <c r="D127" s="235" t="s">
        <v>156</v>
      </c>
      <c r="E127" s="236" t="s">
        <v>19</v>
      </c>
      <c r="F127" s="237" t="s">
        <v>222</v>
      </c>
      <c r="G127" s="234"/>
      <c r="H127" s="238">
        <v>-2.758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AT127" s="244" t="s">
        <v>156</v>
      </c>
      <c r="AU127" s="244" t="s">
        <v>82</v>
      </c>
      <c r="AV127" s="12" t="s">
        <v>82</v>
      </c>
      <c r="AW127" s="12" t="s">
        <v>33</v>
      </c>
      <c r="AX127" s="12" t="s">
        <v>72</v>
      </c>
      <c r="AY127" s="244" t="s">
        <v>147</v>
      </c>
    </row>
    <row r="128" spans="2:51" s="14" customFormat="1" ht="12">
      <c r="B128" s="256"/>
      <c r="C128" s="257"/>
      <c r="D128" s="235" t="s">
        <v>156</v>
      </c>
      <c r="E128" s="258" t="s">
        <v>19</v>
      </c>
      <c r="F128" s="259" t="s">
        <v>223</v>
      </c>
      <c r="G128" s="257"/>
      <c r="H128" s="258" t="s">
        <v>19</v>
      </c>
      <c r="I128" s="260"/>
      <c r="J128" s="257"/>
      <c r="K128" s="257"/>
      <c r="L128" s="261"/>
      <c r="M128" s="262"/>
      <c r="N128" s="263"/>
      <c r="O128" s="263"/>
      <c r="P128" s="263"/>
      <c r="Q128" s="263"/>
      <c r="R128" s="263"/>
      <c r="S128" s="263"/>
      <c r="T128" s="264"/>
      <c r="AT128" s="265" t="s">
        <v>156</v>
      </c>
      <c r="AU128" s="265" t="s">
        <v>82</v>
      </c>
      <c r="AV128" s="14" t="s">
        <v>80</v>
      </c>
      <c r="AW128" s="14" t="s">
        <v>33</v>
      </c>
      <c r="AX128" s="14" t="s">
        <v>72</v>
      </c>
      <c r="AY128" s="265" t="s">
        <v>147</v>
      </c>
    </row>
    <row r="129" spans="2:51" s="12" customFormat="1" ht="12">
      <c r="B129" s="233"/>
      <c r="C129" s="234"/>
      <c r="D129" s="235" t="s">
        <v>156</v>
      </c>
      <c r="E129" s="236" t="s">
        <v>19</v>
      </c>
      <c r="F129" s="237" t="s">
        <v>224</v>
      </c>
      <c r="G129" s="234"/>
      <c r="H129" s="238">
        <v>7.999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AT129" s="244" t="s">
        <v>156</v>
      </c>
      <c r="AU129" s="244" t="s">
        <v>82</v>
      </c>
      <c r="AV129" s="12" t="s">
        <v>82</v>
      </c>
      <c r="AW129" s="12" t="s">
        <v>33</v>
      </c>
      <c r="AX129" s="12" t="s">
        <v>72</v>
      </c>
      <c r="AY129" s="244" t="s">
        <v>147</v>
      </c>
    </row>
    <row r="130" spans="2:51" s="14" customFormat="1" ht="12">
      <c r="B130" s="256"/>
      <c r="C130" s="257"/>
      <c r="D130" s="235" t="s">
        <v>156</v>
      </c>
      <c r="E130" s="258" t="s">
        <v>19</v>
      </c>
      <c r="F130" s="259" t="s">
        <v>225</v>
      </c>
      <c r="G130" s="257"/>
      <c r="H130" s="258" t="s">
        <v>19</v>
      </c>
      <c r="I130" s="260"/>
      <c r="J130" s="257"/>
      <c r="K130" s="257"/>
      <c r="L130" s="261"/>
      <c r="M130" s="262"/>
      <c r="N130" s="263"/>
      <c r="O130" s="263"/>
      <c r="P130" s="263"/>
      <c r="Q130" s="263"/>
      <c r="R130" s="263"/>
      <c r="S130" s="263"/>
      <c r="T130" s="264"/>
      <c r="AT130" s="265" t="s">
        <v>156</v>
      </c>
      <c r="AU130" s="265" t="s">
        <v>82</v>
      </c>
      <c r="AV130" s="14" t="s">
        <v>80</v>
      </c>
      <c r="AW130" s="14" t="s">
        <v>33</v>
      </c>
      <c r="AX130" s="14" t="s">
        <v>72</v>
      </c>
      <c r="AY130" s="265" t="s">
        <v>147</v>
      </c>
    </row>
    <row r="131" spans="2:51" s="12" customFormat="1" ht="12">
      <c r="B131" s="233"/>
      <c r="C131" s="234"/>
      <c r="D131" s="235" t="s">
        <v>156</v>
      </c>
      <c r="E131" s="236" t="s">
        <v>19</v>
      </c>
      <c r="F131" s="237" t="s">
        <v>226</v>
      </c>
      <c r="G131" s="234"/>
      <c r="H131" s="238">
        <v>8.773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AT131" s="244" t="s">
        <v>156</v>
      </c>
      <c r="AU131" s="244" t="s">
        <v>82</v>
      </c>
      <c r="AV131" s="12" t="s">
        <v>82</v>
      </c>
      <c r="AW131" s="12" t="s">
        <v>33</v>
      </c>
      <c r="AX131" s="12" t="s">
        <v>72</v>
      </c>
      <c r="AY131" s="244" t="s">
        <v>147</v>
      </c>
    </row>
    <row r="132" spans="2:51" s="12" customFormat="1" ht="12">
      <c r="B132" s="233"/>
      <c r="C132" s="234"/>
      <c r="D132" s="235" t="s">
        <v>156</v>
      </c>
      <c r="E132" s="236" t="s">
        <v>19</v>
      </c>
      <c r="F132" s="237" t="s">
        <v>227</v>
      </c>
      <c r="G132" s="234"/>
      <c r="H132" s="238">
        <v>6.232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AT132" s="244" t="s">
        <v>156</v>
      </c>
      <c r="AU132" s="244" t="s">
        <v>82</v>
      </c>
      <c r="AV132" s="12" t="s">
        <v>82</v>
      </c>
      <c r="AW132" s="12" t="s">
        <v>33</v>
      </c>
      <c r="AX132" s="12" t="s">
        <v>72</v>
      </c>
      <c r="AY132" s="244" t="s">
        <v>147</v>
      </c>
    </row>
    <row r="133" spans="2:51" s="13" customFormat="1" ht="12">
      <c r="B133" s="245"/>
      <c r="C133" s="246"/>
      <c r="D133" s="235" t="s">
        <v>156</v>
      </c>
      <c r="E133" s="247" t="s">
        <v>19</v>
      </c>
      <c r="F133" s="248" t="s">
        <v>183</v>
      </c>
      <c r="G133" s="246"/>
      <c r="H133" s="249">
        <v>38.349000000000004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AT133" s="255" t="s">
        <v>156</v>
      </c>
      <c r="AU133" s="255" t="s">
        <v>82</v>
      </c>
      <c r="AV133" s="13" t="s">
        <v>154</v>
      </c>
      <c r="AW133" s="13" t="s">
        <v>33</v>
      </c>
      <c r="AX133" s="13" t="s">
        <v>80</v>
      </c>
      <c r="AY133" s="255" t="s">
        <v>147</v>
      </c>
    </row>
    <row r="134" spans="2:65" s="1" customFormat="1" ht="36" customHeight="1">
      <c r="B134" s="39"/>
      <c r="C134" s="220" t="s">
        <v>228</v>
      </c>
      <c r="D134" s="220" t="s">
        <v>149</v>
      </c>
      <c r="E134" s="221" t="s">
        <v>229</v>
      </c>
      <c r="F134" s="222" t="s">
        <v>230</v>
      </c>
      <c r="G134" s="223" t="s">
        <v>152</v>
      </c>
      <c r="H134" s="224">
        <v>38.218</v>
      </c>
      <c r="I134" s="225"/>
      <c r="J134" s="226">
        <f>ROUND(I134*H134,2)</f>
        <v>0</v>
      </c>
      <c r="K134" s="222" t="s">
        <v>153</v>
      </c>
      <c r="L134" s="44"/>
      <c r="M134" s="227" t="s">
        <v>19</v>
      </c>
      <c r="N134" s="228" t="s">
        <v>43</v>
      </c>
      <c r="O134" s="84"/>
      <c r="P134" s="229">
        <f>O134*H134</f>
        <v>0</v>
      </c>
      <c r="Q134" s="229">
        <v>0</v>
      </c>
      <c r="R134" s="229">
        <f>Q134*H134</f>
        <v>0</v>
      </c>
      <c r="S134" s="229">
        <v>0.261</v>
      </c>
      <c r="T134" s="230">
        <f>S134*H134</f>
        <v>9.974898000000001</v>
      </c>
      <c r="AR134" s="231" t="s">
        <v>154</v>
      </c>
      <c r="AT134" s="231" t="s">
        <v>149</v>
      </c>
      <c r="AU134" s="231" t="s">
        <v>82</v>
      </c>
      <c r="AY134" s="18" t="s">
        <v>147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80</v>
      </c>
      <c r="BK134" s="232">
        <f>ROUND(I134*H134,2)</f>
        <v>0</v>
      </c>
      <c r="BL134" s="18" t="s">
        <v>154</v>
      </c>
      <c r="BM134" s="231" t="s">
        <v>231</v>
      </c>
    </row>
    <row r="135" spans="2:51" s="14" customFormat="1" ht="12">
      <c r="B135" s="256"/>
      <c r="C135" s="257"/>
      <c r="D135" s="235" t="s">
        <v>156</v>
      </c>
      <c r="E135" s="258" t="s">
        <v>19</v>
      </c>
      <c r="F135" s="259" t="s">
        <v>188</v>
      </c>
      <c r="G135" s="257"/>
      <c r="H135" s="258" t="s">
        <v>19</v>
      </c>
      <c r="I135" s="260"/>
      <c r="J135" s="257"/>
      <c r="K135" s="257"/>
      <c r="L135" s="261"/>
      <c r="M135" s="262"/>
      <c r="N135" s="263"/>
      <c r="O135" s="263"/>
      <c r="P135" s="263"/>
      <c r="Q135" s="263"/>
      <c r="R135" s="263"/>
      <c r="S135" s="263"/>
      <c r="T135" s="264"/>
      <c r="AT135" s="265" t="s">
        <v>156</v>
      </c>
      <c r="AU135" s="265" t="s">
        <v>82</v>
      </c>
      <c r="AV135" s="14" t="s">
        <v>80</v>
      </c>
      <c r="AW135" s="14" t="s">
        <v>33</v>
      </c>
      <c r="AX135" s="14" t="s">
        <v>72</v>
      </c>
      <c r="AY135" s="265" t="s">
        <v>147</v>
      </c>
    </row>
    <row r="136" spans="2:51" s="12" customFormat="1" ht="12">
      <c r="B136" s="233"/>
      <c r="C136" s="234"/>
      <c r="D136" s="235" t="s">
        <v>156</v>
      </c>
      <c r="E136" s="236" t="s">
        <v>19</v>
      </c>
      <c r="F136" s="237" t="s">
        <v>232</v>
      </c>
      <c r="G136" s="234"/>
      <c r="H136" s="238">
        <v>11.981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 t="s">
        <v>156</v>
      </c>
      <c r="AU136" s="244" t="s">
        <v>82</v>
      </c>
      <c r="AV136" s="12" t="s">
        <v>82</v>
      </c>
      <c r="AW136" s="12" t="s">
        <v>33</v>
      </c>
      <c r="AX136" s="12" t="s">
        <v>72</v>
      </c>
      <c r="AY136" s="244" t="s">
        <v>147</v>
      </c>
    </row>
    <row r="137" spans="2:51" s="12" customFormat="1" ht="12">
      <c r="B137" s="233"/>
      <c r="C137" s="234"/>
      <c r="D137" s="235" t="s">
        <v>156</v>
      </c>
      <c r="E137" s="236" t="s">
        <v>19</v>
      </c>
      <c r="F137" s="237" t="s">
        <v>233</v>
      </c>
      <c r="G137" s="234"/>
      <c r="H137" s="238">
        <v>-3.152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AT137" s="244" t="s">
        <v>156</v>
      </c>
      <c r="AU137" s="244" t="s">
        <v>82</v>
      </c>
      <c r="AV137" s="12" t="s">
        <v>82</v>
      </c>
      <c r="AW137" s="12" t="s">
        <v>33</v>
      </c>
      <c r="AX137" s="12" t="s">
        <v>72</v>
      </c>
      <c r="AY137" s="244" t="s">
        <v>147</v>
      </c>
    </row>
    <row r="138" spans="2:51" s="12" customFormat="1" ht="12">
      <c r="B138" s="233"/>
      <c r="C138" s="234"/>
      <c r="D138" s="235" t="s">
        <v>156</v>
      </c>
      <c r="E138" s="236" t="s">
        <v>19</v>
      </c>
      <c r="F138" s="237" t="s">
        <v>234</v>
      </c>
      <c r="G138" s="234"/>
      <c r="H138" s="238">
        <v>1.5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156</v>
      </c>
      <c r="AU138" s="244" t="s">
        <v>82</v>
      </c>
      <c r="AV138" s="12" t="s">
        <v>82</v>
      </c>
      <c r="AW138" s="12" t="s">
        <v>33</v>
      </c>
      <c r="AX138" s="12" t="s">
        <v>72</v>
      </c>
      <c r="AY138" s="244" t="s">
        <v>147</v>
      </c>
    </row>
    <row r="139" spans="2:51" s="14" customFormat="1" ht="12">
      <c r="B139" s="256"/>
      <c r="C139" s="257"/>
      <c r="D139" s="235" t="s">
        <v>156</v>
      </c>
      <c r="E139" s="258" t="s">
        <v>19</v>
      </c>
      <c r="F139" s="259" t="s">
        <v>223</v>
      </c>
      <c r="G139" s="257"/>
      <c r="H139" s="258" t="s">
        <v>19</v>
      </c>
      <c r="I139" s="260"/>
      <c r="J139" s="257"/>
      <c r="K139" s="257"/>
      <c r="L139" s="261"/>
      <c r="M139" s="262"/>
      <c r="N139" s="263"/>
      <c r="O139" s="263"/>
      <c r="P139" s="263"/>
      <c r="Q139" s="263"/>
      <c r="R139" s="263"/>
      <c r="S139" s="263"/>
      <c r="T139" s="264"/>
      <c r="AT139" s="265" t="s">
        <v>156</v>
      </c>
      <c r="AU139" s="265" t="s">
        <v>82</v>
      </c>
      <c r="AV139" s="14" t="s">
        <v>80</v>
      </c>
      <c r="AW139" s="14" t="s">
        <v>33</v>
      </c>
      <c r="AX139" s="14" t="s">
        <v>72</v>
      </c>
      <c r="AY139" s="265" t="s">
        <v>147</v>
      </c>
    </row>
    <row r="140" spans="2:51" s="12" customFormat="1" ht="12">
      <c r="B140" s="233"/>
      <c r="C140" s="234"/>
      <c r="D140" s="235" t="s">
        <v>156</v>
      </c>
      <c r="E140" s="236" t="s">
        <v>19</v>
      </c>
      <c r="F140" s="237" t="s">
        <v>235</v>
      </c>
      <c r="G140" s="234"/>
      <c r="H140" s="238">
        <v>1.606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AT140" s="244" t="s">
        <v>156</v>
      </c>
      <c r="AU140" s="244" t="s">
        <v>82</v>
      </c>
      <c r="AV140" s="12" t="s">
        <v>82</v>
      </c>
      <c r="AW140" s="12" t="s">
        <v>33</v>
      </c>
      <c r="AX140" s="12" t="s">
        <v>72</v>
      </c>
      <c r="AY140" s="244" t="s">
        <v>147</v>
      </c>
    </row>
    <row r="141" spans="2:51" s="14" customFormat="1" ht="12">
      <c r="B141" s="256"/>
      <c r="C141" s="257"/>
      <c r="D141" s="235" t="s">
        <v>156</v>
      </c>
      <c r="E141" s="258" t="s">
        <v>19</v>
      </c>
      <c r="F141" s="259" t="s">
        <v>225</v>
      </c>
      <c r="G141" s="257"/>
      <c r="H141" s="258" t="s">
        <v>19</v>
      </c>
      <c r="I141" s="260"/>
      <c r="J141" s="257"/>
      <c r="K141" s="257"/>
      <c r="L141" s="261"/>
      <c r="M141" s="262"/>
      <c r="N141" s="263"/>
      <c r="O141" s="263"/>
      <c r="P141" s="263"/>
      <c r="Q141" s="263"/>
      <c r="R141" s="263"/>
      <c r="S141" s="263"/>
      <c r="T141" s="264"/>
      <c r="AT141" s="265" t="s">
        <v>156</v>
      </c>
      <c r="AU141" s="265" t="s">
        <v>82</v>
      </c>
      <c r="AV141" s="14" t="s">
        <v>80</v>
      </c>
      <c r="AW141" s="14" t="s">
        <v>33</v>
      </c>
      <c r="AX141" s="14" t="s">
        <v>72</v>
      </c>
      <c r="AY141" s="265" t="s">
        <v>147</v>
      </c>
    </row>
    <row r="142" spans="2:51" s="12" customFormat="1" ht="12">
      <c r="B142" s="233"/>
      <c r="C142" s="234"/>
      <c r="D142" s="235" t="s">
        <v>156</v>
      </c>
      <c r="E142" s="236" t="s">
        <v>19</v>
      </c>
      <c r="F142" s="237" t="s">
        <v>236</v>
      </c>
      <c r="G142" s="234"/>
      <c r="H142" s="238">
        <v>13.822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AT142" s="244" t="s">
        <v>156</v>
      </c>
      <c r="AU142" s="244" t="s">
        <v>82</v>
      </c>
      <c r="AV142" s="12" t="s">
        <v>82</v>
      </c>
      <c r="AW142" s="12" t="s">
        <v>33</v>
      </c>
      <c r="AX142" s="12" t="s">
        <v>72</v>
      </c>
      <c r="AY142" s="244" t="s">
        <v>147</v>
      </c>
    </row>
    <row r="143" spans="2:51" s="14" customFormat="1" ht="12">
      <c r="B143" s="256"/>
      <c r="C143" s="257"/>
      <c r="D143" s="235" t="s">
        <v>156</v>
      </c>
      <c r="E143" s="258" t="s">
        <v>19</v>
      </c>
      <c r="F143" s="259" t="s">
        <v>237</v>
      </c>
      <c r="G143" s="257"/>
      <c r="H143" s="258" t="s">
        <v>19</v>
      </c>
      <c r="I143" s="260"/>
      <c r="J143" s="257"/>
      <c r="K143" s="257"/>
      <c r="L143" s="261"/>
      <c r="M143" s="262"/>
      <c r="N143" s="263"/>
      <c r="O143" s="263"/>
      <c r="P143" s="263"/>
      <c r="Q143" s="263"/>
      <c r="R143" s="263"/>
      <c r="S143" s="263"/>
      <c r="T143" s="264"/>
      <c r="AT143" s="265" t="s">
        <v>156</v>
      </c>
      <c r="AU143" s="265" t="s">
        <v>82</v>
      </c>
      <c r="AV143" s="14" t="s">
        <v>80</v>
      </c>
      <c r="AW143" s="14" t="s">
        <v>33</v>
      </c>
      <c r="AX143" s="14" t="s">
        <v>72</v>
      </c>
      <c r="AY143" s="265" t="s">
        <v>147</v>
      </c>
    </row>
    <row r="144" spans="2:51" s="12" customFormat="1" ht="12">
      <c r="B144" s="233"/>
      <c r="C144" s="234"/>
      <c r="D144" s="235" t="s">
        <v>156</v>
      </c>
      <c r="E144" s="236" t="s">
        <v>19</v>
      </c>
      <c r="F144" s="237" t="s">
        <v>238</v>
      </c>
      <c r="G144" s="234"/>
      <c r="H144" s="238">
        <v>12.461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AT144" s="244" t="s">
        <v>156</v>
      </c>
      <c r="AU144" s="244" t="s">
        <v>82</v>
      </c>
      <c r="AV144" s="12" t="s">
        <v>82</v>
      </c>
      <c r="AW144" s="12" t="s">
        <v>33</v>
      </c>
      <c r="AX144" s="12" t="s">
        <v>72</v>
      </c>
      <c r="AY144" s="244" t="s">
        <v>147</v>
      </c>
    </row>
    <row r="145" spans="2:51" s="13" customFormat="1" ht="12">
      <c r="B145" s="245"/>
      <c r="C145" s="246"/>
      <c r="D145" s="235" t="s">
        <v>156</v>
      </c>
      <c r="E145" s="247" t="s">
        <v>19</v>
      </c>
      <c r="F145" s="248" t="s">
        <v>183</v>
      </c>
      <c r="G145" s="246"/>
      <c r="H145" s="249">
        <v>38.217999999999996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AT145" s="255" t="s">
        <v>156</v>
      </c>
      <c r="AU145" s="255" t="s">
        <v>82</v>
      </c>
      <c r="AV145" s="13" t="s">
        <v>154</v>
      </c>
      <c r="AW145" s="13" t="s">
        <v>33</v>
      </c>
      <c r="AX145" s="13" t="s">
        <v>80</v>
      </c>
      <c r="AY145" s="255" t="s">
        <v>147</v>
      </c>
    </row>
    <row r="146" spans="2:65" s="1" customFormat="1" ht="36" customHeight="1">
      <c r="B146" s="39"/>
      <c r="C146" s="220" t="s">
        <v>8</v>
      </c>
      <c r="D146" s="220" t="s">
        <v>149</v>
      </c>
      <c r="E146" s="221" t="s">
        <v>239</v>
      </c>
      <c r="F146" s="222" t="s">
        <v>240</v>
      </c>
      <c r="G146" s="223" t="s">
        <v>173</v>
      </c>
      <c r="H146" s="224">
        <v>30.317</v>
      </c>
      <c r="I146" s="225"/>
      <c r="J146" s="226">
        <f>ROUND(I146*H146,2)</f>
        <v>0</v>
      </c>
      <c r="K146" s="222" t="s">
        <v>153</v>
      </c>
      <c r="L146" s="44"/>
      <c r="M146" s="227" t="s">
        <v>19</v>
      </c>
      <c r="N146" s="228" t="s">
        <v>43</v>
      </c>
      <c r="O146" s="84"/>
      <c r="P146" s="229">
        <f>O146*H146</f>
        <v>0</v>
      </c>
      <c r="Q146" s="229">
        <v>0</v>
      </c>
      <c r="R146" s="229">
        <f>Q146*H146</f>
        <v>0</v>
      </c>
      <c r="S146" s="229">
        <v>1.95</v>
      </c>
      <c r="T146" s="230">
        <f>S146*H146</f>
        <v>59.11815</v>
      </c>
      <c r="AR146" s="231" t="s">
        <v>154</v>
      </c>
      <c r="AT146" s="231" t="s">
        <v>149</v>
      </c>
      <c r="AU146" s="231" t="s">
        <v>82</v>
      </c>
      <c r="AY146" s="18" t="s">
        <v>147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80</v>
      </c>
      <c r="BK146" s="232">
        <f>ROUND(I146*H146,2)</f>
        <v>0</v>
      </c>
      <c r="BL146" s="18" t="s">
        <v>154</v>
      </c>
      <c r="BM146" s="231" t="s">
        <v>241</v>
      </c>
    </row>
    <row r="147" spans="2:51" s="14" customFormat="1" ht="12">
      <c r="B147" s="256"/>
      <c r="C147" s="257"/>
      <c r="D147" s="235" t="s">
        <v>156</v>
      </c>
      <c r="E147" s="258" t="s">
        <v>19</v>
      </c>
      <c r="F147" s="259" t="s">
        <v>188</v>
      </c>
      <c r="G147" s="257"/>
      <c r="H147" s="258" t="s">
        <v>19</v>
      </c>
      <c r="I147" s="260"/>
      <c r="J147" s="257"/>
      <c r="K147" s="257"/>
      <c r="L147" s="261"/>
      <c r="M147" s="262"/>
      <c r="N147" s="263"/>
      <c r="O147" s="263"/>
      <c r="P147" s="263"/>
      <c r="Q147" s="263"/>
      <c r="R147" s="263"/>
      <c r="S147" s="263"/>
      <c r="T147" s="264"/>
      <c r="AT147" s="265" t="s">
        <v>156</v>
      </c>
      <c r="AU147" s="265" t="s">
        <v>82</v>
      </c>
      <c r="AV147" s="14" t="s">
        <v>80</v>
      </c>
      <c r="AW147" s="14" t="s">
        <v>33</v>
      </c>
      <c r="AX147" s="14" t="s">
        <v>72</v>
      </c>
      <c r="AY147" s="265" t="s">
        <v>147</v>
      </c>
    </row>
    <row r="148" spans="2:51" s="12" customFormat="1" ht="12">
      <c r="B148" s="233"/>
      <c r="C148" s="234"/>
      <c r="D148" s="235" t="s">
        <v>156</v>
      </c>
      <c r="E148" s="236" t="s">
        <v>19</v>
      </c>
      <c r="F148" s="237" t="s">
        <v>242</v>
      </c>
      <c r="G148" s="234"/>
      <c r="H148" s="238">
        <v>0.552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AT148" s="244" t="s">
        <v>156</v>
      </c>
      <c r="AU148" s="244" t="s">
        <v>82</v>
      </c>
      <c r="AV148" s="12" t="s">
        <v>82</v>
      </c>
      <c r="AW148" s="12" t="s">
        <v>33</v>
      </c>
      <c r="AX148" s="12" t="s">
        <v>72</v>
      </c>
      <c r="AY148" s="244" t="s">
        <v>147</v>
      </c>
    </row>
    <row r="149" spans="2:51" s="12" customFormat="1" ht="12">
      <c r="B149" s="233"/>
      <c r="C149" s="234"/>
      <c r="D149" s="235" t="s">
        <v>156</v>
      </c>
      <c r="E149" s="236" t="s">
        <v>19</v>
      </c>
      <c r="F149" s="237" t="s">
        <v>243</v>
      </c>
      <c r="G149" s="234"/>
      <c r="H149" s="238">
        <v>4.816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AT149" s="244" t="s">
        <v>156</v>
      </c>
      <c r="AU149" s="244" t="s">
        <v>82</v>
      </c>
      <c r="AV149" s="12" t="s">
        <v>82</v>
      </c>
      <c r="AW149" s="12" t="s">
        <v>33</v>
      </c>
      <c r="AX149" s="12" t="s">
        <v>72</v>
      </c>
      <c r="AY149" s="244" t="s">
        <v>147</v>
      </c>
    </row>
    <row r="150" spans="2:51" s="14" customFormat="1" ht="12">
      <c r="B150" s="256"/>
      <c r="C150" s="257"/>
      <c r="D150" s="235" t="s">
        <v>156</v>
      </c>
      <c r="E150" s="258" t="s">
        <v>19</v>
      </c>
      <c r="F150" s="259" t="s">
        <v>244</v>
      </c>
      <c r="G150" s="257"/>
      <c r="H150" s="258" t="s">
        <v>19</v>
      </c>
      <c r="I150" s="260"/>
      <c r="J150" s="257"/>
      <c r="K150" s="257"/>
      <c r="L150" s="261"/>
      <c r="M150" s="262"/>
      <c r="N150" s="263"/>
      <c r="O150" s="263"/>
      <c r="P150" s="263"/>
      <c r="Q150" s="263"/>
      <c r="R150" s="263"/>
      <c r="S150" s="263"/>
      <c r="T150" s="264"/>
      <c r="AT150" s="265" t="s">
        <v>156</v>
      </c>
      <c r="AU150" s="265" t="s">
        <v>82</v>
      </c>
      <c r="AV150" s="14" t="s">
        <v>80</v>
      </c>
      <c r="AW150" s="14" t="s">
        <v>33</v>
      </c>
      <c r="AX150" s="14" t="s">
        <v>72</v>
      </c>
      <c r="AY150" s="265" t="s">
        <v>147</v>
      </c>
    </row>
    <row r="151" spans="2:51" s="12" customFormat="1" ht="12">
      <c r="B151" s="233"/>
      <c r="C151" s="234"/>
      <c r="D151" s="235" t="s">
        <v>156</v>
      </c>
      <c r="E151" s="236" t="s">
        <v>19</v>
      </c>
      <c r="F151" s="237" t="s">
        <v>245</v>
      </c>
      <c r="G151" s="234"/>
      <c r="H151" s="238">
        <v>3.637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AT151" s="244" t="s">
        <v>156</v>
      </c>
      <c r="AU151" s="244" t="s">
        <v>82</v>
      </c>
      <c r="AV151" s="12" t="s">
        <v>82</v>
      </c>
      <c r="AW151" s="12" t="s">
        <v>33</v>
      </c>
      <c r="AX151" s="12" t="s">
        <v>72</v>
      </c>
      <c r="AY151" s="244" t="s">
        <v>147</v>
      </c>
    </row>
    <row r="152" spans="2:51" s="12" customFormat="1" ht="12">
      <c r="B152" s="233"/>
      <c r="C152" s="234"/>
      <c r="D152" s="235" t="s">
        <v>156</v>
      </c>
      <c r="E152" s="236" t="s">
        <v>19</v>
      </c>
      <c r="F152" s="237" t="s">
        <v>246</v>
      </c>
      <c r="G152" s="234"/>
      <c r="H152" s="238">
        <v>-0.392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AT152" s="244" t="s">
        <v>156</v>
      </c>
      <c r="AU152" s="244" t="s">
        <v>82</v>
      </c>
      <c r="AV152" s="12" t="s">
        <v>82</v>
      </c>
      <c r="AW152" s="12" t="s">
        <v>33</v>
      </c>
      <c r="AX152" s="12" t="s">
        <v>72</v>
      </c>
      <c r="AY152" s="244" t="s">
        <v>147</v>
      </c>
    </row>
    <row r="153" spans="2:51" s="12" customFormat="1" ht="12">
      <c r="B153" s="233"/>
      <c r="C153" s="234"/>
      <c r="D153" s="235" t="s">
        <v>156</v>
      </c>
      <c r="E153" s="236" t="s">
        <v>19</v>
      </c>
      <c r="F153" s="237" t="s">
        <v>247</v>
      </c>
      <c r="G153" s="234"/>
      <c r="H153" s="238">
        <v>5.961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AT153" s="244" t="s">
        <v>156</v>
      </c>
      <c r="AU153" s="244" t="s">
        <v>82</v>
      </c>
      <c r="AV153" s="12" t="s">
        <v>82</v>
      </c>
      <c r="AW153" s="12" t="s">
        <v>33</v>
      </c>
      <c r="AX153" s="12" t="s">
        <v>72</v>
      </c>
      <c r="AY153" s="244" t="s">
        <v>147</v>
      </c>
    </row>
    <row r="154" spans="2:51" s="12" customFormat="1" ht="12">
      <c r="B154" s="233"/>
      <c r="C154" s="234"/>
      <c r="D154" s="235" t="s">
        <v>156</v>
      </c>
      <c r="E154" s="236" t="s">
        <v>19</v>
      </c>
      <c r="F154" s="237" t="s">
        <v>248</v>
      </c>
      <c r="G154" s="234"/>
      <c r="H154" s="238">
        <v>-1.065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156</v>
      </c>
      <c r="AU154" s="244" t="s">
        <v>82</v>
      </c>
      <c r="AV154" s="12" t="s">
        <v>82</v>
      </c>
      <c r="AW154" s="12" t="s">
        <v>33</v>
      </c>
      <c r="AX154" s="12" t="s">
        <v>72</v>
      </c>
      <c r="AY154" s="244" t="s">
        <v>147</v>
      </c>
    </row>
    <row r="155" spans="2:51" s="12" customFormat="1" ht="12">
      <c r="B155" s="233"/>
      <c r="C155" s="234"/>
      <c r="D155" s="235" t="s">
        <v>156</v>
      </c>
      <c r="E155" s="236" t="s">
        <v>19</v>
      </c>
      <c r="F155" s="237" t="s">
        <v>249</v>
      </c>
      <c r="G155" s="234"/>
      <c r="H155" s="238">
        <v>0.345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AT155" s="244" t="s">
        <v>156</v>
      </c>
      <c r="AU155" s="244" t="s">
        <v>82</v>
      </c>
      <c r="AV155" s="12" t="s">
        <v>82</v>
      </c>
      <c r="AW155" s="12" t="s">
        <v>33</v>
      </c>
      <c r="AX155" s="12" t="s">
        <v>72</v>
      </c>
      <c r="AY155" s="244" t="s">
        <v>147</v>
      </c>
    </row>
    <row r="156" spans="2:51" s="14" customFormat="1" ht="12">
      <c r="B156" s="256"/>
      <c r="C156" s="257"/>
      <c r="D156" s="235" t="s">
        <v>156</v>
      </c>
      <c r="E156" s="258" t="s">
        <v>19</v>
      </c>
      <c r="F156" s="259" t="s">
        <v>250</v>
      </c>
      <c r="G156" s="257"/>
      <c r="H156" s="258" t="s">
        <v>19</v>
      </c>
      <c r="I156" s="260"/>
      <c r="J156" s="257"/>
      <c r="K156" s="257"/>
      <c r="L156" s="261"/>
      <c r="M156" s="262"/>
      <c r="N156" s="263"/>
      <c r="O156" s="263"/>
      <c r="P156" s="263"/>
      <c r="Q156" s="263"/>
      <c r="R156" s="263"/>
      <c r="S156" s="263"/>
      <c r="T156" s="264"/>
      <c r="AT156" s="265" t="s">
        <v>156</v>
      </c>
      <c r="AU156" s="265" t="s">
        <v>82</v>
      </c>
      <c r="AV156" s="14" t="s">
        <v>80</v>
      </c>
      <c r="AW156" s="14" t="s">
        <v>33</v>
      </c>
      <c r="AX156" s="14" t="s">
        <v>72</v>
      </c>
      <c r="AY156" s="265" t="s">
        <v>147</v>
      </c>
    </row>
    <row r="157" spans="2:51" s="12" customFormat="1" ht="12">
      <c r="B157" s="233"/>
      <c r="C157" s="234"/>
      <c r="D157" s="235" t="s">
        <v>156</v>
      </c>
      <c r="E157" s="236" t="s">
        <v>19</v>
      </c>
      <c r="F157" s="237" t="s">
        <v>251</v>
      </c>
      <c r="G157" s="234"/>
      <c r="H157" s="238">
        <v>8.05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AT157" s="244" t="s">
        <v>156</v>
      </c>
      <c r="AU157" s="244" t="s">
        <v>82</v>
      </c>
      <c r="AV157" s="12" t="s">
        <v>82</v>
      </c>
      <c r="AW157" s="12" t="s">
        <v>33</v>
      </c>
      <c r="AX157" s="12" t="s">
        <v>72</v>
      </c>
      <c r="AY157" s="244" t="s">
        <v>147</v>
      </c>
    </row>
    <row r="158" spans="2:51" s="12" customFormat="1" ht="12">
      <c r="B158" s="233"/>
      <c r="C158" s="234"/>
      <c r="D158" s="235" t="s">
        <v>156</v>
      </c>
      <c r="E158" s="236" t="s">
        <v>19</v>
      </c>
      <c r="F158" s="237" t="s">
        <v>252</v>
      </c>
      <c r="G158" s="234"/>
      <c r="H158" s="238">
        <v>-0.996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AT158" s="244" t="s">
        <v>156</v>
      </c>
      <c r="AU158" s="244" t="s">
        <v>82</v>
      </c>
      <c r="AV158" s="12" t="s">
        <v>82</v>
      </c>
      <c r="AW158" s="12" t="s">
        <v>33</v>
      </c>
      <c r="AX158" s="12" t="s">
        <v>72</v>
      </c>
      <c r="AY158" s="244" t="s">
        <v>147</v>
      </c>
    </row>
    <row r="159" spans="2:51" s="12" customFormat="1" ht="12">
      <c r="B159" s="233"/>
      <c r="C159" s="234"/>
      <c r="D159" s="235" t="s">
        <v>156</v>
      </c>
      <c r="E159" s="236" t="s">
        <v>19</v>
      </c>
      <c r="F159" s="237" t="s">
        <v>253</v>
      </c>
      <c r="G159" s="234"/>
      <c r="H159" s="238">
        <v>2.448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AT159" s="244" t="s">
        <v>156</v>
      </c>
      <c r="AU159" s="244" t="s">
        <v>82</v>
      </c>
      <c r="AV159" s="12" t="s">
        <v>82</v>
      </c>
      <c r="AW159" s="12" t="s">
        <v>33</v>
      </c>
      <c r="AX159" s="12" t="s">
        <v>72</v>
      </c>
      <c r="AY159" s="244" t="s">
        <v>147</v>
      </c>
    </row>
    <row r="160" spans="2:51" s="14" customFormat="1" ht="12">
      <c r="B160" s="256"/>
      <c r="C160" s="257"/>
      <c r="D160" s="235" t="s">
        <v>156</v>
      </c>
      <c r="E160" s="258" t="s">
        <v>19</v>
      </c>
      <c r="F160" s="259" t="s">
        <v>254</v>
      </c>
      <c r="G160" s="257"/>
      <c r="H160" s="258" t="s">
        <v>19</v>
      </c>
      <c r="I160" s="260"/>
      <c r="J160" s="257"/>
      <c r="K160" s="257"/>
      <c r="L160" s="261"/>
      <c r="M160" s="262"/>
      <c r="N160" s="263"/>
      <c r="O160" s="263"/>
      <c r="P160" s="263"/>
      <c r="Q160" s="263"/>
      <c r="R160" s="263"/>
      <c r="S160" s="263"/>
      <c r="T160" s="264"/>
      <c r="AT160" s="265" t="s">
        <v>156</v>
      </c>
      <c r="AU160" s="265" t="s">
        <v>82</v>
      </c>
      <c r="AV160" s="14" t="s">
        <v>80</v>
      </c>
      <c r="AW160" s="14" t="s">
        <v>33</v>
      </c>
      <c r="AX160" s="14" t="s">
        <v>72</v>
      </c>
      <c r="AY160" s="265" t="s">
        <v>147</v>
      </c>
    </row>
    <row r="161" spans="2:51" s="12" customFormat="1" ht="12">
      <c r="B161" s="233"/>
      <c r="C161" s="234"/>
      <c r="D161" s="235" t="s">
        <v>156</v>
      </c>
      <c r="E161" s="236" t="s">
        <v>19</v>
      </c>
      <c r="F161" s="237" t="s">
        <v>255</v>
      </c>
      <c r="G161" s="234"/>
      <c r="H161" s="238">
        <v>5.767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AT161" s="244" t="s">
        <v>156</v>
      </c>
      <c r="AU161" s="244" t="s">
        <v>82</v>
      </c>
      <c r="AV161" s="12" t="s">
        <v>82</v>
      </c>
      <c r="AW161" s="12" t="s">
        <v>33</v>
      </c>
      <c r="AX161" s="12" t="s">
        <v>72</v>
      </c>
      <c r="AY161" s="244" t="s">
        <v>147</v>
      </c>
    </row>
    <row r="162" spans="2:51" s="12" customFormat="1" ht="12">
      <c r="B162" s="233"/>
      <c r="C162" s="234"/>
      <c r="D162" s="235" t="s">
        <v>156</v>
      </c>
      <c r="E162" s="236" t="s">
        <v>19</v>
      </c>
      <c r="F162" s="237" t="s">
        <v>256</v>
      </c>
      <c r="G162" s="234"/>
      <c r="H162" s="238">
        <v>1.194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AT162" s="244" t="s">
        <v>156</v>
      </c>
      <c r="AU162" s="244" t="s">
        <v>82</v>
      </c>
      <c r="AV162" s="12" t="s">
        <v>82</v>
      </c>
      <c r="AW162" s="12" t="s">
        <v>33</v>
      </c>
      <c r="AX162" s="12" t="s">
        <v>72</v>
      </c>
      <c r="AY162" s="244" t="s">
        <v>147</v>
      </c>
    </row>
    <row r="163" spans="2:51" s="13" customFormat="1" ht="12">
      <c r="B163" s="245"/>
      <c r="C163" s="246"/>
      <c r="D163" s="235" t="s">
        <v>156</v>
      </c>
      <c r="E163" s="247" t="s">
        <v>19</v>
      </c>
      <c r="F163" s="248" t="s">
        <v>183</v>
      </c>
      <c r="G163" s="246"/>
      <c r="H163" s="249">
        <v>30.317000000000004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AT163" s="255" t="s">
        <v>156</v>
      </c>
      <c r="AU163" s="255" t="s">
        <v>82</v>
      </c>
      <c r="AV163" s="13" t="s">
        <v>154</v>
      </c>
      <c r="AW163" s="13" t="s">
        <v>33</v>
      </c>
      <c r="AX163" s="13" t="s">
        <v>80</v>
      </c>
      <c r="AY163" s="255" t="s">
        <v>147</v>
      </c>
    </row>
    <row r="164" spans="2:65" s="1" customFormat="1" ht="24" customHeight="1">
      <c r="B164" s="39"/>
      <c r="C164" s="220" t="s">
        <v>257</v>
      </c>
      <c r="D164" s="220" t="s">
        <v>149</v>
      </c>
      <c r="E164" s="221" t="s">
        <v>258</v>
      </c>
      <c r="F164" s="222" t="s">
        <v>259</v>
      </c>
      <c r="G164" s="223" t="s">
        <v>152</v>
      </c>
      <c r="H164" s="224">
        <v>5</v>
      </c>
      <c r="I164" s="225"/>
      <c r="J164" s="226">
        <f>ROUND(I164*H164,2)</f>
        <v>0</v>
      </c>
      <c r="K164" s="222" t="s">
        <v>153</v>
      </c>
      <c r="L164" s="44"/>
      <c r="M164" s="227" t="s">
        <v>19</v>
      </c>
      <c r="N164" s="228" t="s">
        <v>43</v>
      </c>
      <c r="O164" s="84"/>
      <c r="P164" s="229">
        <f>O164*H164</f>
        <v>0</v>
      </c>
      <c r="Q164" s="229">
        <v>0</v>
      </c>
      <c r="R164" s="229">
        <f>Q164*H164</f>
        <v>0</v>
      </c>
      <c r="S164" s="229">
        <v>0.082</v>
      </c>
      <c r="T164" s="230">
        <f>S164*H164</f>
        <v>0.41000000000000003</v>
      </c>
      <c r="AR164" s="231" t="s">
        <v>154</v>
      </c>
      <c r="AT164" s="231" t="s">
        <v>149</v>
      </c>
      <c r="AU164" s="231" t="s">
        <v>82</v>
      </c>
      <c r="AY164" s="18" t="s">
        <v>147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80</v>
      </c>
      <c r="BK164" s="232">
        <f>ROUND(I164*H164,2)</f>
        <v>0</v>
      </c>
      <c r="BL164" s="18" t="s">
        <v>154</v>
      </c>
      <c r="BM164" s="231" t="s">
        <v>260</v>
      </c>
    </row>
    <row r="165" spans="2:51" s="12" customFormat="1" ht="12">
      <c r="B165" s="233"/>
      <c r="C165" s="234"/>
      <c r="D165" s="235" t="s">
        <v>156</v>
      </c>
      <c r="E165" s="236" t="s">
        <v>19</v>
      </c>
      <c r="F165" s="237" t="s">
        <v>261</v>
      </c>
      <c r="G165" s="234"/>
      <c r="H165" s="238">
        <v>5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AT165" s="244" t="s">
        <v>156</v>
      </c>
      <c r="AU165" s="244" t="s">
        <v>82</v>
      </c>
      <c r="AV165" s="12" t="s">
        <v>82</v>
      </c>
      <c r="AW165" s="12" t="s">
        <v>33</v>
      </c>
      <c r="AX165" s="12" t="s">
        <v>80</v>
      </c>
      <c r="AY165" s="244" t="s">
        <v>147</v>
      </c>
    </row>
    <row r="166" spans="2:65" s="1" customFormat="1" ht="24" customHeight="1">
      <c r="B166" s="39"/>
      <c r="C166" s="220" t="s">
        <v>262</v>
      </c>
      <c r="D166" s="220" t="s">
        <v>149</v>
      </c>
      <c r="E166" s="221" t="s">
        <v>263</v>
      </c>
      <c r="F166" s="222" t="s">
        <v>264</v>
      </c>
      <c r="G166" s="223" t="s">
        <v>152</v>
      </c>
      <c r="H166" s="224">
        <v>1.093</v>
      </c>
      <c r="I166" s="225"/>
      <c r="J166" s="226">
        <f>ROUND(I166*H166,2)</f>
        <v>0</v>
      </c>
      <c r="K166" s="222" t="s">
        <v>153</v>
      </c>
      <c r="L166" s="44"/>
      <c r="M166" s="227" t="s">
        <v>19</v>
      </c>
      <c r="N166" s="228" t="s">
        <v>43</v>
      </c>
      <c r="O166" s="84"/>
      <c r="P166" s="229">
        <f>O166*H166</f>
        <v>0</v>
      </c>
      <c r="Q166" s="229">
        <v>0</v>
      </c>
      <c r="R166" s="229">
        <f>Q166*H166</f>
        <v>0</v>
      </c>
      <c r="S166" s="229">
        <v>0.36</v>
      </c>
      <c r="T166" s="230">
        <f>S166*H166</f>
        <v>0.39348</v>
      </c>
      <c r="AR166" s="231" t="s">
        <v>154</v>
      </c>
      <c r="AT166" s="231" t="s">
        <v>149</v>
      </c>
      <c r="AU166" s="231" t="s">
        <v>82</v>
      </c>
      <c r="AY166" s="18" t="s">
        <v>147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8" t="s">
        <v>80</v>
      </c>
      <c r="BK166" s="232">
        <f>ROUND(I166*H166,2)</f>
        <v>0</v>
      </c>
      <c r="BL166" s="18" t="s">
        <v>154</v>
      </c>
      <c r="BM166" s="231" t="s">
        <v>265</v>
      </c>
    </row>
    <row r="167" spans="2:51" s="12" customFormat="1" ht="12">
      <c r="B167" s="233"/>
      <c r="C167" s="234"/>
      <c r="D167" s="235" t="s">
        <v>156</v>
      </c>
      <c r="E167" s="236" t="s">
        <v>19</v>
      </c>
      <c r="F167" s="237" t="s">
        <v>266</v>
      </c>
      <c r="G167" s="234"/>
      <c r="H167" s="238">
        <v>1.093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AT167" s="244" t="s">
        <v>156</v>
      </c>
      <c r="AU167" s="244" t="s">
        <v>82</v>
      </c>
      <c r="AV167" s="12" t="s">
        <v>82</v>
      </c>
      <c r="AW167" s="12" t="s">
        <v>33</v>
      </c>
      <c r="AX167" s="12" t="s">
        <v>80</v>
      </c>
      <c r="AY167" s="244" t="s">
        <v>147</v>
      </c>
    </row>
    <row r="168" spans="2:65" s="1" customFormat="1" ht="36" customHeight="1">
      <c r="B168" s="39"/>
      <c r="C168" s="220" t="s">
        <v>267</v>
      </c>
      <c r="D168" s="220" t="s">
        <v>149</v>
      </c>
      <c r="E168" s="221" t="s">
        <v>268</v>
      </c>
      <c r="F168" s="222" t="s">
        <v>269</v>
      </c>
      <c r="G168" s="223" t="s">
        <v>152</v>
      </c>
      <c r="H168" s="224">
        <v>95.03</v>
      </c>
      <c r="I168" s="225"/>
      <c r="J168" s="226">
        <f>ROUND(I168*H168,2)</f>
        <v>0</v>
      </c>
      <c r="K168" s="222" t="s">
        <v>153</v>
      </c>
      <c r="L168" s="44"/>
      <c r="M168" s="227" t="s">
        <v>19</v>
      </c>
      <c r="N168" s="228" t="s">
        <v>43</v>
      </c>
      <c r="O168" s="84"/>
      <c r="P168" s="229">
        <f>O168*H168</f>
        <v>0</v>
      </c>
      <c r="Q168" s="229">
        <v>0</v>
      </c>
      <c r="R168" s="229">
        <f>Q168*H168</f>
        <v>0</v>
      </c>
      <c r="S168" s="229">
        <v>0.122</v>
      </c>
      <c r="T168" s="230">
        <f>S168*H168</f>
        <v>11.59366</v>
      </c>
      <c r="AR168" s="231" t="s">
        <v>154</v>
      </c>
      <c r="AT168" s="231" t="s">
        <v>149</v>
      </c>
      <c r="AU168" s="231" t="s">
        <v>82</v>
      </c>
      <c r="AY168" s="18" t="s">
        <v>147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8" t="s">
        <v>80</v>
      </c>
      <c r="BK168" s="232">
        <f>ROUND(I168*H168,2)</f>
        <v>0</v>
      </c>
      <c r="BL168" s="18" t="s">
        <v>154</v>
      </c>
      <c r="BM168" s="231" t="s">
        <v>270</v>
      </c>
    </row>
    <row r="169" spans="2:51" s="14" customFormat="1" ht="12">
      <c r="B169" s="256"/>
      <c r="C169" s="257"/>
      <c r="D169" s="235" t="s">
        <v>156</v>
      </c>
      <c r="E169" s="258" t="s">
        <v>19</v>
      </c>
      <c r="F169" s="259" t="s">
        <v>188</v>
      </c>
      <c r="G169" s="257"/>
      <c r="H169" s="258" t="s">
        <v>19</v>
      </c>
      <c r="I169" s="260"/>
      <c r="J169" s="257"/>
      <c r="K169" s="257"/>
      <c r="L169" s="261"/>
      <c r="M169" s="262"/>
      <c r="N169" s="263"/>
      <c r="O169" s="263"/>
      <c r="P169" s="263"/>
      <c r="Q169" s="263"/>
      <c r="R169" s="263"/>
      <c r="S169" s="263"/>
      <c r="T169" s="264"/>
      <c r="AT169" s="265" t="s">
        <v>156</v>
      </c>
      <c r="AU169" s="265" t="s">
        <v>82</v>
      </c>
      <c r="AV169" s="14" t="s">
        <v>80</v>
      </c>
      <c r="AW169" s="14" t="s">
        <v>33</v>
      </c>
      <c r="AX169" s="14" t="s">
        <v>72</v>
      </c>
      <c r="AY169" s="265" t="s">
        <v>147</v>
      </c>
    </row>
    <row r="170" spans="2:51" s="12" customFormat="1" ht="12">
      <c r="B170" s="233"/>
      <c r="C170" s="234"/>
      <c r="D170" s="235" t="s">
        <v>156</v>
      </c>
      <c r="E170" s="236" t="s">
        <v>19</v>
      </c>
      <c r="F170" s="237" t="s">
        <v>271</v>
      </c>
      <c r="G170" s="234"/>
      <c r="H170" s="238">
        <v>51.27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AT170" s="244" t="s">
        <v>156</v>
      </c>
      <c r="AU170" s="244" t="s">
        <v>82</v>
      </c>
      <c r="AV170" s="12" t="s">
        <v>82</v>
      </c>
      <c r="AW170" s="12" t="s">
        <v>33</v>
      </c>
      <c r="AX170" s="12" t="s">
        <v>72</v>
      </c>
      <c r="AY170" s="244" t="s">
        <v>147</v>
      </c>
    </row>
    <row r="171" spans="2:51" s="12" customFormat="1" ht="12">
      <c r="B171" s="233"/>
      <c r="C171" s="234"/>
      <c r="D171" s="235" t="s">
        <v>156</v>
      </c>
      <c r="E171" s="236" t="s">
        <v>19</v>
      </c>
      <c r="F171" s="237" t="s">
        <v>272</v>
      </c>
      <c r="G171" s="234"/>
      <c r="H171" s="238">
        <v>43.76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AT171" s="244" t="s">
        <v>156</v>
      </c>
      <c r="AU171" s="244" t="s">
        <v>82</v>
      </c>
      <c r="AV171" s="12" t="s">
        <v>82</v>
      </c>
      <c r="AW171" s="12" t="s">
        <v>33</v>
      </c>
      <c r="AX171" s="12" t="s">
        <v>72</v>
      </c>
      <c r="AY171" s="244" t="s">
        <v>147</v>
      </c>
    </row>
    <row r="172" spans="2:51" s="13" customFormat="1" ht="12">
      <c r="B172" s="245"/>
      <c r="C172" s="246"/>
      <c r="D172" s="235" t="s">
        <v>156</v>
      </c>
      <c r="E172" s="247" t="s">
        <v>19</v>
      </c>
      <c r="F172" s="248" t="s">
        <v>183</v>
      </c>
      <c r="G172" s="246"/>
      <c r="H172" s="249">
        <v>95.03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AT172" s="255" t="s">
        <v>156</v>
      </c>
      <c r="AU172" s="255" t="s">
        <v>82</v>
      </c>
      <c r="AV172" s="13" t="s">
        <v>154</v>
      </c>
      <c r="AW172" s="13" t="s">
        <v>33</v>
      </c>
      <c r="AX172" s="13" t="s">
        <v>80</v>
      </c>
      <c r="AY172" s="255" t="s">
        <v>147</v>
      </c>
    </row>
    <row r="173" spans="2:65" s="1" customFormat="1" ht="24" customHeight="1">
      <c r="B173" s="39"/>
      <c r="C173" s="220" t="s">
        <v>273</v>
      </c>
      <c r="D173" s="220" t="s">
        <v>149</v>
      </c>
      <c r="E173" s="221" t="s">
        <v>274</v>
      </c>
      <c r="F173" s="222" t="s">
        <v>275</v>
      </c>
      <c r="G173" s="223" t="s">
        <v>173</v>
      </c>
      <c r="H173" s="224">
        <v>24.993</v>
      </c>
      <c r="I173" s="225"/>
      <c r="J173" s="226">
        <f>ROUND(I173*H173,2)</f>
        <v>0</v>
      </c>
      <c r="K173" s="222" t="s">
        <v>153</v>
      </c>
      <c r="L173" s="44"/>
      <c r="M173" s="227" t="s">
        <v>19</v>
      </c>
      <c r="N173" s="228" t="s">
        <v>43</v>
      </c>
      <c r="O173" s="84"/>
      <c r="P173" s="229">
        <f>O173*H173</f>
        <v>0</v>
      </c>
      <c r="Q173" s="229">
        <v>0</v>
      </c>
      <c r="R173" s="229">
        <f>Q173*H173</f>
        <v>0</v>
      </c>
      <c r="S173" s="229">
        <v>2.2</v>
      </c>
      <c r="T173" s="230">
        <f>S173*H173</f>
        <v>54.9846</v>
      </c>
      <c r="AR173" s="231" t="s">
        <v>154</v>
      </c>
      <c r="AT173" s="231" t="s">
        <v>149</v>
      </c>
      <c r="AU173" s="231" t="s">
        <v>82</v>
      </c>
      <c r="AY173" s="18" t="s">
        <v>147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8" t="s">
        <v>80</v>
      </c>
      <c r="BK173" s="232">
        <f>ROUND(I173*H173,2)</f>
        <v>0</v>
      </c>
      <c r="BL173" s="18" t="s">
        <v>154</v>
      </c>
      <c r="BM173" s="231" t="s">
        <v>276</v>
      </c>
    </row>
    <row r="174" spans="2:51" s="14" customFormat="1" ht="12">
      <c r="B174" s="256"/>
      <c r="C174" s="257"/>
      <c r="D174" s="235" t="s">
        <v>156</v>
      </c>
      <c r="E174" s="258" t="s">
        <v>19</v>
      </c>
      <c r="F174" s="259" t="s">
        <v>244</v>
      </c>
      <c r="G174" s="257"/>
      <c r="H174" s="258" t="s">
        <v>19</v>
      </c>
      <c r="I174" s="260"/>
      <c r="J174" s="257"/>
      <c r="K174" s="257"/>
      <c r="L174" s="261"/>
      <c r="M174" s="262"/>
      <c r="N174" s="263"/>
      <c r="O174" s="263"/>
      <c r="P174" s="263"/>
      <c r="Q174" s="263"/>
      <c r="R174" s="263"/>
      <c r="S174" s="263"/>
      <c r="T174" s="264"/>
      <c r="AT174" s="265" t="s">
        <v>156</v>
      </c>
      <c r="AU174" s="265" t="s">
        <v>82</v>
      </c>
      <c r="AV174" s="14" t="s">
        <v>80</v>
      </c>
      <c r="AW174" s="14" t="s">
        <v>33</v>
      </c>
      <c r="AX174" s="14" t="s">
        <v>72</v>
      </c>
      <c r="AY174" s="265" t="s">
        <v>147</v>
      </c>
    </row>
    <row r="175" spans="2:51" s="12" customFormat="1" ht="12">
      <c r="B175" s="233"/>
      <c r="C175" s="234"/>
      <c r="D175" s="235" t="s">
        <v>156</v>
      </c>
      <c r="E175" s="236" t="s">
        <v>19</v>
      </c>
      <c r="F175" s="237" t="s">
        <v>277</v>
      </c>
      <c r="G175" s="234"/>
      <c r="H175" s="238">
        <v>24.993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AT175" s="244" t="s">
        <v>156</v>
      </c>
      <c r="AU175" s="244" t="s">
        <v>82</v>
      </c>
      <c r="AV175" s="12" t="s">
        <v>82</v>
      </c>
      <c r="AW175" s="12" t="s">
        <v>33</v>
      </c>
      <c r="AX175" s="12" t="s">
        <v>80</v>
      </c>
      <c r="AY175" s="244" t="s">
        <v>147</v>
      </c>
    </row>
    <row r="176" spans="2:65" s="1" customFormat="1" ht="24" customHeight="1">
      <c r="B176" s="39"/>
      <c r="C176" s="220" t="s">
        <v>278</v>
      </c>
      <c r="D176" s="220" t="s">
        <v>149</v>
      </c>
      <c r="E176" s="221" t="s">
        <v>279</v>
      </c>
      <c r="F176" s="222" t="s">
        <v>280</v>
      </c>
      <c r="G176" s="223" t="s">
        <v>173</v>
      </c>
      <c r="H176" s="224">
        <v>18.273</v>
      </c>
      <c r="I176" s="225"/>
      <c r="J176" s="226">
        <f>ROUND(I176*H176,2)</f>
        <v>0</v>
      </c>
      <c r="K176" s="222" t="s">
        <v>153</v>
      </c>
      <c r="L176" s="44"/>
      <c r="M176" s="227" t="s">
        <v>19</v>
      </c>
      <c r="N176" s="228" t="s">
        <v>43</v>
      </c>
      <c r="O176" s="84"/>
      <c r="P176" s="229">
        <f>O176*H176</f>
        <v>0</v>
      </c>
      <c r="Q176" s="229">
        <v>0</v>
      </c>
      <c r="R176" s="229">
        <f>Q176*H176</f>
        <v>0</v>
      </c>
      <c r="S176" s="229">
        <v>2.2</v>
      </c>
      <c r="T176" s="230">
        <f>S176*H176</f>
        <v>40.2006</v>
      </c>
      <c r="AR176" s="231" t="s">
        <v>154</v>
      </c>
      <c r="AT176" s="231" t="s">
        <v>149</v>
      </c>
      <c r="AU176" s="231" t="s">
        <v>82</v>
      </c>
      <c r="AY176" s="18" t="s">
        <v>147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8" t="s">
        <v>80</v>
      </c>
      <c r="BK176" s="232">
        <f>ROUND(I176*H176,2)</f>
        <v>0</v>
      </c>
      <c r="BL176" s="18" t="s">
        <v>154</v>
      </c>
      <c r="BM176" s="231" t="s">
        <v>281</v>
      </c>
    </row>
    <row r="177" spans="2:51" s="14" customFormat="1" ht="12">
      <c r="B177" s="256"/>
      <c r="C177" s="257"/>
      <c r="D177" s="235" t="s">
        <v>156</v>
      </c>
      <c r="E177" s="258" t="s">
        <v>19</v>
      </c>
      <c r="F177" s="259" t="s">
        <v>188</v>
      </c>
      <c r="G177" s="257"/>
      <c r="H177" s="258" t="s">
        <v>19</v>
      </c>
      <c r="I177" s="260"/>
      <c r="J177" s="257"/>
      <c r="K177" s="257"/>
      <c r="L177" s="261"/>
      <c r="M177" s="262"/>
      <c r="N177" s="263"/>
      <c r="O177" s="263"/>
      <c r="P177" s="263"/>
      <c r="Q177" s="263"/>
      <c r="R177" s="263"/>
      <c r="S177" s="263"/>
      <c r="T177" s="264"/>
      <c r="AT177" s="265" t="s">
        <v>156</v>
      </c>
      <c r="AU177" s="265" t="s">
        <v>82</v>
      </c>
      <c r="AV177" s="14" t="s">
        <v>80</v>
      </c>
      <c r="AW177" s="14" t="s">
        <v>33</v>
      </c>
      <c r="AX177" s="14" t="s">
        <v>72</v>
      </c>
      <c r="AY177" s="265" t="s">
        <v>147</v>
      </c>
    </row>
    <row r="178" spans="2:51" s="12" customFormat="1" ht="12">
      <c r="B178" s="233"/>
      <c r="C178" s="234"/>
      <c r="D178" s="235" t="s">
        <v>156</v>
      </c>
      <c r="E178" s="236" t="s">
        <v>19</v>
      </c>
      <c r="F178" s="237" t="s">
        <v>282</v>
      </c>
      <c r="G178" s="234"/>
      <c r="H178" s="238">
        <v>11.742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AT178" s="244" t="s">
        <v>156</v>
      </c>
      <c r="AU178" s="244" t="s">
        <v>82</v>
      </c>
      <c r="AV178" s="12" t="s">
        <v>82</v>
      </c>
      <c r="AW178" s="12" t="s">
        <v>33</v>
      </c>
      <c r="AX178" s="12" t="s">
        <v>72</v>
      </c>
      <c r="AY178" s="244" t="s">
        <v>147</v>
      </c>
    </row>
    <row r="179" spans="2:51" s="14" customFormat="1" ht="12">
      <c r="B179" s="256"/>
      <c r="C179" s="257"/>
      <c r="D179" s="235" t="s">
        <v>156</v>
      </c>
      <c r="E179" s="258" t="s">
        <v>19</v>
      </c>
      <c r="F179" s="259" t="s">
        <v>244</v>
      </c>
      <c r="G179" s="257"/>
      <c r="H179" s="258" t="s">
        <v>19</v>
      </c>
      <c r="I179" s="260"/>
      <c r="J179" s="257"/>
      <c r="K179" s="257"/>
      <c r="L179" s="261"/>
      <c r="M179" s="262"/>
      <c r="N179" s="263"/>
      <c r="O179" s="263"/>
      <c r="P179" s="263"/>
      <c r="Q179" s="263"/>
      <c r="R179" s="263"/>
      <c r="S179" s="263"/>
      <c r="T179" s="264"/>
      <c r="AT179" s="265" t="s">
        <v>156</v>
      </c>
      <c r="AU179" s="265" t="s">
        <v>82</v>
      </c>
      <c r="AV179" s="14" t="s">
        <v>80</v>
      </c>
      <c r="AW179" s="14" t="s">
        <v>33</v>
      </c>
      <c r="AX179" s="14" t="s">
        <v>72</v>
      </c>
      <c r="AY179" s="265" t="s">
        <v>147</v>
      </c>
    </row>
    <row r="180" spans="2:51" s="12" customFormat="1" ht="12">
      <c r="B180" s="233"/>
      <c r="C180" s="234"/>
      <c r="D180" s="235" t="s">
        <v>156</v>
      </c>
      <c r="E180" s="236" t="s">
        <v>19</v>
      </c>
      <c r="F180" s="237" t="s">
        <v>283</v>
      </c>
      <c r="G180" s="234"/>
      <c r="H180" s="238">
        <v>6.531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AT180" s="244" t="s">
        <v>156</v>
      </c>
      <c r="AU180" s="244" t="s">
        <v>82</v>
      </c>
      <c r="AV180" s="12" t="s">
        <v>82</v>
      </c>
      <c r="AW180" s="12" t="s">
        <v>33</v>
      </c>
      <c r="AX180" s="12" t="s">
        <v>72</v>
      </c>
      <c r="AY180" s="244" t="s">
        <v>147</v>
      </c>
    </row>
    <row r="181" spans="2:51" s="13" customFormat="1" ht="12">
      <c r="B181" s="245"/>
      <c r="C181" s="246"/>
      <c r="D181" s="235" t="s">
        <v>156</v>
      </c>
      <c r="E181" s="247" t="s">
        <v>19</v>
      </c>
      <c r="F181" s="248" t="s">
        <v>183</v>
      </c>
      <c r="G181" s="246"/>
      <c r="H181" s="249">
        <v>18.273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AT181" s="255" t="s">
        <v>156</v>
      </c>
      <c r="AU181" s="255" t="s">
        <v>82</v>
      </c>
      <c r="AV181" s="13" t="s">
        <v>154</v>
      </c>
      <c r="AW181" s="13" t="s">
        <v>33</v>
      </c>
      <c r="AX181" s="13" t="s">
        <v>80</v>
      </c>
      <c r="AY181" s="255" t="s">
        <v>147</v>
      </c>
    </row>
    <row r="182" spans="2:65" s="1" customFormat="1" ht="36" customHeight="1">
      <c r="B182" s="39"/>
      <c r="C182" s="220" t="s">
        <v>7</v>
      </c>
      <c r="D182" s="220" t="s">
        <v>149</v>
      </c>
      <c r="E182" s="221" t="s">
        <v>284</v>
      </c>
      <c r="F182" s="222" t="s">
        <v>285</v>
      </c>
      <c r="G182" s="223" t="s">
        <v>152</v>
      </c>
      <c r="H182" s="224">
        <v>98.31</v>
      </c>
      <c r="I182" s="225"/>
      <c r="J182" s="226">
        <f>ROUND(I182*H182,2)</f>
        <v>0</v>
      </c>
      <c r="K182" s="222" t="s">
        <v>153</v>
      </c>
      <c r="L182" s="44"/>
      <c r="M182" s="227" t="s">
        <v>19</v>
      </c>
      <c r="N182" s="228" t="s">
        <v>43</v>
      </c>
      <c r="O182" s="84"/>
      <c r="P182" s="229">
        <f>O182*H182</f>
        <v>0</v>
      </c>
      <c r="Q182" s="229">
        <v>0</v>
      </c>
      <c r="R182" s="229">
        <f>Q182*H182</f>
        <v>0</v>
      </c>
      <c r="S182" s="229">
        <v>0.045</v>
      </c>
      <c r="T182" s="230">
        <f>S182*H182</f>
        <v>4.42395</v>
      </c>
      <c r="AR182" s="231" t="s">
        <v>154</v>
      </c>
      <c r="AT182" s="231" t="s">
        <v>149</v>
      </c>
      <c r="AU182" s="231" t="s">
        <v>82</v>
      </c>
      <c r="AY182" s="18" t="s">
        <v>147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8" t="s">
        <v>80</v>
      </c>
      <c r="BK182" s="232">
        <f>ROUND(I182*H182,2)</f>
        <v>0</v>
      </c>
      <c r="BL182" s="18" t="s">
        <v>154</v>
      </c>
      <c r="BM182" s="231" t="s">
        <v>286</v>
      </c>
    </row>
    <row r="183" spans="2:51" s="14" customFormat="1" ht="12">
      <c r="B183" s="256"/>
      <c r="C183" s="257"/>
      <c r="D183" s="235" t="s">
        <v>156</v>
      </c>
      <c r="E183" s="258" t="s">
        <v>19</v>
      </c>
      <c r="F183" s="259" t="s">
        <v>254</v>
      </c>
      <c r="G183" s="257"/>
      <c r="H183" s="258" t="s">
        <v>19</v>
      </c>
      <c r="I183" s="260"/>
      <c r="J183" s="257"/>
      <c r="K183" s="257"/>
      <c r="L183" s="261"/>
      <c r="M183" s="262"/>
      <c r="N183" s="263"/>
      <c r="O183" s="263"/>
      <c r="P183" s="263"/>
      <c r="Q183" s="263"/>
      <c r="R183" s="263"/>
      <c r="S183" s="263"/>
      <c r="T183" s="264"/>
      <c r="AT183" s="265" t="s">
        <v>156</v>
      </c>
      <c r="AU183" s="265" t="s">
        <v>82</v>
      </c>
      <c r="AV183" s="14" t="s">
        <v>80</v>
      </c>
      <c r="AW183" s="14" t="s">
        <v>33</v>
      </c>
      <c r="AX183" s="14" t="s">
        <v>72</v>
      </c>
      <c r="AY183" s="265" t="s">
        <v>147</v>
      </c>
    </row>
    <row r="184" spans="2:51" s="12" customFormat="1" ht="12">
      <c r="B184" s="233"/>
      <c r="C184" s="234"/>
      <c r="D184" s="235" t="s">
        <v>156</v>
      </c>
      <c r="E184" s="236" t="s">
        <v>19</v>
      </c>
      <c r="F184" s="237" t="s">
        <v>287</v>
      </c>
      <c r="G184" s="234"/>
      <c r="H184" s="238">
        <v>98.31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AT184" s="244" t="s">
        <v>156</v>
      </c>
      <c r="AU184" s="244" t="s">
        <v>82</v>
      </c>
      <c r="AV184" s="12" t="s">
        <v>82</v>
      </c>
      <c r="AW184" s="12" t="s">
        <v>33</v>
      </c>
      <c r="AX184" s="12" t="s">
        <v>80</v>
      </c>
      <c r="AY184" s="244" t="s">
        <v>147</v>
      </c>
    </row>
    <row r="185" spans="2:65" s="1" customFormat="1" ht="36" customHeight="1">
      <c r="B185" s="39"/>
      <c r="C185" s="220" t="s">
        <v>288</v>
      </c>
      <c r="D185" s="220" t="s">
        <v>149</v>
      </c>
      <c r="E185" s="221" t="s">
        <v>289</v>
      </c>
      <c r="F185" s="222" t="s">
        <v>290</v>
      </c>
      <c r="G185" s="223" t="s">
        <v>152</v>
      </c>
      <c r="H185" s="224">
        <v>291.05</v>
      </c>
      <c r="I185" s="225"/>
      <c r="J185" s="226">
        <f>ROUND(I185*H185,2)</f>
        <v>0</v>
      </c>
      <c r="K185" s="222" t="s">
        <v>153</v>
      </c>
      <c r="L185" s="44"/>
      <c r="M185" s="227" t="s">
        <v>19</v>
      </c>
      <c r="N185" s="228" t="s">
        <v>43</v>
      </c>
      <c r="O185" s="84"/>
      <c r="P185" s="229">
        <f>O185*H185</f>
        <v>0</v>
      </c>
      <c r="Q185" s="229">
        <v>0</v>
      </c>
      <c r="R185" s="229">
        <f>Q185*H185</f>
        <v>0</v>
      </c>
      <c r="S185" s="229">
        <v>0.035</v>
      </c>
      <c r="T185" s="230">
        <f>S185*H185</f>
        <v>10.186750000000002</v>
      </c>
      <c r="AR185" s="231" t="s">
        <v>154</v>
      </c>
      <c r="AT185" s="231" t="s">
        <v>149</v>
      </c>
      <c r="AU185" s="231" t="s">
        <v>82</v>
      </c>
      <c r="AY185" s="18" t="s">
        <v>147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8" t="s">
        <v>80</v>
      </c>
      <c r="BK185" s="232">
        <f>ROUND(I185*H185,2)</f>
        <v>0</v>
      </c>
      <c r="BL185" s="18" t="s">
        <v>154</v>
      </c>
      <c r="BM185" s="231" t="s">
        <v>291</v>
      </c>
    </row>
    <row r="186" spans="2:51" s="12" customFormat="1" ht="12">
      <c r="B186" s="233"/>
      <c r="C186" s="234"/>
      <c r="D186" s="235" t="s">
        <v>156</v>
      </c>
      <c r="E186" s="236" t="s">
        <v>19</v>
      </c>
      <c r="F186" s="237" t="s">
        <v>292</v>
      </c>
      <c r="G186" s="234"/>
      <c r="H186" s="238">
        <v>291.05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AT186" s="244" t="s">
        <v>156</v>
      </c>
      <c r="AU186" s="244" t="s">
        <v>82</v>
      </c>
      <c r="AV186" s="12" t="s">
        <v>82</v>
      </c>
      <c r="AW186" s="12" t="s">
        <v>33</v>
      </c>
      <c r="AX186" s="12" t="s">
        <v>80</v>
      </c>
      <c r="AY186" s="244" t="s">
        <v>147</v>
      </c>
    </row>
    <row r="187" spans="2:65" s="1" customFormat="1" ht="24" customHeight="1">
      <c r="B187" s="39"/>
      <c r="C187" s="220" t="s">
        <v>293</v>
      </c>
      <c r="D187" s="220" t="s">
        <v>149</v>
      </c>
      <c r="E187" s="221" t="s">
        <v>294</v>
      </c>
      <c r="F187" s="222" t="s">
        <v>295</v>
      </c>
      <c r="G187" s="223" t="s">
        <v>173</v>
      </c>
      <c r="H187" s="224">
        <v>62.77</v>
      </c>
      <c r="I187" s="225"/>
      <c r="J187" s="226">
        <f>ROUND(I187*H187,2)</f>
        <v>0</v>
      </c>
      <c r="K187" s="222" t="s">
        <v>153</v>
      </c>
      <c r="L187" s="44"/>
      <c r="M187" s="227" t="s">
        <v>19</v>
      </c>
      <c r="N187" s="228" t="s">
        <v>43</v>
      </c>
      <c r="O187" s="84"/>
      <c r="P187" s="229">
        <f>O187*H187</f>
        <v>0</v>
      </c>
      <c r="Q187" s="229">
        <v>0</v>
      </c>
      <c r="R187" s="229">
        <f>Q187*H187</f>
        <v>0</v>
      </c>
      <c r="S187" s="229">
        <v>1.4</v>
      </c>
      <c r="T187" s="230">
        <f>S187*H187</f>
        <v>87.878</v>
      </c>
      <c r="AR187" s="231" t="s">
        <v>154</v>
      </c>
      <c r="AT187" s="231" t="s">
        <v>149</v>
      </c>
      <c r="AU187" s="231" t="s">
        <v>82</v>
      </c>
      <c r="AY187" s="18" t="s">
        <v>147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8" t="s">
        <v>80</v>
      </c>
      <c r="BK187" s="232">
        <f>ROUND(I187*H187,2)</f>
        <v>0</v>
      </c>
      <c r="BL187" s="18" t="s">
        <v>154</v>
      </c>
      <c r="BM187" s="231" t="s">
        <v>296</v>
      </c>
    </row>
    <row r="188" spans="2:51" s="14" customFormat="1" ht="12">
      <c r="B188" s="256"/>
      <c r="C188" s="257"/>
      <c r="D188" s="235" t="s">
        <v>156</v>
      </c>
      <c r="E188" s="258" t="s">
        <v>19</v>
      </c>
      <c r="F188" s="259" t="s">
        <v>188</v>
      </c>
      <c r="G188" s="257"/>
      <c r="H188" s="258" t="s">
        <v>19</v>
      </c>
      <c r="I188" s="260"/>
      <c r="J188" s="257"/>
      <c r="K188" s="257"/>
      <c r="L188" s="261"/>
      <c r="M188" s="262"/>
      <c r="N188" s="263"/>
      <c r="O188" s="263"/>
      <c r="P188" s="263"/>
      <c r="Q188" s="263"/>
      <c r="R188" s="263"/>
      <c r="S188" s="263"/>
      <c r="T188" s="264"/>
      <c r="AT188" s="265" t="s">
        <v>156</v>
      </c>
      <c r="AU188" s="265" t="s">
        <v>82</v>
      </c>
      <c r="AV188" s="14" t="s">
        <v>80</v>
      </c>
      <c r="AW188" s="14" t="s">
        <v>33</v>
      </c>
      <c r="AX188" s="14" t="s">
        <v>72</v>
      </c>
      <c r="AY188" s="265" t="s">
        <v>147</v>
      </c>
    </row>
    <row r="189" spans="2:51" s="12" customFormat="1" ht="12">
      <c r="B189" s="233"/>
      <c r="C189" s="234"/>
      <c r="D189" s="235" t="s">
        <v>156</v>
      </c>
      <c r="E189" s="236" t="s">
        <v>19</v>
      </c>
      <c r="F189" s="237" t="s">
        <v>297</v>
      </c>
      <c r="G189" s="234"/>
      <c r="H189" s="238">
        <v>1.398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AT189" s="244" t="s">
        <v>156</v>
      </c>
      <c r="AU189" s="244" t="s">
        <v>82</v>
      </c>
      <c r="AV189" s="12" t="s">
        <v>82</v>
      </c>
      <c r="AW189" s="12" t="s">
        <v>33</v>
      </c>
      <c r="AX189" s="12" t="s">
        <v>72</v>
      </c>
      <c r="AY189" s="244" t="s">
        <v>147</v>
      </c>
    </row>
    <row r="190" spans="2:51" s="12" customFormat="1" ht="12">
      <c r="B190" s="233"/>
      <c r="C190" s="234"/>
      <c r="D190" s="235" t="s">
        <v>156</v>
      </c>
      <c r="E190" s="236" t="s">
        <v>19</v>
      </c>
      <c r="F190" s="237" t="s">
        <v>298</v>
      </c>
      <c r="G190" s="234"/>
      <c r="H190" s="238">
        <v>15.381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AT190" s="244" t="s">
        <v>156</v>
      </c>
      <c r="AU190" s="244" t="s">
        <v>82</v>
      </c>
      <c r="AV190" s="12" t="s">
        <v>82</v>
      </c>
      <c r="AW190" s="12" t="s">
        <v>33</v>
      </c>
      <c r="AX190" s="12" t="s">
        <v>72</v>
      </c>
      <c r="AY190" s="244" t="s">
        <v>147</v>
      </c>
    </row>
    <row r="191" spans="2:51" s="12" customFormat="1" ht="12">
      <c r="B191" s="233"/>
      <c r="C191" s="234"/>
      <c r="D191" s="235" t="s">
        <v>156</v>
      </c>
      <c r="E191" s="236" t="s">
        <v>19</v>
      </c>
      <c r="F191" s="237" t="s">
        <v>299</v>
      </c>
      <c r="G191" s="234"/>
      <c r="H191" s="238">
        <v>11.742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AT191" s="244" t="s">
        <v>156</v>
      </c>
      <c r="AU191" s="244" t="s">
        <v>82</v>
      </c>
      <c r="AV191" s="12" t="s">
        <v>82</v>
      </c>
      <c r="AW191" s="12" t="s">
        <v>33</v>
      </c>
      <c r="AX191" s="12" t="s">
        <v>72</v>
      </c>
      <c r="AY191" s="244" t="s">
        <v>147</v>
      </c>
    </row>
    <row r="192" spans="2:51" s="14" customFormat="1" ht="12">
      <c r="B192" s="256"/>
      <c r="C192" s="257"/>
      <c r="D192" s="235" t="s">
        <v>156</v>
      </c>
      <c r="E192" s="258" t="s">
        <v>19</v>
      </c>
      <c r="F192" s="259" t="s">
        <v>244</v>
      </c>
      <c r="G192" s="257"/>
      <c r="H192" s="258" t="s">
        <v>19</v>
      </c>
      <c r="I192" s="260"/>
      <c r="J192" s="257"/>
      <c r="K192" s="257"/>
      <c r="L192" s="261"/>
      <c r="M192" s="262"/>
      <c r="N192" s="263"/>
      <c r="O192" s="263"/>
      <c r="P192" s="263"/>
      <c r="Q192" s="263"/>
      <c r="R192" s="263"/>
      <c r="S192" s="263"/>
      <c r="T192" s="264"/>
      <c r="AT192" s="265" t="s">
        <v>156</v>
      </c>
      <c r="AU192" s="265" t="s">
        <v>82</v>
      </c>
      <c r="AV192" s="14" t="s">
        <v>80</v>
      </c>
      <c r="AW192" s="14" t="s">
        <v>33</v>
      </c>
      <c r="AX192" s="14" t="s">
        <v>72</v>
      </c>
      <c r="AY192" s="265" t="s">
        <v>147</v>
      </c>
    </row>
    <row r="193" spans="2:51" s="12" customFormat="1" ht="12">
      <c r="B193" s="233"/>
      <c r="C193" s="234"/>
      <c r="D193" s="235" t="s">
        <v>156</v>
      </c>
      <c r="E193" s="236" t="s">
        <v>19</v>
      </c>
      <c r="F193" s="237" t="s">
        <v>300</v>
      </c>
      <c r="G193" s="234"/>
      <c r="H193" s="238">
        <v>6.531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AT193" s="244" t="s">
        <v>156</v>
      </c>
      <c r="AU193" s="244" t="s">
        <v>82</v>
      </c>
      <c r="AV193" s="12" t="s">
        <v>82</v>
      </c>
      <c r="AW193" s="12" t="s">
        <v>33</v>
      </c>
      <c r="AX193" s="12" t="s">
        <v>72</v>
      </c>
      <c r="AY193" s="244" t="s">
        <v>147</v>
      </c>
    </row>
    <row r="194" spans="2:51" s="14" customFormat="1" ht="12">
      <c r="B194" s="256"/>
      <c r="C194" s="257"/>
      <c r="D194" s="235" t="s">
        <v>156</v>
      </c>
      <c r="E194" s="258" t="s">
        <v>19</v>
      </c>
      <c r="F194" s="259" t="s">
        <v>254</v>
      </c>
      <c r="G194" s="257"/>
      <c r="H194" s="258" t="s">
        <v>19</v>
      </c>
      <c r="I194" s="260"/>
      <c r="J194" s="257"/>
      <c r="K194" s="257"/>
      <c r="L194" s="261"/>
      <c r="M194" s="262"/>
      <c r="N194" s="263"/>
      <c r="O194" s="263"/>
      <c r="P194" s="263"/>
      <c r="Q194" s="263"/>
      <c r="R194" s="263"/>
      <c r="S194" s="263"/>
      <c r="T194" s="264"/>
      <c r="AT194" s="265" t="s">
        <v>156</v>
      </c>
      <c r="AU194" s="265" t="s">
        <v>82</v>
      </c>
      <c r="AV194" s="14" t="s">
        <v>80</v>
      </c>
      <c r="AW194" s="14" t="s">
        <v>33</v>
      </c>
      <c r="AX194" s="14" t="s">
        <v>72</v>
      </c>
      <c r="AY194" s="265" t="s">
        <v>147</v>
      </c>
    </row>
    <row r="195" spans="2:51" s="12" customFormat="1" ht="12">
      <c r="B195" s="233"/>
      <c r="C195" s="234"/>
      <c r="D195" s="235" t="s">
        <v>156</v>
      </c>
      <c r="E195" s="236" t="s">
        <v>19</v>
      </c>
      <c r="F195" s="237" t="s">
        <v>301</v>
      </c>
      <c r="G195" s="234"/>
      <c r="H195" s="238">
        <v>7.865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AT195" s="244" t="s">
        <v>156</v>
      </c>
      <c r="AU195" s="244" t="s">
        <v>82</v>
      </c>
      <c r="AV195" s="12" t="s">
        <v>82</v>
      </c>
      <c r="AW195" s="12" t="s">
        <v>33</v>
      </c>
      <c r="AX195" s="12" t="s">
        <v>72</v>
      </c>
      <c r="AY195" s="244" t="s">
        <v>147</v>
      </c>
    </row>
    <row r="196" spans="2:51" s="12" customFormat="1" ht="12">
      <c r="B196" s="233"/>
      <c r="C196" s="234"/>
      <c r="D196" s="235" t="s">
        <v>156</v>
      </c>
      <c r="E196" s="236" t="s">
        <v>19</v>
      </c>
      <c r="F196" s="237" t="s">
        <v>302</v>
      </c>
      <c r="G196" s="234"/>
      <c r="H196" s="238">
        <v>19.853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AT196" s="244" t="s">
        <v>156</v>
      </c>
      <c r="AU196" s="244" t="s">
        <v>82</v>
      </c>
      <c r="AV196" s="12" t="s">
        <v>82</v>
      </c>
      <c r="AW196" s="12" t="s">
        <v>33</v>
      </c>
      <c r="AX196" s="12" t="s">
        <v>72</v>
      </c>
      <c r="AY196" s="244" t="s">
        <v>147</v>
      </c>
    </row>
    <row r="197" spans="2:51" s="13" customFormat="1" ht="12">
      <c r="B197" s="245"/>
      <c r="C197" s="246"/>
      <c r="D197" s="235" t="s">
        <v>156</v>
      </c>
      <c r="E197" s="247" t="s">
        <v>19</v>
      </c>
      <c r="F197" s="248" t="s">
        <v>183</v>
      </c>
      <c r="G197" s="246"/>
      <c r="H197" s="249">
        <v>62.77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AT197" s="255" t="s">
        <v>156</v>
      </c>
      <c r="AU197" s="255" t="s">
        <v>82</v>
      </c>
      <c r="AV197" s="13" t="s">
        <v>154</v>
      </c>
      <c r="AW197" s="13" t="s">
        <v>33</v>
      </c>
      <c r="AX197" s="13" t="s">
        <v>80</v>
      </c>
      <c r="AY197" s="255" t="s">
        <v>147</v>
      </c>
    </row>
    <row r="198" spans="2:65" s="1" customFormat="1" ht="36" customHeight="1">
      <c r="B198" s="39"/>
      <c r="C198" s="220" t="s">
        <v>303</v>
      </c>
      <c r="D198" s="220" t="s">
        <v>149</v>
      </c>
      <c r="E198" s="221" t="s">
        <v>304</v>
      </c>
      <c r="F198" s="222" t="s">
        <v>305</v>
      </c>
      <c r="G198" s="223" t="s">
        <v>152</v>
      </c>
      <c r="H198" s="224">
        <v>22.078</v>
      </c>
      <c r="I198" s="225"/>
      <c r="J198" s="226">
        <f>ROUND(I198*H198,2)</f>
        <v>0</v>
      </c>
      <c r="K198" s="222" t="s">
        <v>153</v>
      </c>
      <c r="L198" s="44"/>
      <c r="M198" s="227" t="s">
        <v>19</v>
      </c>
      <c r="N198" s="228" t="s">
        <v>43</v>
      </c>
      <c r="O198" s="84"/>
      <c r="P198" s="229">
        <f>O198*H198</f>
        <v>0</v>
      </c>
      <c r="Q198" s="229">
        <v>0</v>
      </c>
      <c r="R198" s="229">
        <f>Q198*H198</f>
        <v>0</v>
      </c>
      <c r="S198" s="229">
        <v>0.062</v>
      </c>
      <c r="T198" s="230">
        <f>S198*H198</f>
        <v>1.368836</v>
      </c>
      <c r="AR198" s="231" t="s">
        <v>154</v>
      </c>
      <c r="AT198" s="231" t="s">
        <v>149</v>
      </c>
      <c r="AU198" s="231" t="s">
        <v>82</v>
      </c>
      <c r="AY198" s="18" t="s">
        <v>147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8" t="s">
        <v>80</v>
      </c>
      <c r="BK198" s="232">
        <f>ROUND(I198*H198,2)</f>
        <v>0</v>
      </c>
      <c r="BL198" s="18" t="s">
        <v>154</v>
      </c>
      <c r="BM198" s="231" t="s">
        <v>306</v>
      </c>
    </row>
    <row r="199" spans="2:51" s="14" customFormat="1" ht="12">
      <c r="B199" s="256"/>
      <c r="C199" s="257"/>
      <c r="D199" s="235" t="s">
        <v>156</v>
      </c>
      <c r="E199" s="258" t="s">
        <v>19</v>
      </c>
      <c r="F199" s="259" t="s">
        <v>244</v>
      </c>
      <c r="G199" s="257"/>
      <c r="H199" s="258" t="s">
        <v>19</v>
      </c>
      <c r="I199" s="260"/>
      <c r="J199" s="257"/>
      <c r="K199" s="257"/>
      <c r="L199" s="261"/>
      <c r="M199" s="262"/>
      <c r="N199" s="263"/>
      <c r="O199" s="263"/>
      <c r="P199" s="263"/>
      <c r="Q199" s="263"/>
      <c r="R199" s="263"/>
      <c r="S199" s="263"/>
      <c r="T199" s="264"/>
      <c r="AT199" s="265" t="s">
        <v>156</v>
      </c>
      <c r="AU199" s="265" t="s">
        <v>82</v>
      </c>
      <c r="AV199" s="14" t="s">
        <v>80</v>
      </c>
      <c r="AW199" s="14" t="s">
        <v>33</v>
      </c>
      <c r="AX199" s="14" t="s">
        <v>72</v>
      </c>
      <c r="AY199" s="265" t="s">
        <v>147</v>
      </c>
    </row>
    <row r="200" spans="2:51" s="12" customFormat="1" ht="12">
      <c r="B200" s="233"/>
      <c r="C200" s="234"/>
      <c r="D200" s="235" t="s">
        <v>156</v>
      </c>
      <c r="E200" s="236" t="s">
        <v>19</v>
      </c>
      <c r="F200" s="237" t="s">
        <v>307</v>
      </c>
      <c r="G200" s="234"/>
      <c r="H200" s="238">
        <v>9.062</v>
      </c>
      <c r="I200" s="239"/>
      <c r="J200" s="234"/>
      <c r="K200" s="234"/>
      <c r="L200" s="240"/>
      <c r="M200" s="241"/>
      <c r="N200" s="242"/>
      <c r="O200" s="242"/>
      <c r="P200" s="242"/>
      <c r="Q200" s="242"/>
      <c r="R200" s="242"/>
      <c r="S200" s="242"/>
      <c r="T200" s="243"/>
      <c r="AT200" s="244" t="s">
        <v>156</v>
      </c>
      <c r="AU200" s="244" t="s">
        <v>82</v>
      </c>
      <c r="AV200" s="12" t="s">
        <v>82</v>
      </c>
      <c r="AW200" s="12" t="s">
        <v>33</v>
      </c>
      <c r="AX200" s="12" t="s">
        <v>72</v>
      </c>
      <c r="AY200" s="244" t="s">
        <v>147</v>
      </c>
    </row>
    <row r="201" spans="2:51" s="12" customFormat="1" ht="12">
      <c r="B201" s="233"/>
      <c r="C201" s="234"/>
      <c r="D201" s="235" t="s">
        <v>156</v>
      </c>
      <c r="E201" s="236" t="s">
        <v>19</v>
      </c>
      <c r="F201" s="237" t="s">
        <v>308</v>
      </c>
      <c r="G201" s="234"/>
      <c r="H201" s="238">
        <v>10.96</v>
      </c>
      <c r="I201" s="239"/>
      <c r="J201" s="234"/>
      <c r="K201" s="234"/>
      <c r="L201" s="240"/>
      <c r="M201" s="241"/>
      <c r="N201" s="242"/>
      <c r="O201" s="242"/>
      <c r="P201" s="242"/>
      <c r="Q201" s="242"/>
      <c r="R201" s="242"/>
      <c r="S201" s="242"/>
      <c r="T201" s="243"/>
      <c r="AT201" s="244" t="s">
        <v>156</v>
      </c>
      <c r="AU201" s="244" t="s">
        <v>82</v>
      </c>
      <c r="AV201" s="12" t="s">
        <v>82</v>
      </c>
      <c r="AW201" s="12" t="s">
        <v>33</v>
      </c>
      <c r="AX201" s="12" t="s">
        <v>72</v>
      </c>
      <c r="AY201" s="244" t="s">
        <v>147</v>
      </c>
    </row>
    <row r="202" spans="2:51" s="14" customFormat="1" ht="12">
      <c r="B202" s="256"/>
      <c r="C202" s="257"/>
      <c r="D202" s="235" t="s">
        <v>156</v>
      </c>
      <c r="E202" s="258" t="s">
        <v>19</v>
      </c>
      <c r="F202" s="259" t="s">
        <v>250</v>
      </c>
      <c r="G202" s="257"/>
      <c r="H202" s="258" t="s">
        <v>19</v>
      </c>
      <c r="I202" s="260"/>
      <c r="J202" s="257"/>
      <c r="K202" s="257"/>
      <c r="L202" s="261"/>
      <c r="M202" s="262"/>
      <c r="N202" s="263"/>
      <c r="O202" s="263"/>
      <c r="P202" s="263"/>
      <c r="Q202" s="263"/>
      <c r="R202" s="263"/>
      <c r="S202" s="263"/>
      <c r="T202" s="264"/>
      <c r="AT202" s="265" t="s">
        <v>156</v>
      </c>
      <c r="AU202" s="265" t="s">
        <v>82</v>
      </c>
      <c r="AV202" s="14" t="s">
        <v>80</v>
      </c>
      <c r="AW202" s="14" t="s">
        <v>33</v>
      </c>
      <c r="AX202" s="14" t="s">
        <v>72</v>
      </c>
      <c r="AY202" s="265" t="s">
        <v>147</v>
      </c>
    </row>
    <row r="203" spans="2:51" s="12" customFormat="1" ht="12">
      <c r="B203" s="233"/>
      <c r="C203" s="234"/>
      <c r="D203" s="235" t="s">
        <v>156</v>
      </c>
      <c r="E203" s="236" t="s">
        <v>19</v>
      </c>
      <c r="F203" s="237" t="s">
        <v>309</v>
      </c>
      <c r="G203" s="234"/>
      <c r="H203" s="238">
        <v>2.056</v>
      </c>
      <c r="I203" s="239"/>
      <c r="J203" s="234"/>
      <c r="K203" s="234"/>
      <c r="L203" s="240"/>
      <c r="M203" s="241"/>
      <c r="N203" s="242"/>
      <c r="O203" s="242"/>
      <c r="P203" s="242"/>
      <c r="Q203" s="242"/>
      <c r="R203" s="242"/>
      <c r="S203" s="242"/>
      <c r="T203" s="243"/>
      <c r="AT203" s="244" t="s">
        <v>156</v>
      </c>
      <c r="AU203" s="244" t="s">
        <v>82</v>
      </c>
      <c r="AV203" s="12" t="s">
        <v>82</v>
      </c>
      <c r="AW203" s="12" t="s">
        <v>33</v>
      </c>
      <c r="AX203" s="12" t="s">
        <v>72</v>
      </c>
      <c r="AY203" s="244" t="s">
        <v>147</v>
      </c>
    </row>
    <row r="204" spans="2:51" s="13" customFormat="1" ht="12">
      <c r="B204" s="245"/>
      <c r="C204" s="246"/>
      <c r="D204" s="235" t="s">
        <v>156</v>
      </c>
      <c r="E204" s="247" t="s">
        <v>19</v>
      </c>
      <c r="F204" s="248" t="s">
        <v>183</v>
      </c>
      <c r="G204" s="246"/>
      <c r="H204" s="249">
        <v>22.078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AT204" s="255" t="s">
        <v>156</v>
      </c>
      <c r="AU204" s="255" t="s">
        <v>82</v>
      </c>
      <c r="AV204" s="13" t="s">
        <v>154</v>
      </c>
      <c r="AW204" s="13" t="s">
        <v>33</v>
      </c>
      <c r="AX204" s="13" t="s">
        <v>80</v>
      </c>
      <c r="AY204" s="255" t="s">
        <v>147</v>
      </c>
    </row>
    <row r="205" spans="2:65" s="1" customFormat="1" ht="36" customHeight="1">
      <c r="B205" s="39"/>
      <c r="C205" s="220" t="s">
        <v>310</v>
      </c>
      <c r="D205" s="220" t="s">
        <v>149</v>
      </c>
      <c r="E205" s="221" t="s">
        <v>311</v>
      </c>
      <c r="F205" s="222" t="s">
        <v>312</v>
      </c>
      <c r="G205" s="223" t="s">
        <v>152</v>
      </c>
      <c r="H205" s="224">
        <v>70.296</v>
      </c>
      <c r="I205" s="225"/>
      <c r="J205" s="226">
        <f>ROUND(I205*H205,2)</f>
        <v>0</v>
      </c>
      <c r="K205" s="222" t="s">
        <v>153</v>
      </c>
      <c r="L205" s="44"/>
      <c r="M205" s="227" t="s">
        <v>19</v>
      </c>
      <c r="N205" s="228" t="s">
        <v>43</v>
      </c>
      <c r="O205" s="84"/>
      <c r="P205" s="229">
        <f>O205*H205</f>
        <v>0</v>
      </c>
      <c r="Q205" s="229">
        <v>0</v>
      </c>
      <c r="R205" s="229">
        <f>Q205*H205</f>
        <v>0</v>
      </c>
      <c r="S205" s="229">
        <v>0.088</v>
      </c>
      <c r="T205" s="230">
        <f>S205*H205</f>
        <v>6.186048</v>
      </c>
      <c r="AR205" s="231" t="s">
        <v>154</v>
      </c>
      <c r="AT205" s="231" t="s">
        <v>149</v>
      </c>
      <c r="AU205" s="231" t="s">
        <v>82</v>
      </c>
      <c r="AY205" s="18" t="s">
        <v>147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8" t="s">
        <v>80</v>
      </c>
      <c r="BK205" s="232">
        <f>ROUND(I205*H205,2)</f>
        <v>0</v>
      </c>
      <c r="BL205" s="18" t="s">
        <v>154</v>
      </c>
      <c r="BM205" s="231" t="s">
        <v>313</v>
      </c>
    </row>
    <row r="206" spans="2:51" s="14" customFormat="1" ht="12">
      <c r="B206" s="256"/>
      <c r="C206" s="257"/>
      <c r="D206" s="235" t="s">
        <v>156</v>
      </c>
      <c r="E206" s="258" t="s">
        <v>19</v>
      </c>
      <c r="F206" s="259" t="s">
        <v>244</v>
      </c>
      <c r="G206" s="257"/>
      <c r="H206" s="258" t="s">
        <v>19</v>
      </c>
      <c r="I206" s="260"/>
      <c r="J206" s="257"/>
      <c r="K206" s="257"/>
      <c r="L206" s="261"/>
      <c r="M206" s="262"/>
      <c r="N206" s="263"/>
      <c r="O206" s="263"/>
      <c r="P206" s="263"/>
      <c r="Q206" s="263"/>
      <c r="R206" s="263"/>
      <c r="S206" s="263"/>
      <c r="T206" s="264"/>
      <c r="AT206" s="265" t="s">
        <v>156</v>
      </c>
      <c r="AU206" s="265" t="s">
        <v>82</v>
      </c>
      <c r="AV206" s="14" t="s">
        <v>80</v>
      </c>
      <c r="AW206" s="14" t="s">
        <v>33</v>
      </c>
      <c r="AX206" s="14" t="s">
        <v>72</v>
      </c>
      <c r="AY206" s="265" t="s">
        <v>147</v>
      </c>
    </row>
    <row r="207" spans="2:51" s="12" customFormat="1" ht="12">
      <c r="B207" s="233"/>
      <c r="C207" s="234"/>
      <c r="D207" s="235" t="s">
        <v>156</v>
      </c>
      <c r="E207" s="236" t="s">
        <v>19</v>
      </c>
      <c r="F207" s="237" t="s">
        <v>314</v>
      </c>
      <c r="G207" s="234"/>
      <c r="H207" s="238">
        <v>10.565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AT207" s="244" t="s">
        <v>156</v>
      </c>
      <c r="AU207" s="244" t="s">
        <v>82</v>
      </c>
      <c r="AV207" s="12" t="s">
        <v>82</v>
      </c>
      <c r="AW207" s="12" t="s">
        <v>33</v>
      </c>
      <c r="AX207" s="12" t="s">
        <v>72</v>
      </c>
      <c r="AY207" s="244" t="s">
        <v>147</v>
      </c>
    </row>
    <row r="208" spans="2:51" s="12" customFormat="1" ht="12">
      <c r="B208" s="233"/>
      <c r="C208" s="234"/>
      <c r="D208" s="235" t="s">
        <v>156</v>
      </c>
      <c r="E208" s="236" t="s">
        <v>19</v>
      </c>
      <c r="F208" s="237" t="s">
        <v>315</v>
      </c>
      <c r="G208" s="234"/>
      <c r="H208" s="238">
        <v>10.75</v>
      </c>
      <c r="I208" s="239"/>
      <c r="J208" s="234"/>
      <c r="K208" s="234"/>
      <c r="L208" s="240"/>
      <c r="M208" s="241"/>
      <c r="N208" s="242"/>
      <c r="O208" s="242"/>
      <c r="P208" s="242"/>
      <c r="Q208" s="242"/>
      <c r="R208" s="242"/>
      <c r="S208" s="242"/>
      <c r="T208" s="243"/>
      <c r="AT208" s="244" t="s">
        <v>156</v>
      </c>
      <c r="AU208" s="244" t="s">
        <v>82</v>
      </c>
      <c r="AV208" s="12" t="s">
        <v>82</v>
      </c>
      <c r="AW208" s="12" t="s">
        <v>33</v>
      </c>
      <c r="AX208" s="12" t="s">
        <v>72</v>
      </c>
      <c r="AY208" s="244" t="s">
        <v>147</v>
      </c>
    </row>
    <row r="209" spans="2:51" s="12" customFormat="1" ht="12">
      <c r="B209" s="233"/>
      <c r="C209" s="234"/>
      <c r="D209" s="235" t="s">
        <v>156</v>
      </c>
      <c r="E209" s="236" t="s">
        <v>19</v>
      </c>
      <c r="F209" s="237" t="s">
        <v>316</v>
      </c>
      <c r="G209" s="234"/>
      <c r="H209" s="238">
        <v>17.976</v>
      </c>
      <c r="I209" s="239"/>
      <c r="J209" s="234"/>
      <c r="K209" s="234"/>
      <c r="L209" s="240"/>
      <c r="M209" s="241"/>
      <c r="N209" s="242"/>
      <c r="O209" s="242"/>
      <c r="P209" s="242"/>
      <c r="Q209" s="242"/>
      <c r="R209" s="242"/>
      <c r="S209" s="242"/>
      <c r="T209" s="243"/>
      <c r="AT209" s="244" t="s">
        <v>156</v>
      </c>
      <c r="AU209" s="244" t="s">
        <v>82</v>
      </c>
      <c r="AV209" s="12" t="s">
        <v>82</v>
      </c>
      <c r="AW209" s="12" t="s">
        <v>33</v>
      </c>
      <c r="AX209" s="12" t="s">
        <v>72</v>
      </c>
      <c r="AY209" s="244" t="s">
        <v>147</v>
      </c>
    </row>
    <row r="210" spans="2:51" s="14" customFormat="1" ht="12">
      <c r="B210" s="256"/>
      <c r="C210" s="257"/>
      <c r="D210" s="235" t="s">
        <v>156</v>
      </c>
      <c r="E210" s="258" t="s">
        <v>19</v>
      </c>
      <c r="F210" s="259" t="s">
        <v>250</v>
      </c>
      <c r="G210" s="257"/>
      <c r="H210" s="258" t="s">
        <v>19</v>
      </c>
      <c r="I210" s="260"/>
      <c r="J210" s="257"/>
      <c r="K210" s="257"/>
      <c r="L210" s="261"/>
      <c r="M210" s="262"/>
      <c r="N210" s="263"/>
      <c r="O210" s="263"/>
      <c r="P210" s="263"/>
      <c r="Q210" s="263"/>
      <c r="R210" s="263"/>
      <c r="S210" s="263"/>
      <c r="T210" s="264"/>
      <c r="AT210" s="265" t="s">
        <v>156</v>
      </c>
      <c r="AU210" s="265" t="s">
        <v>82</v>
      </c>
      <c r="AV210" s="14" t="s">
        <v>80</v>
      </c>
      <c r="AW210" s="14" t="s">
        <v>33</v>
      </c>
      <c r="AX210" s="14" t="s">
        <v>72</v>
      </c>
      <c r="AY210" s="265" t="s">
        <v>147</v>
      </c>
    </row>
    <row r="211" spans="2:51" s="12" customFormat="1" ht="12">
      <c r="B211" s="233"/>
      <c r="C211" s="234"/>
      <c r="D211" s="235" t="s">
        <v>156</v>
      </c>
      <c r="E211" s="236" t="s">
        <v>19</v>
      </c>
      <c r="F211" s="237" t="s">
        <v>317</v>
      </c>
      <c r="G211" s="234"/>
      <c r="H211" s="238">
        <v>20.225</v>
      </c>
      <c r="I211" s="239"/>
      <c r="J211" s="234"/>
      <c r="K211" s="234"/>
      <c r="L211" s="240"/>
      <c r="M211" s="241"/>
      <c r="N211" s="242"/>
      <c r="O211" s="242"/>
      <c r="P211" s="242"/>
      <c r="Q211" s="242"/>
      <c r="R211" s="242"/>
      <c r="S211" s="242"/>
      <c r="T211" s="243"/>
      <c r="AT211" s="244" t="s">
        <v>156</v>
      </c>
      <c r="AU211" s="244" t="s">
        <v>82</v>
      </c>
      <c r="AV211" s="12" t="s">
        <v>82</v>
      </c>
      <c r="AW211" s="12" t="s">
        <v>33</v>
      </c>
      <c r="AX211" s="12" t="s">
        <v>72</v>
      </c>
      <c r="AY211" s="244" t="s">
        <v>147</v>
      </c>
    </row>
    <row r="212" spans="2:51" s="12" customFormat="1" ht="12">
      <c r="B212" s="233"/>
      <c r="C212" s="234"/>
      <c r="D212" s="235" t="s">
        <v>156</v>
      </c>
      <c r="E212" s="236" t="s">
        <v>19</v>
      </c>
      <c r="F212" s="237" t="s">
        <v>318</v>
      </c>
      <c r="G212" s="234"/>
      <c r="H212" s="238">
        <v>10.78</v>
      </c>
      <c r="I212" s="239"/>
      <c r="J212" s="234"/>
      <c r="K212" s="234"/>
      <c r="L212" s="240"/>
      <c r="M212" s="241"/>
      <c r="N212" s="242"/>
      <c r="O212" s="242"/>
      <c r="P212" s="242"/>
      <c r="Q212" s="242"/>
      <c r="R212" s="242"/>
      <c r="S212" s="242"/>
      <c r="T212" s="243"/>
      <c r="AT212" s="244" t="s">
        <v>156</v>
      </c>
      <c r="AU212" s="244" t="s">
        <v>82</v>
      </c>
      <c r="AV212" s="12" t="s">
        <v>82</v>
      </c>
      <c r="AW212" s="12" t="s">
        <v>33</v>
      </c>
      <c r="AX212" s="12" t="s">
        <v>72</v>
      </c>
      <c r="AY212" s="244" t="s">
        <v>147</v>
      </c>
    </row>
    <row r="213" spans="2:51" s="13" customFormat="1" ht="12">
      <c r="B213" s="245"/>
      <c r="C213" s="246"/>
      <c r="D213" s="235" t="s">
        <v>156</v>
      </c>
      <c r="E213" s="247" t="s">
        <v>19</v>
      </c>
      <c r="F213" s="248" t="s">
        <v>183</v>
      </c>
      <c r="G213" s="246"/>
      <c r="H213" s="249">
        <v>70.29599999999999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AT213" s="255" t="s">
        <v>156</v>
      </c>
      <c r="AU213" s="255" t="s">
        <v>82</v>
      </c>
      <c r="AV213" s="13" t="s">
        <v>154</v>
      </c>
      <c r="AW213" s="13" t="s">
        <v>33</v>
      </c>
      <c r="AX213" s="13" t="s">
        <v>80</v>
      </c>
      <c r="AY213" s="255" t="s">
        <v>147</v>
      </c>
    </row>
    <row r="214" spans="2:65" s="1" customFormat="1" ht="16.5" customHeight="1">
      <c r="B214" s="39"/>
      <c r="C214" s="220" t="s">
        <v>319</v>
      </c>
      <c r="D214" s="220" t="s">
        <v>149</v>
      </c>
      <c r="E214" s="221" t="s">
        <v>320</v>
      </c>
      <c r="F214" s="222" t="s">
        <v>321</v>
      </c>
      <c r="G214" s="223" t="s">
        <v>322</v>
      </c>
      <c r="H214" s="224">
        <v>6.542</v>
      </c>
      <c r="I214" s="225"/>
      <c r="J214" s="226">
        <f>ROUND(I214*H214,2)</f>
        <v>0</v>
      </c>
      <c r="K214" s="222" t="s">
        <v>153</v>
      </c>
      <c r="L214" s="44"/>
      <c r="M214" s="227" t="s">
        <v>19</v>
      </c>
      <c r="N214" s="228" t="s">
        <v>43</v>
      </c>
      <c r="O214" s="84"/>
      <c r="P214" s="229">
        <f>O214*H214</f>
        <v>0</v>
      </c>
      <c r="Q214" s="229">
        <v>0</v>
      </c>
      <c r="R214" s="229">
        <f>Q214*H214</f>
        <v>0</v>
      </c>
      <c r="S214" s="229">
        <v>0.063</v>
      </c>
      <c r="T214" s="230">
        <f>S214*H214</f>
        <v>0.412146</v>
      </c>
      <c r="AR214" s="231" t="s">
        <v>154</v>
      </c>
      <c r="AT214" s="231" t="s">
        <v>149</v>
      </c>
      <c r="AU214" s="231" t="s">
        <v>82</v>
      </c>
      <c r="AY214" s="18" t="s">
        <v>147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8" t="s">
        <v>80</v>
      </c>
      <c r="BK214" s="232">
        <f>ROUND(I214*H214,2)</f>
        <v>0</v>
      </c>
      <c r="BL214" s="18" t="s">
        <v>154</v>
      </c>
      <c r="BM214" s="231" t="s">
        <v>323</v>
      </c>
    </row>
    <row r="215" spans="2:51" s="14" customFormat="1" ht="12">
      <c r="B215" s="256"/>
      <c r="C215" s="257"/>
      <c r="D215" s="235" t="s">
        <v>156</v>
      </c>
      <c r="E215" s="258" t="s">
        <v>19</v>
      </c>
      <c r="F215" s="259" t="s">
        <v>188</v>
      </c>
      <c r="G215" s="257"/>
      <c r="H215" s="258" t="s">
        <v>19</v>
      </c>
      <c r="I215" s="260"/>
      <c r="J215" s="257"/>
      <c r="K215" s="257"/>
      <c r="L215" s="261"/>
      <c r="M215" s="262"/>
      <c r="N215" s="263"/>
      <c r="O215" s="263"/>
      <c r="P215" s="263"/>
      <c r="Q215" s="263"/>
      <c r="R215" s="263"/>
      <c r="S215" s="263"/>
      <c r="T215" s="264"/>
      <c r="AT215" s="265" t="s">
        <v>156</v>
      </c>
      <c r="AU215" s="265" t="s">
        <v>82</v>
      </c>
      <c r="AV215" s="14" t="s">
        <v>80</v>
      </c>
      <c r="AW215" s="14" t="s">
        <v>33</v>
      </c>
      <c r="AX215" s="14" t="s">
        <v>72</v>
      </c>
      <c r="AY215" s="265" t="s">
        <v>147</v>
      </c>
    </row>
    <row r="216" spans="2:51" s="12" customFormat="1" ht="12">
      <c r="B216" s="233"/>
      <c r="C216" s="234"/>
      <c r="D216" s="235" t="s">
        <v>156</v>
      </c>
      <c r="E216" s="236" t="s">
        <v>19</v>
      </c>
      <c r="F216" s="237" t="s">
        <v>324</v>
      </c>
      <c r="G216" s="234"/>
      <c r="H216" s="238">
        <v>6.542</v>
      </c>
      <c r="I216" s="239"/>
      <c r="J216" s="234"/>
      <c r="K216" s="234"/>
      <c r="L216" s="240"/>
      <c r="M216" s="241"/>
      <c r="N216" s="242"/>
      <c r="O216" s="242"/>
      <c r="P216" s="242"/>
      <c r="Q216" s="242"/>
      <c r="R216" s="242"/>
      <c r="S216" s="242"/>
      <c r="T216" s="243"/>
      <c r="AT216" s="244" t="s">
        <v>156</v>
      </c>
      <c r="AU216" s="244" t="s">
        <v>82</v>
      </c>
      <c r="AV216" s="12" t="s">
        <v>82</v>
      </c>
      <c r="AW216" s="12" t="s">
        <v>33</v>
      </c>
      <c r="AX216" s="12" t="s">
        <v>80</v>
      </c>
      <c r="AY216" s="244" t="s">
        <v>147</v>
      </c>
    </row>
    <row r="217" spans="2:65" s="1" customFormat="1" ht="48" customHeight="1">
      <c r="B217" s="39"/>
      <c r="C217" s="220" t="s">
        <v>325</v>
      </c>
      <c r="D217" s="220" t="s">
        <v>149</v>
      </c>
      <c r="E217" s="221" t="s">
        <v>326</v>
      </c>
      <c r="F217" s="222" t="s">
        <v>327</v>
      </c>
      <c r="G217" s="223" t="s">
        <v>152</v>
      </c>
      <c r="H217" s="224">
        <v>2.52</v>
      </c>
      <c r="I217" s="225"/>
      <c r="J217" s="226">
        <f>ROUND(I217*H217,2)</f>
        <v>0</v>
      </c>
      <c r="K217" s="222" t="s">
        <v>153</v>
      </c>
      <c r="L217" s="44"/>
      <c r="M217" s="227" t="s">
        <v>19</v>
      </c>
      <c r="N217" s="228" t="s">
        <v>43</v>
      </c>
      <c r="O217" s="84"/>
      <c r="P217" s="229">
        <f>O217*H217</f>
        <v>0</v>
      </c>
      <c r="Q217" s="229">
        <v>0</v>
      </c>
      <c r="R217" s="229">
        <f>Q217*H217</f>
        <v>0</v>
      </c>
      <c r="S217" s="229">
        <v>0.187</v>
      </c>
      <c r="T217" s="230">
        <f>S217*H217</f>
        <v>0.47124</v>
      </c>
      <c r="AR217" s="231" t="s">
        <v>154</v>
      </c>
      <c r="AT217" s="231" t="s">
        <v>149</v>
      </c>
      <c r="AU217" s="231" t="s">
        <v>82</v>
      </c>
      <c r="AY217" s="18" t="s">
        <v>147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8" t="s">
        <v>80</v>
      </c>
      <c r="BK217" s="232">
        <f>ROUND(I217*H217,2)</f>
        <v>0</v>
      </c>
      <c r="BL217" s="18" t="s">
        <v>154</v>
      </c>
      <c r="BM217" s="231" t="s">
        <v>328</v>
      </c>
    </row>
    <row r="218" spans="2:51" s="14" customFormat="1" ht="12">
      <c r="B218" s="256"/>
      <c r="C218" s="257"/>
      <c r="D218" s="235" t="s">
        <v>156</v>
      </c>
      <c r="E218" s="258" t="s">
        <v>19</v>
      </c>
      <c r="F218" s="259" t="s">
        <v>220</v>
      </c>
      <c r="G218" s="257"/>
      <c r="H218" s="258" t="s">
        <v>19</v>
      </c>
      <c r="I218" s="260"/>
      <c r="J218" s="257"/>
      <c r="K218" s="257"/>
      <c r="L218" s="261"/>
      <c r="M218" s="262"/>
      <c r="N218" s="263"/>
      <c r="O218" s="263"/>
      <c r="P218" s="263"/>
      <c r="Q218" s="263"/>
      <c r="R218" s="263"/>
      <c r="S218" s="263"/>
      <c r="T218" s="264"/>
      <c r="AT218" s="265" t="s">
        <v>156</v>
      </c>
      <c r="AU218" s="265" t="s">
        <v>82</v>
      </c>
      <c r="AV218" s="14" t="s">
        <v>80</v>
      </c>
      <c r="AW218" s="14" t="s">
        <v>33</v>
      </c>
      <c r="AX218" s="14" t="s">
        <v>72</v>
      </c>
      <c r="AY218" s="265" t="s">
        <v>147</v>
      </c>
    </row>
    <row r="219" spans="2:51" s="12" customFormat="1" ht="12">
      <c r="B219" s="233"/>
      <c r="C219" s="234"/>
      <c r="D219" s="235" t="s">
        <v>156</v>
      </c>
      <c r="E219" s="236" t="s">
        <v>19</v>
      </c>
      <c r="F219" s="237" t="s">
        <v>329</v>
      </c>
      <c r="G219" s="234"/>
      <c r="H219" s="238">
        <v>2.52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AT219" s="244" t="s">
        <v>156</v>
      </c>
      <c r="AU219" s="244" t="s">
        <v>82</v>
      </c>
      <c r="AV219" s="12" t="s">
        <v>82</v>
      </c>
      <c r="AW219" s="12" t="s">
        <v>33</v>
      </c>
      <c r="AX219" s="12" t="s">
        <v>80</v>
      </c>
      <c r="AY219" s="244" t="s">
        <v>147</v>
      </c>
    </row>
    <row r="220" spans="2:65" s="1" customFormat="1" ht="48" customHeight="1">
      <c r="B220" s="39"/>
      <c r="C220" s="220" t="s">
        <v>330</v>
      </c>
      <c r="D220" s="220" t="s">
        <v>149</v>
      </c>
      <c r="E220" s="221" t="s">
        <v>331</v>
      </c>
      <c r="F220" s="222" t="s">
        <v>332</v>
      </c>
      <c r="G220" s="223" t="s">
        <v>173</v>
      </c>
      <c r="H220" s="224">
        <v>2.862</v>
      </c>
      <c r="I220" s="225"/>
      <c r="J220" s="226">
        <f>ROUND(I220*H220,2)</f>
        <v>0</v>
      </c>
      <c r="K220" s="222" t="s">
        <v>153</v>
      </c>
      <c r="L220" s="44"/>
      <c r="M220" s="227" t="s">
        <v>19</v>
      </c>
      <c r="N220" s="228" t="s">
        <v>43</v>
      </c>
      <c r="O220" s="84"/>
      <c r="P220" s="229">
        <f>O220*H220</f>
        <v>0</v>
      </c>
      <c r="Q220" s="229">
        <v>0</v>
      </c>
      <c r="R220" s="229">
        <f>Q220*H220</f>
        <v>0</v>
      </c>
      <c r="S220" s="229">
        <v>1.8</v>
      </c>
      <c r="T220" s="230">
        <f>S220*H220</f>
        <v>5.1516</v>
      </c>
      <c r="AR220" s="231" t="s">
        <v>154</v>
      </c>
      <c r="AT220" s="231" t="s">
        <v>149</v>
      </c>
      <c r="AU220" s="231" t="s">
        <v>82</v>
      </c>
      <c r="AY220" s="18" t="s">
        <v>147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8" t="s">
        <v>80</v>
      </c>
      <c r="BK220" s="232">
        <f>ROUND(I220*H220,2)</f>
        <v>0</v>
      </c>
      <c r="BL220" s="18" t="s">
        <v>154</v>
      </c>
      <c r="BM220" s="231" t="s">
        <v>333</v>
      </c>
    </row>
    <row r="221" spans="2:51" s="14" customFormat="1" ht="12">
      <c r="B221" s="256"/>
      <c r="C221" s="257"/>
      <c r="D221" s="235" t="s">
        <v>156</v>
      </c>
      <c r="E221" s="258" t="s">
        <v>19</v>
      </c>
      <c r="F221" s="259" t="s">
        <v>220</v>
      </c>
      <c r="G221" s="257"/>
      <c r="H221" s="258" t="s">
        <v>19</v>
      </c>
      <c r="I221" s="260"/>
      <c r="J221" s="257"/>
      <c r="K221" s="257"/>
      <c r="L221" s="261"/>
      <c r="M221" s="262"/>
      <c r="N221" s="263"/>
      <c r="O221" s="263"/>
      <c r="P221" s="263"/>
      <c r="Q221" s="263"/>
      <c r="R221" s="263"/>
      <c r="S221" s="263"/>
      <c r="T221" s="264"/>
      <c r="AT221" s="265" t="s">
        <v>156</v>
      </c>
      <c r="AU221" s="265" t="s">
        <v>82</v>
      </c>
      <c r="AV221" s="14" t="s">
        <v>80</v>
      </c>
      <c r="AW221" s="14" t="s">
        <v>33</v>
      </c>
      <c r="AX221" s="14" t="s">
        <v>72</v>
      </c>
      <c r="AY221" s="265" t="s">
        <v>147</v>
      </c>
    </row>
    <row r="222" spans="2:51" s="12" customFormat="1" ht="12">
      <c r="B222" s="233"/>
      <c r="C222" s="234"/>
      <c r="D222" s="235" t="s">
        <v>156</v>
      </c>
      <c r="E222" s="236" t="s">
        <v>19</v>
      </c>
      <c r="F222" s="237" t="s">
        <v>334</v>
      </c>
      <c r="G222" s="234"/>
      <c r="H222" s="238">
        <v>1.26</v>
      </c>
      <c r="I222" s="239"/>
      <c r="J222" s="234"/>
      <c r="K222" s="234"/>
      <c r="L222" s="240"/>
      <c r="M222" s="241"/>
      <c r="N222" s="242"/>
      <c r="O222" s="242"/>
      <c r="P222" s="242"/>
      <c r="Q222" s="242"/>
      <c r="R222" s="242"/>
      <c r="S222" s="242"/>
      <c r="T222" s="243"/>
      <c r="AT222" s="244" t="s">
        <v>156</v>
      </c>
      <c r="AU222" s="244" t="s">
        <v>82</v>
      </c>
      <c r="AV222" s="12" t="s">
        <v>82</v>
      </c>
      <c r="AW222" s="12" t="s">
        <v>33</v>
      </c>
      <c r="AX222" s="12" t="s">
        <v>72</v>
      </c>
      <c r="AY222" s="244" t="s">
        <v>147</v>
      </c>
    </row>
    <row r="223" spans="2:51" s="14" customFormat="1" ht="12">
      <c r="B223" s="256"/>
      <c r="C223" s="257"/>
      <c r="D223" s="235" t="s">
        <v>156</v>
      </c>
      <c r="E223" s="258" t="s">
        <v>19</v>
      </c>
      <c r="F223" s="259" t="s">
        <v>225</v>
      </c>
      <c r="G223" s="257"/>
      <c r="H223" s="258" t="s">
        <v>19</v>
      </c>
      <c r="I223" s="260"/>
      <c r="J223" s="257"/>
      <c r="K223" s="257"/>
      <c r="L223" s="261"/>
      <c r="M223" s="262"/>
      <c r="N223" s="263"/>
      <c r="O223" s="263"/>
      <c r="P223" s="263"/>
      <c r="Q223" s="263"/>
      <c r="R223" s="263"/>
      <c r="S223" s="263"/>
      <c r="T223" s="264"/>
      <c r="AT223" s="265" t="s">
        <v>156</v>
      </c>
      <c r="AU223" s="265" t="s">
        <v>82</v>
      </c>
      <c r="AV223" s="14" t="s">
        <v>80</v>
      </c>
      <c r="AW223" s="14" t="s">
        <v>33</v>
      </c>
      <c r="AX223" s="14" t="s">
        <v>72</v>
      </c>
      <c r="AY223" s="265" t="s">
        <v>147</v>
      </c>
    </row>
    <row r="224" spans="2:51" s="12" customFormat="1" ht="12">
      <c r="B224" s="233"/>
      <c r="C224" s="234"/>
      <c r="D224" s="235" t="s">
        <v>156</v>
      </c>
      <c r="E224" s="236" t="s">
        <v>19</v>
      </c>
      <c r="F224" s="237" t="s">
        <v>335</v>
      </c>
      <c r="G224" s="234"/>
      <c r="H224" s="238">
        <v>0.792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AT224" s="244" t="s">
        <v>156</v>
      </c>
      <c r="AU224" s="244" t="s">
        <v>82</v>
      </c>
      <c r="AV224" s="12" t="s">
        <v>82</v>
      </c>
      <c r="AW224" s="12" t="s">
        <v>33</v>
      </c>
      <c r="AX224" s="12" t="s">
        <v>72</v>
      </c>
      <c r="AY224" s="244" t="s">
        <v>147</v>
      </c>
    </row>
    <row r="225" spans="2:51" s="12" customFormat="1" ht="12">
      <c r="B225" s="233"/>
      <c r="C225" s="234"/>
      <c r="D225" s="235" t="s">
        <v>156</v>
      </c>
      <c r="E225" s="236" t="s">
        <v>19</v>
      </c>
      <c r="F225" s="237" t="s">
        <v>336</v>
      </c>
      <c r="G225" s="234"/>
      <c r="H225" s="238">
        <v>0.81</v>
      </c>
      <c r="I225" s="239"/>
      <c r="J225" s="234"/>
      <c r="K225" s="234"/>
      <c r="L225" s="240"/>
      <c r="M225" s="241"/>
      <c r="N225" s="242"/>
      <c r="O225" s="242"/>
      <c r="P225" s="242"/>
      <c r="Q225" s="242"/>
      <c r="R225" s="242"/>
      <c r="S225" s="242"/>
      <c r="T225" s="243"/>
      <c r="AT225" s="244" t="s">
        <v>156</v>
      </c>
      <c r="AU225" s="244" t="s">
        <v>82</v>
      </c>
      <c r="AV225" s="12" t="s">
        <v>82</v>
      </c>
      <c r="AW225" s="12" t="s">
        <v>33</v>
      </c>
      <c r="AX225" s="12" t="s">
        <v>72</v>
      </c>
      <c r="AY225" s="244" t="s">
        <v>147</v>
      </c>
    </row>
    <row r="226" spans="2:51" s="13" customFormat="1" ht="12">
      <c r="B226" s="245"/>
      <c r="C226" s="246"/>
      <c r="D226" s="235" t="s">
        <v>156</v>
      </c>
      <c r="E226" s="247" t="s">
        <v>19</v>
      </c>
      <c r="F226" s="248" t="s">
        <v>183</v>
      </c>
      <c r="G226" s="246"/>
      <c r="H226" s="249">
        <v>2.862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AT226" s="255" t="s">
        <v>156</v>
      </c>
      <c r="AU226" s="255" t="s">
        <v>82</v>
      </c>
      <c r="AV226" s="13" t="s">
        <v>154</v>
      </c>
      <c r="AW226" s="13" t="s">
        <v>33</v>
      </c>
      <c r="AX226" s="13" t="s">
        <v>80</v>
      </c>
      <c r="AY226" s="255" t="s">
        <v>147</v>
      </c>
    </row>
    <row r="227" spans="2:65" s="1" customFormat="1" ht="48" customHeight="1">
      <c r="B227" s="39"/>
      <c r="C227" s="220" t="s">
        <v>337</v>
      </c>
      <c r="D227" s="220" t="s">
        <v>149</v>
      </c>
      <c r="E227" s="221" t="s">
        <v>338</v>
      </c>
      <c r="F227" s="222" t="s">
        <v>339</v>
      </c>
      <c r="G227" s="223" t="s">
        <v>173</v>
      </c>
      <c r="H227" s="224">
        <v>0.769</v>
      </c>
      <c r="I227" s="225"/>
      <c r="J227" s="226">
        <f>ROUND(I227*H227,2)</f>
        <v>0</v>
      </c>
      <c r="K227" s="222" t="s">
        <v>153</v>
      </c>
      <c r="L227" s="44"/>
      <c r="M227" s="227" t="s">
        <v>19</v>
      </c>
      <c r="N227" s="228" t="s">
        <v>43</v>
      </c>
      <c r="O227" s="84"/>
      <c r="P227" s="229">
        <f>O227*H227</f>
        <v>0</v>
      </c>
      <c r="Q227" s="229">
        <v>0</v>
      </c>
      <c r="R227" s="229">
        <f>Q227*H227</f>
        <v>0</v>
      </c>
      <c r="S227" s="229">
        <v>1.8</v>
      </c>
      <c r="T227" s="230">
        <f>S227*H227</f>
        <v>1.3842</v>
      </c>
      <c r="AR227" s="231" t="s">
        <v>154</v>
      </c>
      <c r="AT227" s="231" t="s">
        <v>149</v>
      </c>
      <c r="AU227" s="231" t="s">
        <v>82</v>
      </c>
      <c r="AY227" s="18" t="s">
        <v>147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8" t="s">
        <v>80</v>
      </c>
      <c r="BK227" s="232">
        <f>ROUND(I227*H227,2)</f>
        <v>0</v>
      </c>
      <c r="BL227" s="18" t="s">
        <v>154</v>
      </c>
      <c r="BM227" s="231" t="s">
        <v>340</v>
      </c>
    </row>
    <row r="228" spans="2:51" s="14" customFormat="1" ht="12">
      <c r="B228" s="256"/>
      <c r="C228" s="257"/>
      <c r="D228" s="235" t="s">
        <v>156</v>
      </c>
      <c r="E228" s="258" t="s">
        <v>19</v>
      </c>
      <c r="F228" s="259" t="s">
        <v>220</v>
      </c>
      <c r="G228" s="257"/>
      <c r="H228" s="258" t="s">
        <v>19</v>
      </c>
      <c r="I228" s="260"/>
      <c r="J228" s="257"/>
      <c r="K228" s="257"/>
      <c r="L228" s="261"/>
      <c r="M228" s="262"/>
      <c r="N228" s="263"/>
      <c r="O228" s="263"/>
      <c r="P228" s="263"/>
      <c r="Q228" s="263"/>
      <c r="R228" s="263"/>
      <c r="S228" s="263"/>
      <c r="T228" s="264"/>
      <c r="AT228" s="265" t="s">
        <v>156</v>
      </c>
      <c r="AU228" s="265" t="s">
        <v>82</v>
      </c>
      <c r="AV228" s="14" t="s">
        <v>80</v>
      </c>
      <c r="AW228" s="14" t="s">
        <v>33</v>
      </c>
      <c r="AX228" s="14" t="s">
        <v>72</v>
      </c>
      <c r="AY228" s="265" t="s">
        <v>147</v>
      </c>
    </row>
    <row r="229" spans="2:51" s="12" customFormat="1" ht="12">
      <c r="B229" s="233"/>
      <c r="C229" s="234"/>
      <c r="D229" s="235" t="s">
        <v>156</v>
      </c>
      <c r="E229" s="236" t="s">
        <v>19</v>
      </c>
      <c r="F229" s="237" t="s">
        <v>341</v>
      </c>
      <c r="G229" s="234"/>
      <c r="H229" s="238">
        <v>0.63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AT229" s="244" t="s">
        <v>156</v>
      </c>
      <c r="AU229" s="244" t="s">
        <v>82</v>
      </c>
      <c r="AV229" s="12" t="s">
        <v>82</v>
      </c>
      <c r="AW229" s="12" t="s">
        <v>33</v>
      </c>
      <c r="AX229" s="12" t="s">
        <v>72</v>
      </c>
      <c r="AY229" s="244" t="s">
        <v>147</v>
      </c>
    </row>
    <row r="230" spans="2:51" s="14" customFormat="1" ht="12">
      <c r="B230" s="256"/>
      <c r="C230" s="257"/>
      <c r="D230" s="235" t="s">
        <v>156</v>
      </c>
      <c r="E230" s="258" t="s">
        <v>19</v>
      </c>
      <c r="F230" s="259" t="s">
        <v>223</v>
      </c>
      <c r="G230" s="257"/>
      <c r="H230" s="258" t="s">
        <v>19</v>
      </c>
      <c r="I230" s="260"/>
      <c r="J230" s="257"/>
      <c r="K230" s="257"/>
      <c r="L230" s="261"/>
      <c r="M230" s="262"/>
      <c r="N230" s="263"/>
      <c r="O230" s="263"/>
      <c r="P230" s="263"/>
      <c r="Q230" s="263"/>
      <c r="R230" s="263"/>
      <c r="S230" s="263"/>
      <c r="T230" s="264"/>
      <c r="AT230" s="265" t="s">
        <v>156</v>
      </c>
      <c r="AU230" s="265" t="s">
        <v>82</v>
      </c>
      <c r="AV230" s="14" t="s">
        <v>80</v>
      </c>
      <c r="AW230" s="14" t="s">
        <v>33</v>
      </c>
      <c r="AX230" s="14" t="s">
        <v>72</v>
      </c>
      <c r="AY230" s="265" t="s">
        <v>147</v>
      </c>
    </row>
    <row r="231" spans="2:51" s="12" customFormat="1" ht="12">
      <c r="B231" s="233"/>
      <c r="C231" s="234"/>
      <c r="D231" s="235" t="s">
        <v>156</v>
      </c>
      <c r="E231" s="236" t="s">
        <v>19</v>
      </c>
      <c r="F231" s="237" t="s">
        <v>342</v>
      </c>
      <c r="G231" s="234"/>
      <c r="H231" s="238">
        <v>0.139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AT231" s="244" t="s">
        <v>156</v>
      </c>
      <c r="AU231" s="244" t="s">
        <v>82</v>
      </c>
      <c r="AV231" s="12" t="s">
        <v>82</v>
      </c>
      <c r="AW231" s="12" t="s">
        <v>33</v>
      </c>
      <c r="AX231" s="12" t="s">
        <v>72</v>
      </c>
      <c r="AY231" s="244" t="s">
        <v>147</v>
      </c>
    </row>
    <row r="232" spans="2:51" s="13" customFormat="1" ht="12">
      <c r="B232" s="245"/>
      <c r="C232" s="246"/>
      <c r="D232" s="235" t="s">
        <v>156</v>
      </c>
      <c r="E232" s="247" t="s">
        <v>19</v>
      </c>
      <c r="F232" s="248" t="s">
        <v>183</v>
      </c>
      <c r="G232" s="246"/>
      <c r="H232" s="249">
        <v>0.769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AT232" s="255" t="s">
        <v>156</v>
      </c>
      <c r="AU232" s="255" t="s">
        <v>82</v>
      </c>
      <c r="AV232" s="13" t="s">
        <v>154</v>
      </c>
      <c r="AW232" s="13" t="s">
        <v>33</v>
      </c>
      <c r="AX232" s="13" t="s">
        <v>80</v>
      </c>
      <c r="AY232" s="255" t="s">
        <v>147</v>
      </c>
    </row>
    <row r="233" spans="2:65" s="1" customFormat="1" ht="48" customHeight="1">
      <c r="B233" s="39"/>
      <c r="C233" s="220" t="s">
        <v>343</v>
      </c>
      <c r="D233" s="220" t="s">
        <v>149</v>
      </c>
      <c r="E233" s="221" t="s">
        <v>344</v>
      </c>
      <c r="F233" s="222" t="s">
        <v>345</v>
      </c>
      <c r="G233" s="223" t="s">
        <v>152</v>
      </c>
      <c r="H233" s="224">
        <v>15.958</v>
      </c>
      <c r="I233" s="225"/>
      <c r="J233" s="226">
        <f>ROUND(I233*H233,2)</f>
        <v>0</v>
      </c>
      <c r="K233" s="222" t="s">
        <v>153</v>
      </c>
      <c r="L233" s="44"/>
      <c r="M233" s="227" t="s">
        <v>19</v>
      </c>
      <c r="N233" s="228" t="s">
        <v>43</v>
      </c>
      <c r="O233" s="84"/>
      <c r="P233" s="229">
        <f>O233*H233</f>
        <v>0</v>
      </c>
      <c r="Q233" s="229">
        <v>0</v>
      </c>
      <c r="R233" s="229">
        <f>Q233*H233</f>
        <v>0</v>
      </c>
      <c r="S233" s="229">
        <v>0.27</v>
      </c>
      <c r="T233" s="230">
        <f>S233*H233</f>
        <v>4.308660000000001</v>
      </c>
      <c r="AR233" s="231" t="s">
        <v>154</v>
      </c>
      <c r="AT233" s="231" t="s">
        <v>149</v>
      </c>
      <c r="AU233" s="231" t="s">
        <v>82</v>
      </c>
      <c r="AY233" s="18" t="s">
        <v>147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8" t="s">
        <v>80</v>
      </c>
      <c r="BK233" s="232">
        <f>ROUND(I233*H233,2)</f>
        <v>0</v>
      </c>
      <c r="BL233" s="18" t="s">
        <v>154</v>
      </c>
      <c r="BM233" s="231" t="s">
        <v>346</v>
      </c>
    </row>
    <row r="234" spans="2:51" s="14" customFormat="1" ht="12">
      <c r="B234" s="256"/>
      <c r="C234" s="257"/>
      <c r="D234" s="235" t="s">
        <v>156</v>
      </c>
      <c r="E234" s="258" t="s">
        <v>19</v>
      </c>
      <c r="F234" s="259" t="s">
        <v>223</v>
      </c>
      <c r="G234" s="257"/>
      <c r="H234" s="258" t="s">
        <v>19</v>
      </c>
      <c r="I234" s="260"/>
      <c r="J234" s="257"/>
      <c r="K234" s="257"/>
      <c r="L234" s="261"/>
      <c r="M234" s="262"/>
      <c r="N234" s="263"/>
      <c r="O234" s="263"/>
      <c r="P234" s="263"/>
      <c r="Q234" s="263"/>
      <c r="R234" s="263"/>
      <c r="S234" s="263"/>
      <c r="T234" s="264"/>
      <c r="AT234" s="265" t="s">
        <v>156</v>
      </c>
      <c r="AU234" s="265" t="s">
        <v>82</v>
      </c>
      <c r="AV234" s="14" t="s">
        <v>80</v>
      </c>
      <c r="AW234" s="14" t="s">
        <v>33</v>
      </c>
      <c r="AX234" s="14" t="s">
        <v>72</v>
      </c>
      <c r="AY234" s="265" t="s">
        <v>147</v>
      </c>
    </row>
    <row r="235" spans="2:51" s="12" customFormat="1" ht="12">
      <c r="B235" s="233"/>
      <c r="C235" s="234"/>
      <c r="D235" s="235" t="s">
        <v>156</v>
      </c>
      <c r="E235" s="236" t="s">
        <v>19</v>
      </c>
      <c r="F235" s="237" t="s">
        <v>347</v>
      </c>
      <c r="G235" s="234"/>
      <c r="H235" s="238">
        <v>2.587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AT235" s="244" t="s">
        <v>156</v>
      </c>
      <c r="AU235" s="244" t="s">
        <v>82</v>
      </c>
      <c r="AV235" s="12" t="s">
        <v>82</v>
      </c>
      <c r="AW235" s="12" t="s">
        <v>33</v>
      </c>
      <c r="AX235" s="12" t="s">
        <v>72</v>
      </c>
      <c r="AY235" s="244" t="s">
        <v>147</v>
      </c>
    </row>
    <row r="236" spans="2:51" s="12" customFormat="1" ht="12">
      <c r="B236" s="233"/>
      <c r="C236" s="234"/>
      <c r="D236" s="235" t="s">
        <v>156</v>
      </c>
      <c r="E236" s="236" t="s">
        <v>19</v>
      </c>
      <c r="F236" s="237" t="s">
        <v>348</v>
      </c>
      <c r="G236" s="234"/>
      <c r="H236" s="238">
        <v>3.487</v>
      </c>
      <c r="I236" s="239"/>
      <c r="J236" s="234"/>
      <c r="K236" s="234"/>
      <c r="L236" s="240"/>
      <c r="M236" s="241"/>
      <c r="N236" s="242"/>
      <c r="O236" s="242"/>
      <c r="P236" s="242"/>
      <c r="Q236" s="242"/>
      <c r="R236" s="242"/>
      <c r="S236" s="242"/>
      <c r="T236" s="243"/>
      <c r="AT236" s="244" t="s">
        <v>156</v>
      </c>
      <c r="AU236" s="244" t="s">
        <v>82</v>
      </c>
      <c r="AV236" s="12" t="s">
        <v>82</v>
      </c>
      <c r="AW236" s="12" t="s">
        <v>33</v>
      </c>
      <c r="AX236" s="12" t="s">
        <v>72</v>
      </c>
      <c r="AY236" s="244" t="s">
        <v>147</v>
      </c>
    </row>
    <row r="237" spans="2:51" s="12" customFormat="1" ht="12">
      <c r="B237" s="233"/>
      <c r="C237" s="234"/>
      <c r="D237" s="235" t="s">
        <v>156</v>
      </c>
      <c r="E237" s="236" t="s">
        <v>19</v>
      </c>
      <c r="F237" s="237" t="s">
        <v>349</v>
      </c>
      <c r="G237" s="234"/>
      <c r="H237" s="238">
        <v>3.15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AT237" s="244" t="s">
        <v>156</v>
      </c>
      <c r="AU237" s="244" t="s">
        <v>82</v>
      </c>
      <c r="AV237" s="12" t="s">
        <v>82</v>
      </c>
      <c r="AW237" s="12" t="s">
        <v>33</v>
      </c>
      <c r="AX237" s="12" t="s">
        <v>72</v>
      </c>
      <c r="AY237" s="244" t="s">
        <v>147</v>
      </c>
    </row>
    <row r="238" spans="2:51" s="12" customFormat="1" ht="12">
      <c r="B238" s="233"/>
      <c r="C238" s="234"/>
      <c r="D238" s="235" t="s">
        <v>156</v>
      </c>
      <c r="E238" s="236" t="s">
        <v>19</v>
      </c>
      <c r="F238" s="237" t="s">
        <v>350</v>
      </c>
      <c r="G238" s="234"/>
      <c r="H238" s="238">
        <v>1.36</v>
      </c>
      <c r="I238" s="239"/>
      <c r="J238" s="234"/>
      <c r="K238" s="234"/>
      <c r="L238" s="240"/>
      <c r="M238" s="241"/>
      <c r="N238" s="242"/>
      <c r="O238" s="242"/>
      <c r="P238" s="242"/>
      <c r="Q238" s="242"/>
      <c r="R238" s="242"/>
      <c r="S238" s="242"/>
      <c r="T238" s="243"/>
      <c r="AT238" s="244" t="s">
        <v>156</v>
      </c>
      <c r="AU238" s="244" t="s">
        <v>82</v>
      </c>
      <c r="AV238" s="12" t="s">
        <v>82</v>
      </c>
      <c r="AW238" s="12" t="s">
        <v>33</v>
      </c>
      <c r="AX238" s="12" t="s">
        <v>72</v>
      </c>
      <c r="AY238" s="244" t="s">
        <v>147</v>
      </c>
    </row>
    <row r="239" spans="2:51" s="12" customFormat="1" ht="12">
      <c r="B239" s="233"/>
      <c r="C239" s="234"/>
      <c r="D239" s="235" t="s">
        <v>156</v>
      </c>
      <c r="E239" s="236" t="s">
        <v>19</v>
      </c>
      <c r="F239" s="237" t="s">
        <v>351</v>
      </c>
      <c r="G239" s="234"/>
      <c r="H239" s="238">
        <v>2.058</v>
      </c>
      <c r="I239" s="239"/>
      <c r="J239" s="234"/>
      <c r="K239" s="234"/>
      <c r="L239" s="240"/>
      <c r="M239" s="241"/>
      <c r="N239" s="242"/>
      <c r="O239" s="242"/>
      <c r="P239" s="242"/>
      <c r="Q239" s="242"/>
      <c r="R239" s="242"/>
      <c r="S239" s="242"/>
      <c r="T239" s="243"/>
      <c r="AT239" s="244" t="s">
        <v>156</v>
      </c>
      <c r="AU239" s="244" t="s">
        <v>82</v>
      </c>
      <c r="AV239" s="12" t="s">
        <v>82</v>
      </c>
      <c r="AW239" s="12" t="s">
        <v>33</v>
      </c>
      <c r="AX239" s="12" t="s">
        <v>72</v>
      </c>
      <c r="AY239" s="244" t="s">
        <v>147</v>
      </c>
    </row>
    <row r="240" spans="2:51" s="14" customFormat="1" ht="12">
      <c r="B240" s="256"/>
      <c r="C240" s="257"/>
      <c r="D240" s="235" t="s">
        <v>156</v>
      </c>
      <c r="E240" s="258" t="s">
        <v>19</v>
      </c>
      <c r="F240" s="259" t="s">
        <v>225</v>
      </c>
      <c r="G240" s="257"/>
      <c r="H240" s="258" t="s">
        <v>19</v>
      </c>
      <c r="I240" s="260"/>
      <c r="J240" s="257"/>
      <c r="K240" s="257"/>
      <c r="L240" s="261"/>
      <c r="M240" s="262"/>
      <c r="N240" s="263"/>
      <c r="O240" s="263"/>
      <c r="P240" s="263"/>
      <c r="Q240" s="263"/>
      <c r="R240" s="263"/>
      <c r="S240" s="263"/>
      <c r="T240" s="264"/>
      <c r="AT240" s="265" t="s">
        <v>156</v>
      </c>
      <c r="AU240" s="265" t="s">
        <v>82</v>
      </c>
      <c r="AV240" s="14" t="s">
        <v>80</v>
      </c>
      <c r="AW240" s="14" t="s">
        <v>33</v>
      </c>
      <c r="AX240" s="14" t="s">
        <v>72</v>
      </c>
      <c r="AY240" s="265" t="s">
        <v>147</v>
      </c>
    </row>
    <row r="241" spans="2:51" s="12" customFormat="1" ht="12">
      <c r="B241" s="233"/>
      <c r="C241" s="234"/>
      <c r="D241" s="235" t="s">
        <v>156</v>
      </c>
      <c r="E241" s="236" t="s">
        <v>19</v>
      </c>
      <c r="F241" s="237" t="s">
        <v>352</v>
      </c>
      <c r="G241" s="234"/>
      <c r="H241" s="238">
        <v>3.316</v>
      </c>
      <c r="I241" s="239"/>
      <c r="J241" s="234"/>
      <c r="K241" s="234"/>
      <c r="L241" s="240"/>
      <c r="M241" s="241"/>
      <c r="N241" s="242"/>
      <c r="O241" s="242"/>
      <c r="P241" s="242"/>
      <c r="Q241" s="242"/>
      <c r="R241" s="242"/>
      <c r="S241" s="242"/>
      <c r="T241" s="243"/>
      <c r="AT241" s="244" t="s">
        <v>156</v>
      </c>
      <c r="AU241" s="244" t="s">
        <v>82</v>
      </c>
      <c r="AV241" s="12" t="s">
        <v>82</v>
      </c>
      <c r="AW241" s="12" t="s">
        <v>33</v>
      </c>
      <c r="AX241" s="12" t="s">
        <v>72</v>
      </c>
      <c r="AY241" s="244" t="s">
        <v>147</v>
      </c>
    </row>
    <row r="242" spans="2:51" s="13" customFormat="1" ht="12">
      <c r="B242" s="245"/>
      <c r="C242" s="246"/>
      <c r="D242" s="235" t="s">
        <v>156</v>
      </c>
      <c r="E242" s="247" t="s">
        <v>19</v>
      </c>
      <c r="F242" s="248" t="s">
        <v>183</v>
      </c>
      <c r="G242" s="246"/>
      <c r="H242" s="249">
        <v>15.957999999999998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AT242" s="255" t="s">
        <v>156</v>
      </c>
      <c r="AU242" s="255" t="s">
        <v>82</v>
      </c>
      <c r="AV242" s="13" t="s">
        <v>154</v>
      </c>
      <c r="AW242" s="13" t="s">
        <v>33</v>
      </c>
      <c r="AX242" s="13" t="s">
        <v>80</v>
      </c>
      <c r="AY242" s="255" t="s">
        <v>147</v>
      </c>
    </row>
    <row r="243" spans="2:65" s="1" customFormat="1" ht="48" customHeight="1">
      <c r="B243" s="39"/>
      <c r="C243" s="220" t="s">
        <v>353</v>
      </c>
      <c r="D243" s="220" t="s">
        <v>149</v>
      </c>
      <c r="E243" s="221" t="s">
        <v>354</v>
      </c>
      <c r="F243" s="222" t="s">
        <v>355</v>
      </c>
      <c r="G243" s="223" t="s">
        <v>173</v>
      </c>
      <c r="H243" s="224">
        <v>3.998</v>
      </c>
      <c r="I243" s="225"/>
      <c r="J243" s="226">
        <f>ROUND(I243*H243,2)</f>
        <v>0</v>
      </c>
      <c r="K243" s="222" t="s">
        <v>153</v>
      </c>
      <c r="L243" s="44"/>
      <c r="M243" s="227" t="s">
        <v>19</v>
      </c>
      <c r="N243" s="228" t="s">
        <v>43</v>
      </c>
      <c r="O243" s="84"/>
      <c r="P243" s="229">
        <f>O243*H243</f>
        <v>0</v>
      </c>
      <c r="Q243" s="229">
        <v>0</v>
      </c>
      <c r="R243" s="229">
        <f>Q243*H243</f>
        <v>0</v>
      </c>
      <c r="S243" s="229">
        <v>1.8</v>
      </c>
      <c r="T243" s="230">
        <f>S243*H243</f>
        <v>7.196400000000001</v>
      </c>
      <c r="AR243" s="231" t="s">
        <v>154</v>
      </c>
      <c r="AT243" s="231" t="s">
        <v>149</v>
      </c>
      <c r="AU243" s="231" t="s">
        <v>82</v>
      </c>
      <c r="AY243" s="18" t="s">
        <v>147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8" t="s">
        <v>80</v>
      </c>
      <c r="BK243" s="232">
        <f>ROUND(I243*H243,2)</f>
        <v>0</v>
      </c>
      <c r="BL243" s="18" t="s">
        <v>154</v>
      </c>
      <c r="BM243" s="231" t="s">
        <v>356</v>
      </c>
    </row>
    <row r="244" spans="2:51" s="14" customFormat="1" ht="12">
      <c r="B244" s="256"/>
      <c r="C244" s="257"/>
      <c r="D244" s="235" t="s">
        <v>156</v>
      </c>
      <c r="E244" s="258" t="s">
        <v>19</v>
      </c>
      <c r="F244" s="259" t="s">
        <v>223</v>
      </c>
      <c r="G244" s="257"/>
      <c r="H244" s="258" t="s">
        <v>19</v>
      </c>
      <c r="I244" s="260"/>
      <c r="J244" s="257"/>
      <c r="K244" s="257"/>
      <c r="L244" s="261"/>
      <c r="M244" s="262"/>
      <c r="N244" s="263"/>
      <c r="O244" s="263"/>
      <c r="P244" s="263"/>
      <c r="Q244" s="263"/>
      <c r="R244" s="263"/>
      <c r="S244" s="263"/>
      <c r="T244" s="264"/>
      <c r="AT244" s="265" t="s">
        <v>156</v>
      </c>
      <c r="AU244" s="265" t="s">
        <v>82</v>
      </c>
      <c r="AV244" s="14" t="s">
        <v>80</v>
      </c>
      <c r="AW244" s="14" t="s">
        <v>33</v>
      </c>
      <c r="AX244" s="14" t="s">
        <v>72</v>
      </c>
      <c r="AY244" s="265" t="s">
        <v>147</v>
      </c>
    </row>
    <row r="245" spans="2:51" s="12" customFormat="1" ht="12">
      <c r="B245" s="233"/>
      <c r="C245" s="234"/>
      <c r="D245" s="235" t="s">
        <v>156</v>
      </c>
      <c r="E245" s="236" t="s">
        <v>19</v>
      </c>
      <c r="F245" s="237" t="s">
        <v>357</v>
      </c>
      <c r="G245" s="234"/>
      <c r="H245" s="238">
        <v>0.672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AT245" s="244" t="s">
        <v>156</v>
      </c>
      <c r="AU245" s="244" t="s">
        <v>82</v>
      </c>
      <c r="AV245" s="12" t="s">
        <v>82</v>
      </c>
      <c r="AW245" s="12" t="s">
        <v>33</v>
      </c>
      <c r="AX245" s="12" t="s">
        <v>72</v>
      </c>
      <c r="AY245" s="244" t="s">
        <v>147</v>
      </c>
    </row>
    <row r="246" spans="2:51" s="12" customFormat="1" ht="12">
      <c r="B246" s="233"/>
      <c r="C246" s="234"/>
      <c r="D246" s="235" t="s">
        <v>156</v>
      </c>
      <c r="E246" s="236" t="s">
        <v>19</v>
      </c>
      <c r="F246" s="237" t="s">
        <v>358</v>
      </c>
      <c r="G246" s="234"/>
      <c r="H246" s="238">
        <v>0.581</v>
      </c>
      <c r="I246" s="239"/>
      <c r="J246" s="234"/>
      <c r="K246" s="234"/>
      <c r="L246" s="240"/>
      <c r="M246" s="241"/>
      <c r="N246" s="242"/>
      <c r="O246" s="242"/>
      <c r="P246" s="242"/>
      <c r="Q246" s="242"/>
      <c r="R246" s="242"/>
      <c r="S246" s="242"/>
      <c r="T246" s="243"/>
      <c r="AT246" s="244" t="s">
        <v>156</v>
      </c>
      <c r="AU246" s="244" t="s">
        <v>82</v>
      </c>
      <c r="AV246" s="12" t="s">
        <v>82</v>
      </c>
      <c r="AW246" s="12" t="s">
        <v>33</v>
      </c>
      <c r="AX246" s="12" t="s">
        <v>72</v>
      </c>
      <c r="AY246" s="244" t="s">
        <v>147</v>
      </c>
    </row>
    <row r="247" spans="2:51" s="12" customFormat="1" ht="12">
      <c r="B247" s="233"/>
      <c r="C247" s="234"/>
      <c r="D247" s="235" t="s">
        <v>156</v>
      </c>
      <c r="E247" s="236" t="s">
        <v>19</v>
      </c>
      <c r="F247" s="237" t="s">
        <v>359</v>
      </c>
      <c r="G247" s="234"/>
      <c r="H247" s="238">
        <v>0.952</v>
      </c>
      <c r="I247" s="239"/>
      <c r="J247" s="234"/>
      <c r="K247" s="234"/>
      <c r="L247" s="240"/>
      <c r="M247" s="241"/>
      <c r="N247" s="242"/>
      <c r="O247" s="242"/>
      <c r="P247" s="242"/>
      <c r="Q247" s="242"/>
      <c r="R247" s="242"/>
      <c r="S247" s="242"/>
      <c r="T247" s="243"/>
      <c r="AT247" s="244" t="s">
        <v>156</v>
      </c>
      <c r="AU247" s="244" t="s">
        <v>82</v>
      </c>
      <c r="AV247" s="12" t="s">
        <v>82</v>
      </c>
      <c r="AW247" s="12" t="s">
        <v>33</v>
      </c>
      <c r="AX247" s="12" t="s">
        <v>72</v>
      </c>
      <c r="AY247" s="244" t="s">
        <v>147</v>
      </c>
    </row>
    <row r="248" spans="2:51" s="12" customFormat="1" ht="12">
      <c r="B248" s="233"/>
      <c r="C248" s="234"/>
      <c r="D248" s="235" t="s">
        <v>156</v>
      </c>
      <c r="E248" s="236" t="s">
        <v>19</v>
      </c>
      <c r="F248" s="237" t="s">
        <v>360</v>
      </c>
      <c r="G248" s="234"/>
      <c r="H248" s="238">
        <v>0.949</v>
      </c>
      <c r="I248" s="239"/>
      <c r="J248" s="234"/>
      <c r="K248" s="234"/>
      <c r="L248" s="240"/>
      <c r="M248" s="241"/>
      <c r="N248" s="242"/>
      <c r="O248" s="242"/>
      <c r="P248" s="242"/>
      <c r="Q248" s="242"/>
      <c r="R248" s="242"/>
      <c r="S248" s="242"/>
      <c r="T248" s="243"/>
      <c r="AT248" s="244" t="s">
        <v>156</v>
      </c>
      <c r="AU248" s="244" t="s">
        <v>82</v>
      </c>
      <c r="AV248" s="12" t="s">
        <v>82</v>
      </c>
      <c r="AW248" s="12" t="s">
        <v>33</v>
      </c>
      <c r="AX248" s="12" t="s">
        <v>72</v>
      </c>
      <c r="AY248" s="244" t="s">
        <v>147</v>
      </c>
    </row>
    <row r="249" spans="2:51" s="12" customFormat="1" ht="12">
      <c r="B249" s="233"/>
      <c r="C249" s="234"/>
      <c r="D249" s="235" t="s">
        <v>156</v>
      </c>
      <c r="E249" s="236" t="s">
        <v>19</v>
      </c>
      <c r="F249" s="237" t="s">
        <v>361</v>
      </c>
      <c r="G249" s="234"/>
      <c r="H249" s="238">
        <v>0.134</v>
      </c>
      <c r="I249" s="239"/>
      <c r="J249" s="234"/>
      <c r="K249" s="234"/>
      <c r="L249" s="240"/>
      <c r="M249" s="241"/>
      <c r="N249" s="242"/>
      <c r="O249" s="242"/>
      <c r="P249" s="242"/>
      <c r="Q249" s="242"/>
      <c r="R249" s="242"/>
      <c r="S249" s="242"/>
      <c r="T249" s="243"/>
      <c r="AT249" s="244" t="s">
        <v>156</v>
      </c>
      <c r="AU249" s="244" t="s">
        <v>82</v>
      </c>
      <c r="AV249" s="12" t="s">
        <v>82</v>
      </c>
      <c r="AW249" s="12" t="s">
        <v>33</v>
      </c>
      <c r="AX249" s="12" t="s">
        <v>72</v>
      </c>
      <c r="AY249" s="244" t="s">
        <v>147</v>
      </c>
    </row>
    <row r="250" spans="2:51" s="14" customFormat="1" ht="12">
      <c r="B250" s="256"/>
      <c r="C250" s="257"/>
      <c r="D250" s="235" t="s">
        <v>156</v>
      </c>
      <c r="E250" s="258" t="s">
        <v>19</v>
      </c>
      <c r="F250" s="259" t="s">
        <v>225</v>
      </c>
      <c r="G250" s="257"/>
      <c r="H250" s="258" t="s">
        <v>19</v>
      </c>
      <c r="I250" s="260"/>
      <c r="J250" s="257"/>
      <c r="K250" s="257"/>
      <c r="L250" s="261"/>
      <c r="M250" s="262"/>
      <c r="N250" s="263"/>
      <c r="O250" s="263"/>
      <c r="P250" s="263"/>
      <c r="Q250" s="263"/>
      <c r="R250" s="263"/>
      <c r="S250" s="263"/>
      <c r="T250" s="264"/>
      <c r="AT250" s="265" t="s">
        <v>156</v>
      </c>
      <c r="AU250" s="265" t="s">
        <v>82</v>
      </c>
      <c r="AV250" s="14" t="s">
        <v>80</v>
      </c>
      <c r="AW250" s="14" t="s">
        <v>33</v>
      </c>
      <c r="AX250" s="14" t="s">
        <v>72</v>
      </c>
      <c r="AY250" s="265" t="s">
        <v>147</v>
      </c>
    </row>
    <row r="251" spans="2:51" s="12" customFormat="1" ht="12">
      <c r="B251" s="233"/>
      <c r="C251" s="234"/>
      <c r="D251" s="235" t="s">
        <v>156</v>
      </c>
      <c r="E251" s="236" t="s">
        <v>19</v>
      </c>
      <c r="F251" s="237" t="s">
        <v>362</v>
      </c>
      <c r="G251" s="234"/>
      <c r="H251" s="238">
        <v>0.71</v>
      </c>
      <c r="I251" s="239"/>
      <c r="J251" s="234"/>
      <c r="K251" s="234"/>
      <c r="L251" s="240"/>
      <c r="M251" s="241"/>
      <c r="N251" s="242"/>
      <c r="O251" s="242"/>
      <c r="P251" s="242"/>
      <c r="Q251" s="242"/>
      <c r="R251" s="242"/>
      <c r="S251" s="242"/>
      <c r="T251" s="243"/>
      <c r="AT251" s="244" t="s">
        <v>156</v>
      </c>
      <c r="AU251" s="244" t="s">
        <v>82</v>
      </c>
      <c r="AV251" s="12" t="s">
        <v>82</v>
      </c>
      <c r="AW251" s="12" t="s">
        <v>33</v>
      </c>
      <c r="AX251" s="12" t="s">
        <v>72</v>
      </c>
      <c r="AY251" s="244" t="s">
        <v>147</v>
      </c>
    </row>
    <row r="252" spans="2:51" s="13" customFormat="1" ht="12">
      <c r="B252" s="245"/>
      <c r="C252" s="246"/>
      <c r="D252" s="235" t="s">
        <v>156</v>
      </c>
      <c r="E252" s="247" t="s">
        <v>19</v>
      </c>
      <c r="F252" s="248" t="s">
        <v>183</v>
      </c>
      <c r="G252" s="246"/>
      <c r="H252" s="249">
        <v>3.9979999999999998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AT252" s="255" t="s">
        <v>156</v>
      </c>
      <c r="AU252" s="255" t="s">
        <v>82</v>
      </c>
      <c r="AV252" s="13" t="s">
        <v>154</v>
      </c>
      <c r="AW252" s="13" t="s">
        <v>33</v>
      </c>
      <c r="AX252" s="13" t="s">
        <v>80</v>
      </c>
      <c r="AY252" s="255" t="s">
        <v>147</v>
      </c>
    </row>
    <row r="253" spans="2:65" s="1" customFormat="1" ht="48" customHeight="1">
      <c r="B253" s="39"/>
      <c r="C253" s="220" t="s">
        <v>363</v>
      </c>
      <c r="D253" s="220" t="s">
        <v>149</v>
      </c>
      <c r="E253" s="221" t="s">
        <v>364</v>
      </c>
      <c r="F253" s="222" t="s">
        <v>365</v>
      </c>
      <c r="G253" s="223" t="s">
        <v>173</v>
      </c>
      <c r="H253" s="224">
        <v>22.948</v>
      </c>
      <c r="I253" s="225"/>
      <c r="J253" s="226">
        <f>ROUND(I253*H253,2)</f>
        <v>0</v>
      </c>
      <c r="K253" s="222" t="s">
        <v>153</v>
      </c>
      <c r="L253" s="44"/>
      <c r="M253" s="227" t="s">
        <v>19</v>
      </c>
      <c r="N253" s="228" t="s">
        <v>43</v>
      </c>
      <c r="O253" s="84"/>
      <c r="P253" s="229">
        <f>O253*H253</f>
        <v>0</v>
      </c>
      <c r="Q253" s="229">
        <v>0</v>
      </c>
      <c r="R253" s="229">
        <f>Q253*H253</f>
        <v>0</v>
      </c>
      <c r="S253" s="229">
        <v>1.8</v>
      </c>
      <c r="T253" s="230">
        <f>S253*H253</f>
        <v>41.306400000000004</v>
      </c>
      <c r="AR253" s="231" t="s">
        <v>154</v>
      </c>
      <c r="AT253" s="231" t="s">
        <v>149</v>
      </c>
      <c r="AU253" s="231" t="s">
        <v>82</v>
      </c>
      <c r="AY253" s="18" t="s">
        <v>147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8" t="s">
        <v>80</v>
      </c>
      <c r="BK253" s="232">
        <f>ROUND(I253*H253,2)</f>
        <v>0</v>
      </c>
      <c r="BL253" s="18" t="s">
        <v>154</v>
      </c>
      <c r="BM253" s="231" t="s">
        <v>366</v>
      </c>
    </row>
    <row r="254" spans="2:51" s="14" customFormat="1" ht="12">
      <c r="B254" s="256"/>
      <c r="C254" s="257"/>
      <c r="D254" s="235" t="s">
        <v>156</v>
      </c>
      <c r="E254" s="258" t="s">
        <v>19</v>
      </c>
      <c r="F254" s="259" t="s">
        <v>220</v>
      </c>
      <c r="G254" s="257"/>
      <c r="H254" s="258" t="s">
        <v>19</v>
      </c>
      <c r="I254" s="260"/>
      <c r="J254" s="257"/>
      <c r="K254" s="257"/>
      <c r="L254" s="261"/>
      <c r="M254" s="262"/>
      <c r="N254" s="263"/>
      <c r="O254" s="263"/>
      <c r="P254" s="263"/>
      <c r="Q254" s="263"/>
      <c r="R254" s="263"/>
      <c r="S254" s="263"/>
      <c r="T254" s="264"/>
      <c r="AT254" s="265" t="s">
        <v>156</v>
      </c>
      <c r="AU254" s="265" t="s">
        <v>82</v>
      </c>
      <c r="AV254" s="14" t="s">
        <v>80</v>
      </c>
      <c r="AW254" s="14" t="s">
        <v>33</v>
      </c>
      <c r="AX254" s="14" t="s">
        <v>72</v>
      </c>
      <c r="AY254" s="265" t="s">
        <v>147</v>
      </c>
    </row>
    <row r="255" spans="2:51" s="12" customFormat="1" ht="12">
      <c r="B255" s="233"/>
      <c r="C255" s="234"/>
      <c r="D255" s="235" t="s">
        <v>156</v>
      </c>
      <c r="E255" s="236" t="s">
        <v>19</v>
      </c>
      <c r="F255" s="237" t="s">
        <v>367</v>
      </c>
      <c r="G255" s="234"/>
      <c r="H255" s="238">
        <v>0.775</v>
      </c>
      <c r="I255" s="239"/>
      <c r="J255" s="234"/>
      <c r="K255" s="234"/>
      <c r="L255" s="240"/>
      <c r="M255" s="241"/>
      <c r="N255" s="242"/>
      <c r="O255" s="242"/>
      <c r="P255" s="242"/>
      <c r="Q255" s="242"/>
      <c r="R255" s="242"/>
      <c r="S255" s="242"/>
      <c r="T255" s="243"/>
      <c r="AT255" s="244" t="s">
        <v>156</v>
      </c>
      <c r="AU255" s="244" t="s">
        <v>82</v>
      </c>
      <c r="AV255" s="12" t="s">
        <v>82</v>
      </c>
      <c r="AW255" s="12" t="s">
        <v>33</v>
      </c>
      <c r="AX255" s="12" t="s">
        <v>72</v>
      </c>
      <c r="AY255" s="244" t="s">
        <v>147</v>
      </c>
    </row>
    <row r="256" spans="2:51" s="14" customFormat="1" ht="12">
      <c r="B256" s="256"/>
      <c r="C256" s="257"/>
      <c r="D256" s="235" t="s">
        <v>156</v>
      </c>
      <c r="E256" s="258" t="s">
        <v>19</v>
      </c>
      <c r="F256" s="259" t="s">
        <v>223</v>
      </c>
      <c r="G256" s="257"/>
      <c r="H256" s="258" t="s">
        <v>19</v>
      </c>
      <c r="I256" s="260"/>
      <c r="J256" s="257"/>
      <c r="K256" s="257"/>
      <c r="L256" s="261"/>
      <c r="M256" s="262"/>
      <c r="N256" s="263"/>
      <c r="O256" s="263"/>
      <c r="P256" s="263"/>
      <c r="Q256" s="263"/>
      <c r="R256" s="263"/>
      <c r="S256" s="263"/>
      <c r="T256" s="264"/>
      <c r="AT256" s="265" t="s">
        <v>156</v>
      </c>
      <c r="AU256" s="265" t="s">
        <v>82</v>
      </c>
      <c r="AV256" s="14" t="s">
        <v>80</v>
      </c>
      <c r="AW256" s="14" t="s">
        <v>33</v>
      </c>
      <c r="AX256" s="14" t="s">
        <v>72</v>
      </c>
      <c r="AY256" s="265" t="s">
        <v>147</v>
      </c>
    </row>
    <row r="257" spans="2:51" s="12" customFormat="1" ht="12">
      <c r="B257" s="233"/>
      <c r="C257" s="234"/>
      <c r="D257" s="235" t="s">
        <v>156</v>
      </c>
      <c r="E257" s="236" t="s">
        <v>19</v>
      </c>
      <c r="F257" s="237" t="s">
        <v>368</v>
      </c>
      <c r="G257" s="234"/>
      <c r="H257" s="238">
        <v>0.798</v>
      </c>
      <c r="I257" s="239"/>
      <c r="J257" s="234"/>
      <c r="K257" s="234"/>
      <c r="L257" s="240"/>
      <c r="M257" s="241"/>
      <c r="N257" s="242"/>
      <c r="O257" s="242"/>
      <c r="P257" s="242"/>
      <c r="Q257" s="242"/>
      <c r="R257" s="242"/>
      <c r="S257" s="242"/>
      <c r="T257" s="243"/>
      <c r="AT257" s="244" t="s">
        <v>156</v>
      </c>
      <c r="AU257" s="244" t="s">
        <v>82</v>
      </c>
      <c r="AV257" s="12" t="s">
        <v>82</v>
      </c>
      <c r="AW257" s="12" t="s">
        <v>33</v>
      </c>
      <c r="AX257" s="12" t="s">
        <v>72</v>
      </c>
      <c r="AY257" s="244" t="s">
        <v>147</v>
      </c>
    </row>
    <row r="258" spans="2:51" s="12" customFormat="1" ht="12">
      <c r="B258" s="233"/>
      <c r="C258" s="234"/>
      <c r="D258" s="235" t="s">
        <v>156</v>
      </c>
      <c r="E258" s="236" t="s">
        <v>19</v>
      </c>
      <c r="F258" s="237" t="s">
        <v>369</v>
      </c>
      <c r="G258" s="234"/>
      <c r="H258" s="238">
        <v>1.701</v>
      </c>
      <c r="I258" s="239"/>
      <c r="J258" s="234"/>
      <c r="K258" s="234"/>
      <c r="L258" s="240"/>
      <c r="M258" s="241"/>
      <c r="N258" s="242"/>
      <c r="O258" s="242"/>
      <c r="P258" s="242"/>
      <c r="Q258" s="242"/>
      <c r="R258" s="242"/>
      <c r="S258" s="242"/>
      <c r="T258" s="243"/>
      <c r="AT258" s="244" t="s">
        <v>156</v>
      </c>
      <c r="AU258" s="244" t="s">
        <v>82</v>
      </c>
      <c r="AV258" s="12" t="s">
        <v>82</v>
      </c>
      <c r="AW258" s="12" t="s">
        <v>33</v>
      </c>
      <c r="AX258" s="12" t="s">
        <v>72</v>
      </c>
      <c r="AY258" s="244" t="s">
        <v>147</v>
      </c>
    </row>
    <row r="259" spans="2:51" s="12" customFormat="1" ht="12">
      <c r="B259" s="233"/>
      <c r="C259" s="234"/>
      <c r="D259" s="235" t="s">
        <v>156</v>
      </c>
      <c r="E259" s="236" t="s">
        <v>19</v>
      </c>
      <c r="F259" s="237" t="s">
        <v>370</v>
      </c>
      <c r="G259" s="234"/>
      <c r="H259" s="238">
        <v>0.945</v>
      </c>
      <c r="I259" s="239"/>
      <c r="J259" s="234"/>
      <c r="K259" s="234"/>
      <c r="L259" s="240"/>
      <c r="M259" s="241"/>
      <c r="N259" s="242"/>
      <c r="O259" s="242"/>
      <c r="P259" s="242"/>
      <c r="Q259" s="242"/>
      <c r="R259" s="242"/>
      <c r="S259" s="242"/>
      <c r="T259" s="243"/>
      <c r="AT259" s="244" t="s">
        <v>156</v>
      </c>
      <c r="AU259" s="244" t="s">
        <v>82</v>
      </c>
      <c r="AV259" s="12" t="s">
        <v>82</v>
      </c>
      <c r="AW259" s="12" t="s">
        <v>33</v>
      </c>
      <c r="AX259" s="12" t="s">
        <v>72</v>
      </c>
      <c r="AY259" s="244" t="s">
        <v>147</v>
      </c>
    </row>
    <row r="260" spans="2:51" s="12" customFormat="1" ht="12">
      <c r="B260" s="233"/>
      <c r="C260" s="234"/>
      <c r="D260" s="235" t="s">
        <v>156</v>
      </c>
      <c r="E260" s="236" t="s">
        <v>19</v>
      </c>
      <c r="F260" s="237" t="s">
        <v>371</v>
      </c>
      <c r="G260" s="234"/>
      <c r="H260" s="238">
        <v>0.803</v>
      </c>
      <c r="I260" s="239"/>
      <c r="J260" s="234"/>
      <c r="K260" s="234"/>
      <c r="L260" s="240"/>
      <c r="M260" s="241"/>
      <c r="N260" s="242"/>
      <c r="O260" s="242"/>
      <c r="P260" s="242"/>
      <c r="Q260" s="242"/>
      <c r="R260" s="242"/>
      <c r="S260" s="242"/>
      <c r="T260" s="243"/>
      <c r="AT260" s="244" t="s">
        <v>156</v>
      </c>
      <c r="AU260" s="244" t="s">
        <v>82</v>
      </c>
      <c r="AV260" s="12" t="s">
        <v>82</v>
      </c>
      <c r="AW260" s="12" t="s">
        <v>33</v>
      </c>
      <c r="AX260" s="12" t="s">
        <v>72</v>
      </c>
      <c r="AY260" s="244" t="s">
        <v>147</v>
      </c>
    </row>
    <row r="261" spans="2:51" s="12" customFormat="1" ht="12">
      <c r="B261" s="233"/>
      <c r="C261" s="234"/>
      <c r="D261" s="235" t="s">
        <v>156</v>
      </c>
      <c r="E261" s="236" t="s">
        <v>19</v>
      </c>
      <c r="F261" s="237" t="s">
        <v>368</v>
      </c>
      <c r="G261" s="234"/>
      <c r="H261" s="238">
        <v>0.798</v>
      </c>
      <c r="I261" s="239"/>
      <c r="J261" s="234"/>
      <c r="K261" s="234"/>
      <c r="L261" s="240"/>
      <c r="M261" s="241"/>
      <c r="N261" s="242"/>
      <c r="O261" s="242"/>
      <c r="P261" s="242"/>
      <c r="Q261" s="242"/>
      <c r="R261" s="242"/>
      <c r="S261" s="242"/>
      <c r="T261" s="243"/>
      <c r="AT261" s="244" t="s">
        <v>156</v>
      </c>
      <c r="AU261" s="244" t="s">
        <v>82</v>
      </c>
      <c r="AV261" s="12" t="s">
        <v>82</v>
      </c>
      <c r="AW261" s="12" t="s">
        <v>33</v>
      </c>
      <c r="AX261" s="12" t="s">
        <v>72</v>
      </c>
      <c r="AY261" s="244" t="s">
        <v>147</v>
      </c>
    </row>
    <row r="262" spans="2:51" s="14" customFormat="1" ht="12">
      <c r="B262" s="256"/>
      <c r="C262" s="257"/>
      <c r="D262" s="235" t="s">
        <v>156</v>
      </c>
      <c r="E262" s="258" t="s">
        <v>19</v>
      </c>
      <c r="F262" s="259" t="s">
        <v>225</v>
      </c>
      <c r="G262" s="257"/>
      <c r="H262" s="258" t="s">
        <v>19</v>
      </c>
      <c r="I262" s="260"/>
      <c r="J262" s="257"/>
      <c r="K262" s="257"/>
      <c r="L262" s="261"/>
      <c r="M262" s="262"/>
      <c r="N262" s="263"/>
      <c r="O262" s="263"/>
      <c r="P262" s="263"/>
      <c r="Q262" s="263"/>
      <c r="R262" s="263"/>
      <c r="S262" s="263"/>
      <c r="T262" s="264"/>
      <c r="AT262" s="265" t="s">
        <v>156</v>
      </c>
      <c r="AU262" s="265" t="s">
        <v>82</v>
      </c>
      <c r="AV262" s="14" t="s">
        <v>80</v>
      </c>
      <c r="AW262" s="14" t="s">
        <v>33</v>
      </c>
      <c r="AX262" s="14" t="s">
        <v>72</v>
      </c>
      <c r="AY262" s="265" t="s">
        <v>147</v>
      </c>
    </row>
    <row r="263" spans="2:51" s="12" customFormat="1" ht="12">
      <c r="B263" s="233"/>
      <c r="C263" s="234"/>
      <c r="D263" s="235" t="s">
        <v>156</v>
      </c>
      <c r="E263" s="236" t="s">
        <v>19</v>
      </c>
      <c r="F263" s="237" t="s">
        <v>372</v>
      </c>
      <c r="G263" s="234"/>
      <c r="H263" s="238">
        <v>2.905</v>
      </c>
      <c r="I263" s="239"/>
      <c r="J263" s="234"/>
      <c r="K263" s="234"/>
      <c r="L263" s="240"/>
      <c r="M263" s="241"/>
      <c r="N263" s="242"/>
      <c r="O263" s="242"/>
      <c r="P263" s="242"/>
      <c r="Q263" s="242"/>
      <c r="R263" s="242"/>
      <c r="S263" s="242"/>
      <c r="T263" s="243"/>
      <c r="AT263" s="244" t="s">
        <v>156</v>
      </c>
      <c r="AU263" s="244" t="s">
        <v>82</v>
      </c>
      <c r="AV263" s="12" t="s">
        <v>82</v>
      </c>
      <c r="AW263" s="12" t="s">
        <v>33</v>
      </c>
      <c r="AX263" s="12" t="s">
        <v>72</v>
      </c>
      <c r="AY263" s="244" t="s">
        <v>147</v>
      </c>
    </row>
    <row r="264" spans="2:51" s="12" customFormat="1" ht="12">
      <c r="B264" s="233"/>
      <c r="C264" s="234"/>
      <c r="D264" s="235" t="s">
        <v>156</v>
      </c>
      <c r="E264" s="236" t="s">
        <v>19</v>
      </c>
      <c r="F264" s="237" t="s">
        <v>373</v>
      </c>
      <c r="G264" s="234"/>
      <c r="H264" s="238">
        <v>8.05</v>
      </c>
      <c r="I264" s="239"/>
      <c r="J264" s="234"/>
      <c r="K264" s="234"/>
      <c r="L264" s="240"/>
      <c r="M264" s="241"/>
      <c r="N264" s="242"/>
      <c r="O264" s="242"/>
      <c r="P264" s="242"/>
      <c r="Q264" s="242"/>
      <c r="R264" s="242"/>
      <c r="S264" s="242"/>
      <c r="T264" s="243"/>
      <c r="AT264" s="244" t="s">
        <v>156</v>
      </c>
      <c r="AU264" s="244" t="s">
        <v>82</v>
      </c>
      <c r="AV264" s="12" t="s">
        <v>82</v>
      </c>
      <c r="AW264" s="12" t="s">
        <v>33</v>
      </c>
      <c r="AX264" s="12" t="s">
        <v>72</v>
      </c>
      <c r="AY264" s="244" t="s">
        <v>147</v>
      </c>
    </row>
    <row r="265" spans="2:51" s="12" customFormat="1" ht="12">
      <c r="B265" s="233"/>
      <c r="C265" s="234"/>
      <c r="D265" s="235" t="s">
        <v>156</v>
      </c>
      <c r="E265" s="236" t="s">
        <v>19</v>
      </c>
      <c r="F265" s="237" t="s">
        <v>252</v>
      </c>
      <c r="G265" s="234"/>
      <c r="H265" s="238">
        <v>-0.996</v>
      </c>
      <c r="I265" s="239"/>
      <c r="J265" s="234"/>
      <c r="K265" s="234"/>
      <c r="L265" s="240"/>
      <c r="M265" s="241"/>
      <c r="N265" s="242"/>
      <c r="O265" s="242"/>
      <c r="P265" s="242"/>
      <c r="Q265" s="242"/>
      <c r="R265" s="242"/>
      <c r="S265" s="242"/>
      <c r="T265" s="243"/>
      <c r="AT265" s="244" t="s">
        <v>156</v>
      </c>
      <c r="AU265" s="244" t="s">
        <v>82</v>
      </c>
      <c r="AV265" s="12" t="s">
        <v>82</v>
      </c>
      <c r="AW265" s="12" t="s">
        <v>33</v>
      </c>
      <c r="AX265" s="12" t="s">
        <v>72</v>
      </c>
      <c r="AY265" s="244" t="s">
        <v>147</v>
      </c>
    </row>
    <row r="266" spans="2:51" s="12" customFormat="1" ht="12">
      <c r="B266" s="233"/>
      <c r="C266" s="234"/>
      <c r="D266" s="235" t="s">
        <v>156</v>
      </c>
      <c r="E266" s="236" t="s">
        <v>19</v>
      </c>
      <c r="F266" s="237" t="s">
        <v>374</v>
      </c>
      <c r="G266" s="234"/>
      <c r="H266" s="238">
        <v>1.078</v>
      </c>
      <c r="I266" s="239"/>
      <c r="J266" s="234"/>
      <c r="K266" s="234"/>
      <c r="L266" s="240"/>
      <c r="M266" s="241"/>
      <c r="N266" s="242"/>
      <c r="O266" s="242"/>
      <c r="P266" s="242"/>
      <c r="Q266" s="242"/>
      <c r="R266" s="242"/>
      <c r="S266" s="242"/>
      <c r="T266" s="243"/>
      <c r="AT266" s="244" t="s">
        <v>156</v>
      </c>
      <c r="AU266" s="244" t="s">
        <v>82</v>
      </c>
      <c r="AV266" s="12" t="s">
        <v>82</v>
      </c>
      <c r="AW266" s="12" t="s">
        <v>33</v>
      </c>
      <c r="AX266" s="12" t="s">
        <v>72</v>
      </c>
      <c r="AY266" s="244" t="s">
        <v>147</v>
      </c>
    </row>
    <row r="267" spans="2:51" s="12" customFormat="1" ht="12">
      <c r="B267" s="233"/>
      <c r="C267" s="234"/>
      <c r="D267" s="235" t="s">
        <v>156</v>
      </c>
      <c r="E267" s="236" t="s">
        <v>19</v>
      </c>
      <c r="F267" s="237" t="s">
        <v>375</v>
      </c>
      <c r="G267" s="234"/>
      <c r="H267" s="238">
        <v>2.184</v>
      </c>
      <c r="I267" s="239"/>
      <c r="J267" s="234"/>
      <c r="K267" s="234"/>
      <c r="L267" s="240"/>
      <c r="M267" s="241"/>
      <c r="N267" s="242"/>
      <c r="O267" s="242"/>
      <c r="P267" s="242"/>
      <c r="Q267" s="242"/>
      <c r="R267" s="242"/>
      <c r="S267" s="242"/>
      <c r="T267" s="243"/>
      <c r="AT267" s="244" t="s">
        <v>156</v>
      </c>
      <c r="AU267" s="244" t="s">
        <v>82</v>
      </c>
      <c r="AV267" s="12" t="s">
        <v>82</v>
      </c>
      <c r="AW267" s="12" t="s">
        <v>33</v>
      </c>
      <c r="AX267" s="12" t="s">
        <v>72</v>
      </c>
      <c r="AY267" s="244" t="s">
        <v>147</v>
      </c>
    </row>
    <row r="268" spans="2:51" s="12" customFormat="1" ht="12">
      <c r="B268" s="233"/>
      <c r="C268" s="234"/>
      <c r="D268" s="235" t="s">
        <v>156</v>
      </c>
      <c r="E268" s="236" t="s">
        <v>19</v>
      </c>
      <c r="F268" s="237" t="s">
        <v>376</v>
      </c>
      <c r="G268" s="234"/>
      <c r="H268" s="238">
        <v>-0.845</v>
      </c>
      <c r="I268" s="239"/>
      <c r="J268" s="234"/>
      <c r="K268" s="234"/>
      <c r="L268" s="240"/>
      <c r="M268" s="241"/>
      <c r="N268" s="242"/>
      <c r="O268" s="242"/>
      <c r="P268" s="242"/>
      <c r="Q268" s="242"/>
      <c r="R268" s="242"/>
      <c r="S268" s="242"/>
      <c r="T268" s="243"/>
      <c r="AT268" s="244" t="s">
        <v>156</v>
      </c>
      <c r="AU268" s="244" t="s">
        <v>82</v>
      </c>
      <c r="AV268" s="12" t="s">
        <v>82</v>
      </c>
      <c r="AW268" s="12" t="s">
        <v>33</v>
      </c>
      <c r="AX268" s="12" t="s">
        <v>72</v>
      </c>
      <c r="AY268" s="244" t="s">
        <v>147</v>
      </c>
    </row>
    <row r="269" spans="2:51" s="12" customFormat="1" ht="12">
      <c r="B269" s="233"/>
      <c r="C269" s="234"/>
      <c r="D269" s="235" t="s">
        <v>156</v>
      </c>
      <c r="E269" s="236" t="s">
        <v>19</v>
      </c>
      <c r="F269" s="237" t="s">
        <v>377</v>
      </c>
      <c r="G269" s="234"/>
      <c r="H269" s="238">
        <v>4.752</v>
      </c>
      <c r="I269" s="239"/>
      <c r="J269" s="234"/>
      <c r="K269" s="234"/>
      <c r="L269" s="240"/>
      <c r="M269" s="241"/>
      <c r="N269" s="242"/>
      <c r="O269" s="242"/>
      <c r="P269" s="242"/>
      <c r="Q269" s="242"/>
      <c r="R269" s="242"/>
      <c r="S269" s="242"/>
      <c r="T269" s="243"/>
      <c r="AT269" s="244" t="s">
        <v>156</v>
      </c>
      <c r="AU269" s="244" t="s">
        <v>82</v>
      </c>
      <c r="AV269" s="12" t="s">
        <v>82</v>
      </c>
      <c r="AW269" s="12" t="s">
        <v>33</v>
      </c>
      <c r="AX269" s="12" t="s">
        <v>72</v>
      </c>
      <c r="AY269" s="244" t="s">
        <v>147</v>
      </c>
    </row>
    <row r="270" spans="2:51" s="13" customFormat="1" ht="12">
      <c r="B270" s="245"/>
      <c r="C270" s="246"/>
      <c r="D270" s="235" t="s">
        <v>156</v>
      </c>
      <c r="E270" s="247" t="s">
        <v>19</v>
      </c>
      <c r="F270" s="248" t="s">
        <v>183</v>
      </c>
      <c r="G270" s="246"/>
      <c r="H270" s="249">
        <v>22.948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AT270" s="255" t="s">
        <v>156</v>
      </c>
      <c r="AU270" s="255" t="s">
        <v>82</v>
      </c>
      <c r="AV270" s="13" t="s">
        <v>154</v>
      </c>
      <c r="AW270" s="13" t="s">
        <v>33</v>
      </c>
      <c r="AX270" s="13" t="s">
        <v>80</v>
      </c>
      <c r="AY270" s="255" t="s">
        <v>147</v>
      </c>
    </row>
    <row r="271" spans="2:65" s="1" customFormat="1" ht="48" customHeight="1">
      <c r="B271" s="39"/>
      <c r="C271" s="220" t="s">
        <v>378</v>
      </c>
      <c r="D271" s="220" t="s">
        <v>149</v>
      </c>
      <c r="E271" s="221" t="s">
        <v>379</v>
      </c>
      <c r="F271" s="222" t="s">
        <v>380</v>
      </c>
      <c r="G271" s="223" t="s">
        <v>173</v>
      </c>
      <c r="H271" s="224">
        <v>3.416</v>
      </c>
      <c r="I271" s="225"/>
      <c r="J271" s="226">
        <f>ROUND(I271*H271,2)</f>
        <v>0</v>
      </c>
      <c r="K271" s="222" t="s">
        <v>153</v>
      </c>
      <c r="L271" s="44"/>
      <c r="M271" s="227" t="s">
        <v>19</v>
      </c>
      <c r="N271" s="228" t="s">
        <v>43</v>
      </c>
      <c r="O271" s="84"/>
      <c r="P271" s="229">
        <f>O271*H271</f>
        <v>0</v>
      </c>
      <c r="Q271" s="229">
        <v>0</v>
      </c>
      <c r="R271" s="229">
        <f>Q271*H271</f>
        <v>0</v>
      </c>
      <c r="S271" s="229">
        <v>1.8</v>
      </c>
      <c r="T271" s="230">
        <f>S271*H271</f>
        <v>6.1488</v>
      </c>
      <c r="AR271" s="231" t="s">
        <v>154</v>
      </c>
      <c r="AT271" s="231" t="s">
        <v>149</v>
      </c>
      <c r="AU271" s="231" t="s">
        <v>82</v>
      </c>
      <c r="AY271" s="18" t="s">
        <v>147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8" t="s">
        <v>80</v>
      </c>
      <c r="BK271" s="232">
        <f>ROUND(I271*H271,2)</f>
        <v>0</v>
      </c>
      <c r="BL271" s="18" t="s">
        <v>154</v>
      </c>
      <c r="BM271" s="231" t="s">
        <v>381</v>
      </c>
    </row>
    <row r="272" spans="2:51" s="14" customFormat="1" ht="12">
      <c r="B272" s="256"/>
      <c r="C272" s="257"/>
      <c r="D272" s="235" t="s">
        <v>156</v>
      </c>
      <c r="E272" s="258" t="s">
        <v>19</v>
      </c>
      <c r="F272" s="259" t="s">
        <v>223</v>
      </c>
      <c r="G272" s="257"/>
      <c r="H272" s="258" t="s">
        <v>19</v>
      </c>
      <c r="I272" s="260"/>
      <c r="J272" s="257"/>
      <c r="K272" s="257"/>
      <c r="L272" s="261"/>
      <c r="M272" s="262"/>
      <c r="N272" s="263"/>
      <c r="O272" s="263"/>
      <c r="P272" s="263"/>
      <c r="Q272" s="263"/>
      <c r="R272" s="263"/>
      <c r="S272" s="263"/>
      <c r="T272" s="264"/>
      <c r="AT272" s="265" t="s">
        <v>156</v>
      </c>
      <c r="AU272" s="265" t="s">
        <v>82</v>
      </c>
      <c r="AV272" s="14" t="s">
        <v>80</v>
      </c>
      <c r="AW272" s="14" t="s">
        <v>33</v>
      </c>
      <c r="AX272" s="14" t="s">
        <v>72</v>
      </c>
      <c r="AY272" s="265" t="s">
        <v>147</v>
      </c>
    </row>
    <row r="273" spans="2:51" s="12" customFormat="1" ht="12">
      <c r="B273" s="233"/>
      <c r="C273" s="234"/>
      <c r="D273" s="235" t="s">
        <v>156</v>
      </c>
      <c r="E273" s="236" t="s">
        <v>19</v>
      </c>
      <c r="F273" s="237" t="s">
        <v>382</v>
      </c>
      <c r="G273" s="234"/>
      <c r="H273" s="238">
        <v>1.485</v>
      </c>
      <c r="I273" s="239"/>
      <c r="J273" s="234"/>
      <c r="K273" s="234"/>
      <c r="L273" s="240"/>
      <c r="M273" s="241"/>
      <c r="N273" s="242"/>
      <c r="O273" s="242"/>
      <c r="P273" s="242"/>
      <c r="Q273" s="242"/>
      <c r="R273" s="242"/>
      <c r="S273" s="242"/>
      <c r="T273" s="243"/>
      <c r="AT273" s="244" t="s">
        <v>156</v>
      </c>
      <c r="AU273" s="244" t="s">
        <v>82</v>
      </c>
      <c r="AV273" s="12" t="s">
        <v>82</v>
      </c>
      <c r="AW273" s="12" t="s">
        <v>33</v>
      </c>
      <c r="AX273" s="12" t="s">
        <v>72</v>
      </c>
      <c r="AY273" s="244" t="s">
        <v>147</v>
      </c>
    </row>
    <row r="274" spans="2:51" s="12" customFormat="1" ht="12">
      <c r="B274" s="233"/>
      <c r="C274" s="234"/>
      <c r="D274" s="235" t="s">
        <v>156</v>
      </c>
      <c r="E274" s="236" t="s">
        <v>19</v>
      </c>
      <c r="F274" s="237" t="s">
        <v>383</v>
      </c>
      <c r="G274" s="234"/>
      <c r="H274" s="238">
        <v>1.931</v>
      </c>
      <c r="I274" s="239"/>
      <c r="J274" s="234"/>
      <c r="K274" s="234"/>
      <c r="L274" s="240"/>
      <c r="M274" s="241"/>
      <c r="N274" s="242"/>
      <c r="O274" s="242"/>
      <c r="P274" s="242"/>
      <c r="Q274" s="242"/>
      <c r="R274" s="242"/>
      <c r="S274" s="242"/>
      <c r="T274" s="243"/>
      <c r="AT274" s="244" t="s">
        <v>156</v>
      </c>
      <c r="AU274" s="244" t="s">
        <v>82</v>
      </c>
      <c r="AV274" s="12" t="s">
        <v>82</v>
      </c>
      <c r="AW274" s="12" t="s">
        <v>33</v>
      </c>
      <c r="AX274" s="12" t="s">
        <v>72</v>
      </c>
      <c r="AY274" s="244" t="s">
        <v>147</v>
      </c>
    </row>
    <row r="275" spans="2:51" s="13" customFormat="1" ht="12">
      <c r="B275" s="245"/>
      <c r="C275" s="246"/>
      <c r="D275" s="235" t="s">
        <v>156</v>
      </c>
      <c r="E275" s="247" t="s">
        <v>19</v>
      </c>
      <c r="F275" s="248" t="s">
        <v>183</v>
      </c>
      <c r="G275" s="246"/>
      <c r="H275" s="249">
        <v>3.4160000000000004</v>
      </c>
      <c r="I275" s="250"/>
      <c r="J275" s="246"/>
      <c r="K275" s="246"/>
      <c r="L275" s="251"/>
      <c r="M275" s="252"/>
      <c r="N275" s="253"/>
      <c r="O275" s="253"/>
      <c r="P275" s="253"/>
      <c r="Q275" s="253"/>
      <c r="R275" s="253"/>
      <c r="S275" s="253"/>
      <c r="T275" s="254"/>
      <c r="AT275" s="255" t="s">
        <v>156</v>
      </c>
      <c r="AU275" s="255" t="s">
        <v>82</v>
      </c>
      <c r="AV275" s="13" t="s">
        <v>154</v>
      </c>
      <c r="AW275" s="13" t="s">
        <v>33</v>
      </c>
      <c r="AX275" s="13" t="s">
        <v>80</v>
      </c>
      <c r="AY275" s="255" t="s">
        <v>147</v>
      </c>
    </row>
    <row r="276" spans="2:65" s="1" customFormat="1" ht="36" customHeight="1">
      <c r="B276" s="39"/>
      <c r="C276" s="220" t="s">
        <v>384</v>
      </c>
      <c r="D276" s="220" t="s">
        <v>149</v>
      </c>
      <c r="E276" s="221" t="s">
        <v>385</v>
      </c>
      <c r="F276" s="222" t="s">
        <v>386</v>
      </c>
      <c r="G276" s="223" t="s">
        <v>173</v>
      </c>
      <c r="H276" s="224">
        <v>0.836</v>
      </c>
      <c r="I276" s="225"/>
      <c r="J276" s="226">
        <f>ROUND(I276*H276,2)</f>
        <v>0</v>
      </c>
      <c r="K276" s="222" t="s">
        <v>153</v>
      </c>
      <c r="L276" s="44"/>
      <c r="M276" s="227" t="s">
        <v>19</v>
      </c>
      <c r="N276" s="228" t="s">
        <v>43</v>
      </c>
      <c r="O276" s="84"/>
      <c r="P276" s="229">
        <f>O276*H276</f>
        <v>0</v>
      </c>
      <c r="Q276" s="229">
        <v>0</v>
      </c>
      <c r="R276" s="229">
        <f>Q276*H276</f>
        <v>0</v>
      </c>
      <c r="S276" s="229">
        <v>2.4</v>
      </c>
      <c r="T276" s="230">
        <f>S276*H276</f>
        <v>2.0063999999999997</v>
      </c>
      <c r="AR276" s="231" t="s">
        <v>154</v>
      </c>
      <c r="AT276" s="231" t="s">
        <v>149</v>
      </c>
      <c r="AU276" s="231" t="s">
        <v>82</v>
      </c>
      <c r="AY276" s="18" t="s">
        <v>147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8" t="s">
        <v>80</v>
      </c>
      <c r="BK276" s="232">
        <f>ROUND(I276*H276,2)</f>
        <v>0</v>
      </c>
      <c r="BL276" s="18" t="s">
        <v>154</v>
      </c>
      <c r="BM276" s="231" t="s">
        <v>387</v>
      </c>
    </row>
    <row r="277" spans="2:51" s="14" customFormat="1" ht="12">
      <c r="B277" s="256"/>
      <c r="C277" s="257"/>
      <c r="D277" s="235" t="s">
        <v>156</v>
      </c>
      <c r="E277" s="258" t="s">
        <v>19</v>
      </c>
      <c r="F277" s="259" t="s">
        <v>220</v>
      </c>
      <c r="G277" s="257"/>
      <c r="H277" s="258" t="s">
        <v>19</v>
      </c>
      <c r="I277" s="260"/>
      <c r="J277" s="257"/>
      <c r="K277" s="257"/>
      <c r="L277" s="261"/>
      <c r="M277" s="262"/>
      <c r="N277" s="263"/>
      <c r="O277" s="263"/>
      <c r="P277" s="263"/>
      <c r="Q277" s="263"/>
      <c r="R277" s="263"/>
      <c r="S277" s="263"/>
      <c r="T277" s="264"/>
      <c r="AT277" s="265" t="s">
        <v>156</v>
      </c>
      <c r="AU277" s="265" t="s">
        <v>82</v>
      </c>
      <c r="AV277" s="14" t="s">
        <v>80</v>
      </c>
      <c r="AW277" s="14" t="s">
        <v>33</v>
      </c>
      <c r="AX277" s="14" t="s">
        <v>72</v>
      </c>
      <c r="AY277" s="265" t="s">
        <v>147</v>
      </c>
    </row>
    <row r="278" spans="2:51" s="12" customFormat="1" ht="12">
      <c r="B278" s="233"/>
      <c r="C278" s="234"/>
      <c r="D278" s="235" t="s">
        <v>156</v>
      </c>
      <c r="E278" s="236" t="s">
        <v>19</v>
      </c>
      <c r="F278" s="237" t="s">
        <v>388</v>
      </c>
      <c r="G278" s="234"/>
      <c r="H278" s="238">
        <v>0.836</v>
      </c>
      <c r="I278" s="239"/>
      <c r="J278" s="234"/>
      <c r="K278" s="234"/>
      <c r="L278" s="240"/>
      <c r="M278" s="241"/>
      <c r="N278" s="242"/>
      <c r="O278" s="242"/>
      <c r="P278" s="242"/>
      <c r="Q278" s="242"/>
      <c r="R278" s="242"/>
      <c r="S278" s="242"/>
      <c r="T278" s="243"/>
      <c r="AT278" s="244" t="s">
        <v>156</v>
      </c>
      <c r="AU278" s="244" t="s">
        <v>82</v>
      </c>
      <c r="AV278" s="12" t="s">
        <v>82</v>
      </c>
      <c r="AW278" s="12" t="s">
        <v>33</v>
      </c>
      <c r="AX278" s="12" t="s">
        <v>80</v>
      </c>
      <c r="AY278" s="244" t="s">
        <v>147</v>
      </c>
    </row>
    <row r="279" spans="2:65" s="1" customFormat="1" ht="36" customHeight="1">
      <c r="B279" s="39"/>
      <c r="C279" s="220" t="s">
        <v>389</v>
      </c>
      <c r="D279" s="220" t="s">
        <v>149</v>
      </c>
      <c r="E279" s="221" t="s">
        <v>390</v>
      </c>
      <c r="F279" s="222" t="s">
        <v>391</v>
      </c>
      <c r="G279" s="223" t="s">
        <v>152</v>
      </c>
      <c r="H279" s="224">
        <v>858</v>
      </c>
      <c r="I279" s="225"/>
      <c r="J279" s="226">
        <f>ROUND(I279*H279,2)</f>
        <v>0</v>
      </c>
      <c r="K279" s="222" t="s">
        <v>153</v>
      </c>
      <c r="L279" s="44"/>
      <c r="M279" s="227" t="s">
        <v>19</v>
      </c>
      <c r="N279" s="228" t="s">
        <v>43</v>
      </c>
      <c r="O279" s="84"/>
      <c r="P279" s="229">
        <f>O279*H279</f>
        <v>0</v>
      </c>
      <c r="Q279" s="229">
        <v>0</v>
      </c>
      <c r="R279" s="229">
        <f>Q279*H279</f>
        <v>0</v>
      </c>
      <c r="S279" s="229">
        <v>0.05</v>
      </c>
      <c r="T279" s="230">
        <f>S279*H279</f>
        <v>42.900000000000006</v>
      </c>
      <c r="AR279" s="231" t="s">
        <v>154</v>
      </c>
      <c r="AT279" s="231" t="s">
        <v>149</v>
      </c>
      <c r="AU279" s="231" t="s">
        <v>82</v>
      </c>
      <c r="AY279" s="18" t="s">
        <v>147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8" t="s">
        <v>80</v>
      </c>
      <c r="BK279" s="232">
        <f>ROUND(I279*H279,2)</f>
        <v>0</v>
      </c>
      <c r="BL279" s="18" t="s">
        <v>154</v>
      </c>
      <c r="BM279" s="231" t="s">
        <v>392</v>
      </c>
    </row>
    <row r="280" spans="2:51" s="12" customFormat="1" ht="12">
      <c r="B280" s="233"/>
      <c r="C280" s="234"/>
      <c r="D280" s="235" t="s">
        <v>156</v>
      </c>
      <c r="E280" s="236" t="s">
        <v>19</v>
      </c>
      <c r="F280" s="237" t="s">
        <v>393</v>
      </c>
      <c r="G280" s="234"/>
      <c r="H280" s="238">
        <v>858</v>
      </c>
      <c r="I280" s="239"/>
      <c r="J280" s="234"/>
      <c r="K280" s="234"/>
      <c r="L280" s="240"/>
      <c r="M280" s="241"/>
      <c r="N280" s="242"/>
      <c r="O280" s="242"/>
      <c r="P280" s="242"/>
      <c r="Q280" s="242"/>
      <c r="R280" s="242"/>
      <c r="S280" s="242"/>
      <c r="T280" s="243"/>
      <c r="AT280" s="244" t="s">
        <v>156</v>
      </c>
      <c r="AU280" s="244" t="s">
        <v>82</v>
      </c>
      <c r="AV280" s="12" t="s">
        <v>82</v>
      </c>
      <c r="AW280" s="12" t="s">
        <v>33</v>
      </c>
      <c r="AX280" s="12" t="s">
        <v>72</v>
      </c>
      <c r="AY280" s="244" t="s">
        <v>147</v>
      </c>
    </row>
    <row r="281" spans="2:51" s="13" customFormat="1" ht="12">
      <c r="B281" s="245"/>
      <c r="C281" s="246"/>
      <c r="D281" s="235" t="s">
        <v>156</v>
      </c>
      <c r="E281" s="247" t="s">
        <v>19</v>
      </c>
      <c r="F281" s="248" t="s">
        <v>183</v>
      </c>
      <c r="G281" s="246"/>
      <c r="H281" s="249">
        <v>858</v>
      </c>
      <c r="I281" s="250"/>
      <c r="J281" s="246"/>
      <c r="K281" s="246"/>
      <c r="L281" s="251"/>
      <c r="M281" s="252"/>
      <c r="N281" s="253"/>
      <c r="O281" s="253"/>
      <c r="P281" s="253"/>
      <c r="Q281" s="253"/>
      <c r="R281" s="253"/>
      <c r="S281" s="253"/>
      <c r="T281" s="254"/>
      <c r="AT281" s="255" t="s">
        <v>156</v>
      </c>
      <c r="AU281" s="255" t="s">
        <v>82</v>
      </c>
      <c r="AV281" s="13" t="s">
        <v>154</v>
      </c>
      <c r="AW281" s="13" t="s">
        <v>33</v>
      </c>
      <c r="AX281" s="13" t="s">
        <v>80</v>
      </c>
      <c r="AY281" s="255" t="s">
        <v>147</v>
      </c>
    </row>
    <row r="282" spans="2:65" s="1" customFormat="1" ht="72" customHeight="1">
      <c r="B282" s="39"/>
      <c r="C282" s="220" t="s">
        <v>394</v>
      </c>
      <c r="D282" s="220" t="s">
        <v>149</v>
      </c>
      <c r="E282" s="221" t="s">
        <v>395</v>
      </c>
      <c r="F282" s="222" t="s">
        <v>396</v>
      </c>
      <c r="G282" s="223" t="s">
        <v>152</v>
      </c>
      <c r="H282" s="224">
        <v>17.3</v>
      </c>
      <c r="I282" s="225"/>
      <c r="J282" s="226">
        <f>ROUND(I282*H282,2)</f>
        <v>0</v>
      </c>
      <c r="K282" s="222" t="s">
        <v>153</v>
      </c>
      <c r="L282" s="44"/>
      <c r="M282" s="227" t="s">
        <v>19</v>
      </c>
      <c r="N282" s="228" t="s">
        <v>43</v>
      </c>
      <c r="O282" s="84"/>
      <c r="P282" s="229">
        <f>O282*H282</f>
        <v>0</v>
      </c>
      <c r="Q282" s="229">
        <v>0</v>
      </c>
      <c r="R282" s="229">
        <f>Q282*H282</f>
        <v>0</v>
      </c>
      <c r="S282" s="229">
        <v>0</v>
      </c>
      <c r="T282" s="230">
        <f>S282*H282</f>
        <v>0</v>
      </c>
      <c r="AR282" s="231" t="s">
        <v>154</v>
      </c>
      <c r="AT282" s="231" t="s">
        <v>149</v>
      </c>
      <c r="AU282" s="231" t="s">
        <v>82</v>
      </c>
      <c r="AY282" s="18" t="s">
        <v>147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8" t="s">
        <v>80</v>
      </c>
      <c r="BK282" s="232">
        <f>ROUND(I282*H282,2)</f>
        <v>0</v>
      </c>
      <c r="BL282" s="18" t="s">
        <v>154</v>
      </c>
      <c r="BM282" s="231" t="s">
        <v>397</v>
      </c>
    </row>
    <row r="283" spans="2:65" s="1" customFormat="1" ht="24" customHeight="1">
      <c r="B283" s="39"/>
      <c r="C283" s="220" t="s">
        <v>398</v>
      </c>
      <c r="D283" s="220" t="s">
        <v>149</v>
      </c>
      <c r="E283" s="221" t="s">
        <v>399</v>
      </c>
      <c r="F283" s="222" t="s">
        <v>400</v>
      </c>
      <c r="G283" s="223" t="s">
        <v>173</v>
      </c>
      <c r="H283" s="224">
        <v>9.805</v>
      </c>
      <c r="I283" s="225"/>
      <c r="J283" s="226">
        <f>ROUND(I283*H283,2)</f>
        <v>0</v>
      </c>
      <c r="K283" s="222" t="s">
        <v>153</v>
      </c>
      <c r="L283" s="44"/>
      <c r="M283" s="227" t="s">
        <v>19</v>
      </c>
      <c r="N283" s="228" t="s">
        <v>43</v>
      </c>
      <c r="O283" s="84"/>
      <c r="P283" s="229">
        <f>O283*H283</f>
        <v>0</v>
      </c>
      <c r="Q283" s="229">
        <v>0</v>
      </c>
      <c r="R283" s="229">
        <f>Q283*H283</f>
        <v>0</v>
      </c>
      <c r="S283" s="229">
        <v>2.004</v>
      </c>
      <c r="T283" s="230">
        <f>S283*H283</f>
        <v>19.64922</v>
      </c>
      <c r="AR283" s="231" t="s">
        <v>154</v>
      </c>
      <c r="AT283" s="231" t="s">
        <v>149</v>
      </c>
      <c r="AU283" s="231" t="s">
        <v>82</v>
      </c>
      <c r="AY283" s="18" t="s">
        <v>147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8" t="s">
        <v>80</v>
      </c>
      <c r="BK283" s="232">
        <f>ROUND(I283*H283,2)</f>
        <v>0</v>
      </c>
      <c r="BL283" s="18" t="s">
        <v>154</v>
      </c>
      <c r="BM283" s="231" t="s">
        <v>401</v>
      </c>
    </row>
    <row r="284" spans="2:51" s="14" customFormat="1" ht="12">
      <c r="B284" s="256"/>
      <c r="C284" s="257"/>
      <c r="D284" s="235" t="s">
        <v>156</v>
      </c>
      <c r="E284" s="258" t="s">
        <v>19</v>
      </c>
      <c r="F284" s="259" t="s">
        <v>254</v>
      </c>
      <c r="G284" s="257"/>
      <c r="H284" s="258" t="s">
        <v>19</v>
      </c>
      <c r="I284" s="260"/>
      <c r="J284" s="257"/>
      <c r="K284" s="257"/>
      <c r="L284" s="261"/>
      <c r="M284" s="262"/>
      <c r="N284" s="263"/>
      <c r="O284" s="263"/>
      <c r="P284" s="263"/>
      <c r="Q284" s="263"/>
      <c r="R284" s="263"/>
      <c r="S284" s="263"/>
      <c r="T284" s="264"/>
      <c r="AT284" s="265" t="s">
        <v>156</v>
      </c>
      <c r="AU284" s="265" t="s">
        <v>82</v>
      </c>
      <c r="AV284" s="14" t="s">
        <v>80</v>
      </c>
      <c r="AW284" s="14" t="s">
        <v>33</v>
      </c>
      <c r="AX284" s="14" t="s">
        <v>72</v>
      </c>
      <c r="AY284" s="265" t="s">
        <v>147</v>
      </c>
    </row>
    <row r="285" spans="2:51" s="12" customFormat="1" ht="12">
      <c r="B285" s="233"/>
      <c r="C285" s="234"/>
      <c r="D285" s="235" t="s">
        <v>156</v>
      </c>
      <c r="E285" s="236" t="s">
        <v>19</v>
      </c>
      <c r="F285" s="237" t="s">
        <v>402</v>
      </c>
      <c r="G285" s="234"/>
      <c r="H285" s="238">
        <v>5.91</v>
      </c>
      <c r="I285" s="239"/>
      <c r="J285" s="234"/>
      <c r="K285" s="234"/>
      <c r="L285" s="240"/>
      <c r="M285" s="241"/>
      <c r="N285" s="242"/>
      <c r="O285" s="242"/>
      <c r="P285" s="242"/>
      <c r="Q285" s="242"/>
      <c r="R285" s="242"/>
      <c r="S285" s="242"/>
      <c r="T285" s="243"/>
      <c r="AT285" s="244" t="s">
        <v>156</v>
      </c>
      <c r="AU285" s="244" t="s">
        <v>82</v>
      </c>
      <c r="AV285" s="12" t="s">
        <v>82</v>
      </c>
      <c r="AW285" s="12" t="s">
        <v>33</v>
      </c>
      <c r="AX285" s="12" t="s">
        <v>72</v>
      </c>
      <c r="AY285" s="244" t="s">
        <v>147</v>
      </c>
    </row>
    <row r="286" spans="2:51" s="12" customFormat="1" ht="12">
      <c r="B286" s="233"/>
      <c r="C286" s="234"/>
      <c r="D286" s="235" t="s">
        <v>156</v>
      </c>
      <c r="E286" s="236" t="s">
        <v>19</v>
      </c>
      <c r="F286" s="237" t="s">
        <v>403</v>
      </c>
      <c r="G286" s="234"/>
      <c r="H286" s="238">
        <v>1.787</v>
      </c>
      <c r="I286" s="239"/>
      <c r="J286" s="234"/>
      <c r="K286" s="234"/>
      <c r="L286" s="240"/>
      <c r="M286" s="241"/>
      <c r="N286" s="242"/>
      <c r="O286" s="242"/>
      <c r="P286" s="242"/>
      <c r="Q286" s="242"/>
      <c r="R286" s="242"/>
      <c r="S286" s="242"/>
      <c r="T286" s="243"/>
      <c r="AT286" s="244" t="s">
        <v>156</v>
      </c>
      <c r="AU286" s="244" t="s">
        <v>82</v>
      </c>
      <c r="AV286" s="12" t="s">
        <v>82</v>
      </c>
      <c r="AW286" s="12" t="s">
        <v>33</v>
      </c>
      <c r="AX286" s="12" t="s">
        <v>72</v>
      </c>
      <c r="AY286" s="244" t="s">
        <v>147</v>
      </c>
    </row>
    <row r="287" spans="2:51" s="12" customFormat="1" ht="12">
      <c r="B287" s="233"/>
      <c r="C287" s="234"/>
      <c r="D287" s="235" t="s">
        <v>156</v>
      </c>
      <c r="E287" s="236" t="s">
        <v>19</v>
      </c>
      <c r="F287" s="237" t="s">
        <v>404</v>
      </c>
      <c r="G287" s="234"/>
      <c r="H287" s="238">
        <v>2.108</v>
      </c>
      <c r="I287" s="239"/>
      <c r="J287" s="234"/>
      <c r="K287" s="234"/>
      <c r="L287" s="240"/>
      <c r="M287" s="241"/>
      <c r="N287" s="242"/>
      <c r="O287" s="242"/>
      <c r="P287" s="242"/>
      <c r="Q287" s="242"/>
      <c r="R287" s="242"/>
      <c r="S287" s="242"/>
      <c r="T287" s="243"/>
      <c r="AT287" s="244" t="s">
        <v>156</v>
      </c>
      <c r="AU287" s="244" t="s">
        <v>82</v>
      </c>
      <c r="AV287" s="12" t="s">
        <v>82</v>
      </c>
      <c r="AW287" s="12" t="s">
        <v>33</v>
      </c>
      <c r="AX287" s="12" t="s">
        <v>72</v>
      </c>
      <c r="AY287" s="244" t="s">
        <v>147</v>
      </c>
    </row>
    <row r="288" spans="2:51" s="13" customFormat="1" ht="12">
      <c r="B288" s="245"/>
      <c r="C288" s="246"/>
      <c r="D288" s="235" t="s">
        <v>156</v>
      </c>
      <c r="E288" s="247" t="s">
        <v>19</v>
      </c>
      <c r="F288" s="248" t="s">
        <v>183</v>
      </c>
      <c r="G288" s="246"/>
      <c r="H288" s="249">
        <v>9.805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AT288" s="255" t="s">
        <v>156</v>
      </c>
      <c r="AU288" s="255" t="s">
        <v>82</v>
      </c>
      <c r="AV288" s="13" t="s">
        <v>154</v>
      </c>
      <c r="AW288" s="13" t="s">
        <v>33</v>
      </c>
      <c r="AX288" s="13" t="s">
        <v>80</v>
      </c>
      <c r="AY288" s="255" t="s">
        <v>147</v>
      </c>
    </row>
    <row r="289" spans="2:65" s="1" customFormat="1" ht="16.5" customHeight="1">
      <c r="B289" s="39"/>
      <c r="C289" s="220" t="s">
        <v>405</v>
      </c>
      <c r="D289" s="220" t="s">
        <v>149</v>
      </c>
      <c r="E289" s="221" t="s">
        <v>406</v>
      </c>
      <c r="F289" s="222" t="s">
        <v>407</v>
      </c>
      <c r="G289" s="223" t="s">
        <v>152</v>
      </c>
      <c r="H289" s="224">
        <v>1091.812</v>
      </c>
      <c r="I289" s="225"/>
      <c r="J289" s="226">
        <f>ROUND(I289*H289,2)</f>
        <v>0</v>
      </c>
      <c r="K289" s="222" t="s">
        <v>19</v>
      </c>
      <c r="L289" s="44"/>
      <c r="M289" s="227" t="s">
        <v>19</v>
      </c>
      <c r="N289" s="228" t="s">
        <v>43</v>
      </c>
      <c r="O289" s="84"/>
      <c r="P289" s="229">
        <f>O289*H289</f>
        <v>0</v>
      </c>
      <c r="Q289" s="229">
        <v>0</v>
      </c>
      <c r="R289" s="229">
        <f>Q289*H289</f>
        <v>0</v>
      </c>
      <c r="S289" s="229">
        <v>0.063</v>
      </c>
      <c r="T289" s="230">
        <f>S289*H289</f>
        <v>68.784156</v>
      </c>
      <c r="AR289" s="231" t="s">
        <v>154</v>
      </c>
      <c r="AT289" s="231" t="s">
        <v>149</v>
      </c>
      <c r="AU289" s="231" t="s">
        <v>82</v>
      </c>
      <c r="AY289" s="18" t="s">
        <v>147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8" t="s">
        <v>80</v>
      </c>
      <c r="BK289" s="232">
        <f>ROUND(I289*H289,2)</f>
        <v>0</v>
      </c>
      <c r="BL289" s="18" t="s">
        <v>154</v>
      </c>
      <c r="BM289" s="231" t="s">
        <v>408</v>
      </c>
    </row>
    <row r="290" spans="2:51" s="14" customFormat="1" ht="12">
      <c r="B290" s="256"/>
      <c r="C290" s="257"/>
      <c r="D290" s="235" t="s">
        <v>156</v>
      </c>
      <c r="E290" s="258" t="s">
        <v>19</v>
      </c>
      <c r="F290" s="259" t="s">
        <v>188</v>
      </c>
      <c r="G290" s="257"/>
      <c r="H290" s="258" t="s">
        <v>19</v>
      </c>
      <c r="I290" s="260"/>
      <c r="J290" s="257"/>
      <c r="K290" s="257"/>
      <c r="L290" s="261"/>
      <c r="M290" s="262"/>
      <c r="N290" s="263"/>
      <c r="O290" s="263"/>
      <c r="P290" s="263"/>
      <c r="Q290" s="263"/>
      <c r="R290" s="263"/>
      <c r="S290" s="263"/>
      <c r="T290" s="264"/>
      <c r="AT290" s="265" t="s">
        <v>156</v>
      </c>
      <c r="AU290" s="265" t="s">
        <v>82</v>
      </c>
      <c r="AV290" s="14" t="s">
        <v>80</v>
      </c>
      <c r="AW290" s="14" t="s">
        <v>33</v>
      </c>
      <c r="AX290" s="14" t="s">
        <v>72</v>
      </c>
      <c r="AY290" s="265" t="s">
        <v>147</v>
      </c>
    </row>
    <row r="291" spans="2:51" s="12" customFormat="1" ht="12">
      <c r="B291" s="233"/>
      <c r="C291" s="234"/>
      <c r="D291" s="235" t="s">
        <v>156</v>
      </c>
      <c r="E291" s="236" t="s">
        <v>19</v>
      </c>
      <c r="F291" s="237" t="s">
        <v>409</v>
      </c>
      <c r="G291" s="234"/>
      <c r="H291" s="238">
        <v>157.422</v>
      </c>
      <c r="I291" s="239"/>
      <c r="J291" s="234"/>
      <c r="K291" s="234"/>
      <c r="L291" s="240"/>
      <c r="M291" s="241"/>
      <c r="N291" s="242"/>
      <c r="O291" s="242"/>
      <c r="P291" s="242"/>
      <c r="Q291" s="242"/>
      <c r="R291" s="242"/>
      <c r="S291" s="242"/>
      <c r="T291" s="243"/>
      <c r="AT291" s="244" t="s">
        <v>156</v>
      </c>
      <c r="AU291" s="244" t="s">
        <v>82</v>
      </c>
      <c r="AV291" s="12" t="s">
        <v>82</v>
      </c>
      <c r="AW291" s="12" t="s">
        <v>33</v>
      </c>
      <c r="AX291" s="12" t="s">
        <v>72</v>
      </c>
      <c r="AY291" s="244" t="s">
        <v>147</v>
      </c>
    </row>
    <row r="292" spans="2:51" s="12" customFormat="1" ht="12">
      <c r="B292" s="233"/>
      <c r="C292" s="234"/>
      <c r="D292" s="235" t="s">
        <v>156</v>
      </c>
      <c r="E292" s="236" t="s">
        <v>19</v>
      </c>
      <c r="F292" s="237" t="s">
        <v>410</v>
      </c>
      <c r="G292" s="234"/>
      <c r="H292" s="238">
        <v>69.83</v>
      </c>
      <c r="I292" s="239"/>
      <c r="J292" s="234"/>
      <c r="K292" s="234"/>
      <c r="L292" s="240"/>
      <c r="M292" s="241"/>
      <c r="N292" s="242"/>
      <c r="O292" s="242"/>
      <c r="P292" s="242"/>
      <c r="Q292" s="242"/>
      <c r="R292" s="242"/>
      <c r="S292" s="242"/>
      <c r="T292" s="243"/>
      <c r="AT292" s="244" t="s">
        <v>156</v>
      </c>
      <c r="AU292" s="244" t="s">
        <v>82</v>
      </c>
      <c r="AV292" s="12" t="s">
        <v>82</v>
      </c>
      <c r="AW292" s="12" t="s">
        <v>33</v>
      </c>
      <c r="AX292" s="12" t="s">
        <v>72</v>
      </c>
      <c r="AY292" s="244" t="s">
        <v>147</v>
      </c>
    </row>
    <row r="293" spans="2:51" s="12" customFormat="1" ht="12">
      <c r="B293" s="233"/>
      <c r="C293" s="234"/>
      <c r="D293" s="235" t="s">
        <v>156</v>
      </c>
      <c r="E293" s="236" t="s">
        <v>19</v>
      </c>
      <c r="F293" s="237" t="s">
        <v>411</v>
      </c>
      <c r="G293" s="234"/>
      <c r="H293" s="238">
        <v>43.416</v>
      </c>
      <c r="I293" s="239"/>
      <c r="J293" s="234"/>
      <c r="K293" s="234"/>
      <c r="L293" s="240"/>
      <c r="M293" s="241"/>
      <c r="N293" s="242"/>
      <c r="O293" s="242"/>
      <c r="P293" s="242"/>
      <c r="Q293" s="242"/>
      <c r="R293" s="242"/>
      <c r="S293" s="242"/>
      <c r="T293" s="243"/>
      <c r="AT293" s="244" t="s">
        <v>156</v>
      </c>
      <c r="AU293" s="244" t="s">
        <v>82</v>
      </c>
      <c r="AV293" s="12" t="s">
        <v>82</v>
      </c>
      <c r="AW293" s="12" t="s">
        <v>33</v>
      </c>
      <c r="AX293" s="12" t="s">
        <v>72</v>
      </c>
      <c r="AY293" s="244" t="s">
        <v>147</v>
      </c>
    </row>
    <row r="294" spans="2:51" s="14" customFormat="1" ht="12">
      <c r="B294" s="256"/>
      <c r="C294" s="257"/>
      <c r="D294" s="235" t="s">
        <v>156</v>
      </c>
      <c r="E294" s="258" t="s">
        <v>19</v>
      </c>
      <c r="F294" s="259" t="s">
        <v>244</v>
      </c>
      <c r="G294" s="257"/>
      <c r="H294" s="258" t="s">
        <v>19</v>
      </c>
      <c r="I294" s="260"/>
      <c r="J294" s="257"/>
      <c r="K294" s="257"/>
      <c r="L294" s="261"/>
      <c r="M294" s="262"/>
      <c r="N294" s="263"/>
      <c r="O294" s="263"/>
      <c r="P294" s="263"/>
      <c r="Q294" s="263"/>
      <c r="R294" s="263"/>
      <c r="S294" s="263"/>
      <c r="T294" s="264"/>
      <c r="AT294" s="265" t="s">
        <v>156</v>
      </c>
      <c r="AU294" s="265" t="s">
        <v>82</v>
      </c>
      <c r="AV294" s="14" t="s">
        <v>80</v>
      </c>
      <c r="AW294" s="14" t="s">
        <v>33</v>
      </c>
      <c r="AX294" s="14" t="s">
        <v>72</v>
      </c>
      <c r="AY294" s="265" t="s">
        <v>147</v>
      </c>
    </row>
    <row r="295" spans="2:51" s="12" customFormat="1" ht="12">
      <c r="B295" s="233"/>
      <c r="C295" s="234"/>
      <c r="D295" s="235" t="s">
        <v>156</v>
      </c>
      <c r="E295" s="236" t="s">
        <v>19</v>
      </c>
      <c r="F295" s="237" t="s">
        <v>412</v>
      </c>
      <c r="G295" s="234"/>
      <c r="H295" s="238">
        <v>19.144</v>
      </c>
      <c r="I295" s="239"/>
      <c r="J295" s="234"/>
      <c r="K295" s="234"/>
      <c r="L295" s="240"/>
      <c r="M295" s="241"/>
      <c r="N295" s="242"/>
      <c r="O295" s="242"/>
      <c r="P295" s="242"/>
      <c r="Q295" s="242"/>
      <c r="R295" s="242"/>
      <c r="S295" s="242"/>
      <c r="T295" s="243"/>
      <c r="AT295" s="244" t="s">
        <v>156</v>
      </c>
      <c r="AU295" s="244" t="s">
        <v>82</v>
      </c>
      <c r="AV295" s="12" t="s">
        <v>82</v>
      </c>
      <c r="AW295" s="12" t="s">
        <v>33</v>
      </c>
      <c r="AX295" s="12" t="s">
        <v>72</v>
      </c>
      <c r="AY295" s="244" t="s">
        <v>147</v>
      </c>
    </row>
    <row r="296" spans="2:51" s="14" customFormat="1" ht="12">
      <c r="B296" s="256"/>
      <c r="C296" s="257"/>
      <c r="D296" s="235" t="s">
        <v>156</v>
      </c>
      <c r="E296" s="258" t="s">
        <v>19</v>
      </c>
      <c r="F296" s="259" t="s">
        <v>413</v>
      </c>
      <c r="G296" s="257"/>
      <c r="H296" s="258" t="s">
        <v>19</v>
      </c>
      <c r="I296" s="260"/>
      <c r="J296" s="257"/>
      <c r="K296" s="257"/>
      <c r="L296" s="261"/>
      <c r="M296" s="262"/>
      <c r="N296" s="263"/>
      <c r="O296" s="263"/>
      <c r="P296" s="263"/>
      <c r="Q296" s="263"/>
      <c r="R296" s="263"/>
      <c r="S296" s="263"/>
      <c r="T296" s="264"/>
      <c r="AT296" s="265" t="s">
        <v>156</v>
      </c>
      <c r="AU296" s="265" t="s">
        <v>82</v>
      </c>
      <c r="AV296" s="14" t="s">
        <v>80</v>
      </c>
      <c r="AW296" s="14" t="s">
        <v>33</v>
      </c>
      <c r="AX296" s="14" t="s">
        <v>72</v>
      </c>
      <c r="AY296" s="265" t="s">
        <v>147</v>
      </c>
    </row>
    <row r="297" spans="2:51" s="12" customFormat="1" ht="12">
      <c r="B297" s="233"/>
      <c r="C297" s="234"/>
      <c r="D297" s="235" t="s">
        <v>156</v>
      </c>
      <c r="E297" s="236" t="s">
        <v>19</v>
      </c>
      <c r="F297" s="237" t="s">
        <v>414</v>
      </c>
      <c r="G297" s="234"/>
      <c r="H297" s="238">
        <v>802</v>
      </c>
      <c r="I297" s="239"/>
      <c r="J297" s="234"/>
      <c r="K297" s="234"/>
      <c r="L297" s="240"/>
      <c r="M297" s="241"/>
      <c r="N297" s="242"/>
      <c r="O297" s="242"/>
      <c r="P297" s="242"/>
      <c r="Q297" s="242"/>
      <c r="R297" s="242"/>
      <c r="S297" s="242"/>
      <c r="T297" s="243"/>
      <c r="AT297" s="244" t="s">
        <v>156</v>
      </c>
      <c r="AU297" s="244" t="s">
        <v>82</v>
      </c>
      <c r="AV297" s="12" t="s">
        <v>82</v>
      </c>
      <c r="AW297" s="12" t="s">
        <v>33</v>
      </c>
      <c r="AX297" s="12" t="s">
        <v>72</v>
      </c>
      <c r="AY297" s="244" t="s">
        <v>147</v>
      </c>
    </row>
    <row r="298" spans="2:51" s="13" customFormat="1" ht="12">
      <c r="B298" s="245"/>
      <c r="C298" s="246"/>
      <c r="D298" s="235" t="s">
        <v>156</v>
      </c>
      <c r="E298" s="247" t="s">
        <v>19</v>
      </c>
      <c r="F298" s="248" t="s">
        <v>183</v>
      </c>
      <c r="G298" s="246"/>
      <c r="H298" s="249">
        <v>1091.812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AT298" s="255" t="s">
        <v>156</v>
      </c>
      <c r="AU298" s="255" t="s">
        <v>82</v>
      </c>
      <c r="AV298" s="13" t="s">
        <v>154</v>
      </c>
      <c r="AW298" s="13" t="s">
        <v>33</v>
      </c>
      <c r="AX298" s="13" t="s">
        <v>80</v>
      </c>
      <c r="AY298" s="255" t="s">
        <v>147</v>
      </c>
    </row>
    <row r="299" spans="2:65" s="1" customFormat="1" ht="24" customHeight="1">
      <c r="B299" s="39"/>
      <c r="C299" s="220" t="s">
        <v>415</v>
      </c>
      <c r="D299" s="220" t="s">
        <v>149</v>
      </c>
      <c r="E299" s="221" t="s">
        <v>416</v>
      </c>
      <c r="F299" s="222" t="s">
        <v>417</v>
      </c>
      <c r="G299" s="223" t="s">
        <v>152</v>
      </c>
      <c r="H299" s="224">
        <v>99.69</v>
      </c>
      <c r="I299" s="225"/>
      <c r="J299" s="226">
        <f>ROUND(I299*H299,2)</f>
        <v>0</v>
      </c>
      <c r="K299" s="222" t="s">
        <v>19</v>
      </c>
      <c r="L299" s="44"/>
      <c r="M299" s="227" t="s">
        <v>19</v>
      </c>
      <c r="N299" s="228" t="s">
        <v>43</v>
      </c>
      <c r="O299" s="84"/>
      <c r="P299" s="229">
        <f>O299*H299</f>
        <v>0</v>
      </c>
      <c r="Q299" s="229">
        <v>0</v>
      </c>
      <c r="R299" s="229">
        <f>Q299*H299</f>
        <v>0</v>
      </c>
      <c r="S299" s="229">
        <v>0.063</v>
      </c>
      <c r="T299" s="230">
        <f>S299*H299</f>
        <v>6.28047</v>
      </c>
      <c r="AR299" s="231" t="s">
        <v>154</v>
      </c>
      <c r="AT299" s="231" t="s">
        <v>149</v>
      </c>
      <c r="AU299" s="231" t="s">
        <v>82</v>
      </c>
      <c r="AY299" s="18" t="s">
        <v>147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18" t="s">
        <v>80</v>
      </c>
      <c r="BK299" s="232">
        <f>ROUND(I299*H299,2)</f>
        <v>0</v>
      </c>
      <c r="BL299" s="18" t="s">
        <v>154</v>
      </c>
      <c r="BM299" s="231" t="s">
        <v>418</v>
      </c>
    </row>
    <row r="300" spans="2:51" s="14" customFormat="1" ht="12">
      <c r="B300" s="256"/>
      <c r="C300" s="257"/>
      <c r="D300" s="235" t="s">
        <v>156</v>
      </c>
      <c r="E300" s="258" t="s">
        <v>19</v>
      </c>
      <c r="F300" s="259" t="s">
        <v>188</v>
      </c>
      <c r="G300" s="257"/>
      <c r="H300" s="258" t="s">
        <v>19</v>
      </c>
      <c r="I300" s="260"/>
      <c r="J300" s="257"/>
      <c r="K300" s="257"/>
      <c r="L300" s="261"/>
      <c r="M300" s="262"/>
      <c r="N300" s="263"/>
      <c r="O300" s="263"/>
      <c r="P300" s="263"/>
      <c r="Q300" s="263"/>
      <c r="R300" s="263"/>
      <c r="S300" s="263"/>
      <c r="T300" s="264"/>
      <c r="AT300" s="265" t="s">
        <v>156</v>
      </c>
      <c r="AU300" s="265" t="s">
        <v>82</v>
      </c>
      <c r="AV300" s="14" t="s">
        <v>80</v>
      </c>
      <c r="AW300" s="14" t="s">
        <v>33</v>
      </c>
      <c r="AX300" s="14" t="s">
        <v>72</v>
      </c>
      <c r="AY300" s="265" t="s">
        <v>147</v>
      </c>
    </row>
    <row r="301" spans="2:51" s="12" customFormat="1" ht="12">
      <c r="B301" s="233"/>
      <c r="C301" s="234"/>
      <c r="D301" s="235" t="s">
        <v>156</v>
      </c>
      <c r="E301" s="236" t="s">
        <v>19</v>
      </c>
      <c r="F301" s="237" t="s">
        <v>419</v>
      </c>
      <c r="G301" s="234"/>
      <c r="H301" s="238">
        <v>99.69</v>
      </c>
      <c r="I301" s="239"/>
      <c r="J301" s="234"/>
      <c r="K301" s="234"/>
      <c r="L301" s="240"/>
      <c r="M301" s="241"/>
      <c r="N301" s="242"/>
      <c r="O301" s="242"/>
      <c r="P301" s="242"/>
      <c r="Q301" s="242"/>
      <c r="R301" s="242"/>
      <c r="S301" s="242"/>
      <c r="T301" s="243"/>
      <c r="AT301" s="244" t="s">
        <v>156</v>
      </c>
      <c r="AU301" s="244" t="s">
        <v>82</v>
      </c>
      <c r="AV301" s="12" t="s">
        <v>82</v>
      </c>
      <c r="AW301" s="12" t="s">
        <v>33</v>
      </c>
      <c r="AX301" s="12" t="s">
        <v>80</v>
      </c>
      <c r="AY301" s="244" t="s">
        <v>147</v>
      </c>
    </row>
    <row r="302" spans="2:65" s="1" customFormat="1" ht="24" customHeight="1">
      <c r="B302" s="39"/>
      <c r="C302" s="220" t="s">
        <v>420</v>
      </c>
      <c r="D302" s="220" t="s">
        <v>149</v>
      </c>
      <c r="E302" s="221" t="s">
        <v>421</v>
      </c>
      <c r="F302" s="222" t="s">
        <v>422</v>
      </c>
      <c r="G302" s="223" t="s">
        <v>152</v>
      </c>
      <c r="H302" s="224">
        <v>33.203</v>
      </c>
      <c r="I302" s="225"/>
      <c r="J302" s="226">
        <f>ROUND(I302*H302,2)</f>
        <v>0</v>
      </c>
      <c r="K302" s="222" t="s">
        <v>153</v>
      </c>
      <c r="L302" s="44"/>
      <c r="M302" s="227" t="s">
        <v>19</v>
      </c>
      <c r="N302" s="228" t="s">
        <v>43</v>
      </c>
      <c r="O302" s="84"/>
      <c r="P302" s="229">
        <f>O302*H302</f>
        <v>0</v>
      </c>
      <c r="Q302" s="229">
        <v>0</v>
      </c>
      <c r="R302" s="229">
        <f>Q302*H302</f>
        <v>0</v>
      </c>
      <c r="S302" s="229">
        <v>0.07</v>
      </c>
      <c r="T302" s="230">
        <f>S302*H302</f>
        <v>2.3242100000000003</v>
      </c>
      <c r="AR302" s="231" t="s">
        <v>154</v>
      </c>
      <c r="AT302" s="231" t="s">
        <v>149</v>
      </c>
      <c r="AU302" s="231" t="s">
        <v>82</v>
      </c>
      <c r="AY302" s="18" t="s">
        <v>147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18" t="s">
        <v>80</v>
      </c>
      <c r="BK302" s="232">
        <f>ROUND(I302*H302,2)</f>
        <v>0</v>
      </c>
      <c r="BL302" s="18" t="s">
        <v>154</v>
      </c>
      <c r="BM302" s="231" t="s">
        <v>423</v>
      </c>
    </row>
    <row r="303" spans="2:51" s="14" customFormat="1" ht="12">
      <c r="B303" s="256"/>
      <c r="C303" s="257"/>
      <c r="D303" s="235" t="s">
        <v>156</v>
      </c>
      <c r="E303" s="258" t="s">
        <v>19</v>
      </c>
      <c r="F303" s="259" t="s">
        <v>188</v>
      </c>
      <c r="G303" s="257"/>
      <c r="H303" s="258" t="s">
        <v>19</v>
      </c>
      <c r="I303" s="260"/>
      <c r="J303" s="257"/>
      <c r="K303" s="257"/>
      <c r="L303" s="261"/>
      <c r="M303" s="262"/>
      <c r="N303" s="263"/>
      <c r="O303" s="263"/>
      <c r="P303" s="263"/>
      <c r="Q303" s="263"/>
      <c r="R303" s="263"/>
      <c r="S303" s="263"/>
      <c r="T303" s="264"/>
      <c r="AT303" s="265" t="s">
        <v>156</v>
      </c>
      <c r="AU303" s="265" t="s">
        <v>82</v>
      </c>
      <c r="AV303" s="14" t="s">
        <v>80</v>
      </c>
      <c r="AW303" s="14" t="s">
        <v>33</v>
      </c>
      <c r="AX303" s="14" t="s">
        <v>72</v>
      </c>
      <c r="AY303" s="265" t="s">
        <v>147</v>
      </c>
    </row>
    <row r="304" spans="2:51" s="12" customFormat="1" ht="12">
      <c r="B304" s="233"/>
      <c r="C304" s="234"/>
      <c r="D304" s="235" t="s">
        <v>156</v>
      </c>
      <c r="E304" s="236" t="s">
        <v>19</v>
      </c>
      <c r="F304" s="237" t="s">
        <v>424</v>
      </c>
      <c r="G304" s="234"/>
      <c r="H304" s="238">
        <v>3.966</v>
      </c>
      <c r="I304" s="239"/>
      <c r="J304" s="234"/>
      <c r="K304" s="234"/>
      <c r="L304" s="240"/>
      <c r="M304" s="241"/>
      <c r="N304" s="242"/>
      <c r="O304" s="242"/>
      <c r="P304" s="242"/>
      <c r="Q304" s="242"/>
      <c r="R304" s="242"/>
      <c r="S304" s="242"/>
      <c r="T304" s="243"/>
      <c r="AT304" s="244" t="s">
        <v>156</v>
      </c>
      <c r="AU304" s="244" t="s">
        <v>82</v>
      </c>
      <c r="AV304" s="12" t="s">
        <v>82</v>
      </c>
      <c r="AW304" s="12" t="s">
        <v>33</v>
      </c>
      <c r="AX304" s="12" t="s">
        <v>72</v>
      </c>
      <c r="AY304" s="244" t="s">
        <v>147</v>
      </c>
    </row>
    <row r="305" spans="2:51" s="14" customFormat="1" ht="12">
      <c r="B305" s="256"/>
      <c r="C305" s="257"/>
      <c r="D305" s="235" t="s">
        <v>156</v>
      </c>
      <c r="E305" s="258" t="s">
        <v>19</v>
      </c>
      <c r="F305" s="259" t="s">
        <v>244</v>
      </c>
      <c r="G305" s="257"/>
      <c r="H305" s="258" t="s">
        <v>19</v>
      </c>
      <c r="I305" s="260"/>
      <c r="J305" s="257"/>
      <c r="K305" s="257"/>
      <c r="L305" s="261"/>
      <c r="M305" s="262"/>
      <c r="N305" s="263"/>
      <c r="O305" s="263"/>
      <c r="P305" s="263"/>
      <c r="Q305" s="263"/>
      <c r="R305" s="263"/>
      <c r="S305" s="263"/>
      <c r="T305" s="264"/>
      <c r="AT305" s="265" t="s">
        <v>156</v>
      </c>
      <c r="AU305" s="265" t="s">
        <v>82</v>
      </c>
      <c r="AV305" s="14" t="s">
        <v>80</v>
      </c>
      <c r="AW305" s="14" t="s">
        <v>33</v>
      </c>
      <c r="AX305" s="14" t="s">
        <v>72</v>
      </c>
      <c r="AY305" s="265" t="s">
        <v>147</v>
      </c>
    </row>
    <row r="306" spans="2:51" s="12" customFormat="1" ht="12">
      <c r="B306" s="233"/>
      <c r="C306" s="234"/>
      <c r="D306" s="235" t="s">
        <v>156</v>
      </c>
      <c r="E306" s="236" t="s">
        <v>19</v>
      </c>
      <c r="F306" s="237" t="s">
        <v>425</v>
      </c>
      <c r="G306" s="234"/>
      <c r="H306" s="238">
        <v>13.86</v>
      </c>
      <c r="I306" s="239"/>
      <c r="J306" s="234"/>
      <c r="K306" s="234"/>
      <c r="L306" s="240"/>
      <c r="M306" s="241"/>
      <c r="N306" s="242"/>
      <c r="O306" s="242"/>
      <c r="P306" s="242"/>
      <c r="Q306" s="242"/>
      <c r="R306" s="242"/>
      <c r="S306" s="242"/>
      <c r="T306" s="243"/>
      <c r="AT306" s="244" t="s">
        <v>156</v>
      </c>
      <c r="AU306" s="244" t="s">
        <v>82</v>
      </c>
      <c r="AV306" s="12" t="s">
        <v>82</v>
      </c>
      <c r="AW306" s="12" t="s">
        <v>33</v>
      </c>
      <c r="AX306" s="12" t="s">
        <v>72</v>
      </c>
      <c r="AY306" s="244" t="s">
        <v>147</v>
      </c>
    </row>
    <row r="307" spans="2:51" s="14" customFormat="1" ht="12">
      <c r="B307" s="256"/>
      <c r="C307" s="257"/>
      <c r="D307" s="235" t="s">
        <v>156</v>
      </c>
      <c r="E307" s="258" t="s">
        <v>19</v>
      </c>
      <c r="F307" s="259" t="s">
        <v>250</v>
      </c>
      <c r="G307" s="257"/>
      <c r="H307" s="258" t="s">
        <v>19</v>
      </c>
      <c r="I307" s="260"/>
      <c r="J307" s="257"/>
      <c r="K307" s="257"/>
      <c r="L307" s="261"/>
      <c r="M307" s="262"/>
      <c r="N307" s="263"/>
      <c r="O307" s="263"/>
      <c r="P307" s="263"/>
      <c r="Q307" s="263"/>
      <c r="R307" s="263"/>
      <c r="S307" s="263"/>
      <c r="T307" s="264"/>
      <c r="AT307" s="265" t="s">
        <v>156</v>
      </c>
      <c r="AU307" s="265" t="s">
        <v>82</v>
      </c>
      <c r="AV307" s="14" t="s">
        <v>80</v>
      </c>
      <c r="AW307" s="14" t="s">
        <v>33</v>
      </c>
      <c r="AX307" s="14" t="s">
        <v>72</v>
      </c>
      <c r="AY307" s="265" t="s">
        <v>147</v>
      </c>
    </row>
    <row r="308" spans="2:51" s="12" customFormat="1" ht="12">
      <c r="B308" s="233"/>
      <c r="C308" s="234"/>
      <c r="D308" s="235" t="s">
        <v>156</v>
      </c>
      <c r="E308" s="236" t="s">
        <v>19</v>
      </c>
      <c r="F308" s="237" t="s">
        <v>426</v>
      </c>
      <c r="G308" s="234"/>
      <c r="H308" s="238">
        <v>15.377</v>
      </c>
      <c r="I308" s="239"/>
      <c r="J308" s="234"/>
      <c r="K308" s="234"/>
      <c r="L308" s="240"/>
      <c r="M308" s="241"/>
      <c r="N308" s="242"/>
      <c r="O308" s="242"/>
      <c r="P308" s="242"/>
      <c r="Q308" s="242"/>
      <c r="R308" s="242"/>
      <c r="S308" s="242"/>
      <c r="T308" s="243"/>
      <c r="AT308" s="244" t="s">
        <v>156</v>
      </c>
      <c r="AU308" s="244" t="s">
        <v>82</v>
      </c>
      <c r="AV308" s="12" t="s">
        <v>82</v>
      </c>
      <c r="AW308" s="12" t="s">
        <v>33</v>
      </c>
      <c r="AX308" s="12" t="s">
        <v>72</v>
      </c>
      <c r="AY308" s="244" t="s">
        <v>147</v>
      </c>
    </row>
    <row r="309" spans="2:51" s="13" customFormat="1" ht="12">
      <c r="B309" s="245"/>
      <c r="C309" s="246"/>
      <c r="D309" s="235" t="s">
        <v>156</v>
      </c>
      <c r="E309" s="247" t="s">
        <v>19</v>
      </c>
      <c r="F309" s="248" t="s">
        <v>183</v>
      </c>
      <c r="G309" s="246"/>
      <c r="H309" s="249">
        <v>33.203</v>
      </c>
      <c r="I309" s="250"/>
      <c r="J309" s="246"/>
      <c r="K309" s="246"/>
      <c r="L309" s="251"/>
      <c r="M309" s="252"/>
      <c r="N309" s="253"/>
      <c r="O309" s="253"/>
      <c r="P309" s="253"/>
      <c r="Q309" s="253"/>
      <c r="R309" s="253"/>
      <c r="S309" s="253"/>
      <c r="T309" s="254"/>
      <c r="AT309" s="255" t="s">
        <v>156</v>
      </c>
      <c r="AU309" s="255" t="s">
        <v>82</v>
      </c>
      <c r="AV309" s="13" t="s">
        <v>154</v>
      </c>
      <c r="AW309" s="13" t="s">
        <v>33</v>
      </c>
      <c r="AX309" s="13" t="s">
        <v>80</v>
      </c>
      <c r="AY309" s="255" t="s">
        <v>147</v>
      </c>
    </row>
    <row r="310" spans="2:65" s="1" customFormat="1" ht="36" customHeight="1">
      <c r="B310" s="39"/>
      <c r="C310" s="220" t="s">
        <v>427</v>
      </c>
      <c r="D310" s="220" t="s">
        <v>149</v>
      </c>
      <c r="E310" s="221" t="s">
        <v>428</v>
      </c>
      <c r="F310" s="222" t="s">
        <v>429</v>
      </c>
      <c r="G310" s="223" t="s">
        <v>152</v>
      </c>
      <c r="H310" s="224">
        <v>370.358</v>
      </c>
      <c r="I310" s="225"/>
      <c r="J310" s="226">
        <f>ROUND(I310*H310,2)</f>
        <v>0</v>
      </c>
      <c r="K310" s="222" t="s">
        <v>153</v>
      </c>
      <c r="L310" s="44"/>
      <c r="M310" s="227" t="s">
        <v>19</v>
      </c>
      <c r="N310" s="228" t="s">
        <v>43</v>
      </c>
      <c r="O310" s="84"/>
      <c r="P310" s="229">
        <f>O310*H310</f>
        <v>0</v>
      </c>
      <c r="Q310" s="229">
        <v>0</v>
      </c>
      <c r="R310" s="229">
        <f>Q310*H310</f>
        <v>0</v>
      </c>
      <c r="S310" s="229">
        <v>0.0233</v>
      </c>
      <c r="T310" s="230">
        <f>S310*H310</f>
        <v>8.629341400000001</v>
      </c>
      <c r="AR310" s="231" t="s">
        <v>154</v>
      </c>
      <c r="AT310" s="231" t="s">
        <v>149</v>
      </c>
      <c r="AU310" s="231" t="s">
        <v>82</v>
      </c>
      <c r="AY310" s="18" t="s">
        <v>147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18" t="s">
        <v>80</v>
      </c>
      <c r="BK310" s="232">
        <f>ROUND(I310*H310,2)</f>
        <v>0</v>
      </c>
      <c r="BL310" s="18" t="s">
        <v>154</v>
      </c>
      <c r="BM310" s="231" t="s">
        <v>430</v>
      </c>
    </row>
    <row r="311" spans="2:51" s="14" customFormat="1" ht="12">
      <c r="B311" s="256"/>
      <c r="C311" s="257"/>
      <c r="D311" s="235" t="s">
        <v>156</v>
      </c>
      <c r="E311" s="258" t="s">
        <v>19</v>
      </c>
      <c r="F311" s="259" t="s">
        <v>188</v>
      </c>
      <c r="G311" s="257"/>
      <c r="H311" s="258" t="s">
        <v>19</v>
      </c>
      <c r="I311" s="260"/>
      <c r="J311" s="257"/>
      <c r="K311" s="257"/>
      <c r="L311" s="261"/>
      <c r="M311" s="262"/>
      <c r="N311" s="263"/>
      <c r="O311" s="263"/>
      <c r="P311" s="263"/>
      <c r="Q311" s="263"/>
      <c r="R311" s="263"/>
      <c r="S311" s="263"/>
      <c r="T311" s="264"/>
      <c r="AT311" s="265" t="s">
        <v>156</v>
      </c>
      <c r="AU311" s="265" t="s">
        <v>82</v>
      </c>
      <c r="AV311" s="14" t="s">
        <v>80</v>
      </c>
      <c r="AW311" s="14" t="s">
        <v>33</v>
      </c>
      <c r="AX311" s="14" t="s">
        <v>72</v>
      </c>
      <c r="AY311" s="265" t="s">
        <v>147</v>
      </c>
    </row>
    <row r="312" spans="2:51" s="12" customFormat="1" ht="12">
      <c r="B312" s="233"/>
      <c r="C312" s="234"/>
      <c r="D312" s="235" t="s">
        <v>156</v>
      </c>
      <c r="E312" s="236" t="s">
        <v>19</v>
      </c>
      <c r="F312" s="237" t="s">
        <v>419</v>
      </c>
      <c r="G312" s="234"/>
      <c r="H312" s="238">
        <v>99.69</v>
      </c>
      <c r="I312" s="239"/>
      <c r="J312" s="234"/>
      <c r="K312" s="234"/>
      <c r="L312" s="240"/>
      <c r="M312" s="241"/>
      <c r="N312" s="242"/>
      <c r="O312" s="242"/>
      <c r="P312" s="242"/>
      <c r="Q312" s="242"/>
      <c r="R312" s="242"/>
      <c r="S312" s="242"/>
      <c r="T312" s="243"/>
      <c r="AT312" s="244" t="s">
        <v>156</v>
      </c>
      <c r="AU312" s="244" t="s">
        <v>82</v>
      </c>
      <c r="AV312" s="12" t="s">
        <v>82</v>
      </c>
      <c r="AW312" s="12" t="s">
        <v>33</v>
      </c>
      <c r="AX312" s="12" t="s">
        <v>72</v>
      </c>
      <c r="AY312" s="244" t="s">
        <v>147</v>
      </c>
    </row>
    <row r="313" spans="2:51" s="12" customFormat="1" ht="12">
      <c r="B313" s="233"/>
      <c r="C313" s="234"/>
      <c r="D313" s="235" t="s">
        <v>156</v>
      </c>
      <c r="E313" s="236" t="s">
        <v>19</v>
      </c>
      <c r="F313" s="237" t="s">
        <v>409</v>
      </c>
      <c r="G313" s="234"/>
      <c r="H313" s="238">
        <v>157.422</v>
      </c>
      <c r="I313" s="239"/>
      <c r="J313" s="234"/>
      <c r="K313" s="234"/>
      <c r="L313" s="240"/>
      <c r="M313" s="241"/>
      <c r="N313" s="242"/>
      <c r="O313" s="242"/>
      <c r="P313" s="242"/>
      <c r="Q313" s="242"/>
      <c r="R313" s="242"/>
      <c r="S313" s="242"/>
      <c r="T313" s="243"/>
      <c r="AT313" s="244" t="s">
        <v>156</v>
      </c>
      <c r="AU313" s="244" t="s">
        <v>82</v>
      </c>
      <c r="AV313" s="12" t="s">
        <v>82</v>
      </c>
      <c r="AW313" s="12" t="s">
        <v>33</v>
      </c>
      <c r="AX313" s="12" t="s">
        <v>72</v>
      </c>
      <c r="AY313" s="244" t="s">
        <v>147</v>
      </c>
    </row>
    <row r="314" spans="2:51" s="12" customFormat="1" ht="12">
      <c r="B314" s="233"/>
      <c r="C314" s="234"/>
      <c r="D314" s="235" t="s">
        <v>156</v>
      </c>
      <c r="E314" s="236" t="s">
        <v>19</v>
      </c>
      <c r="F314" s="237" t="s">
        <v>410</v>
      </c>
      <c r="G314" s="234"/>
      <c r="H314" s="238">
        <v>69.83</v>
      </c>
      <c r="I314" s="239"/>
      <c r="J314" s="234"/>
      <c r="K314" s="234"/>
      <c r="L314" s="240"/>
      <c r="M314" s="241"/>
      <c r="N314" s="242"/>
      <c r="O314" s="242"/>
      <c r="P314" s="242"/>
      <c r="Q314" s="242"/>
      <c r="R314" s="242"/>
      <c r="S314" s="242"/>
      <c r="T314" s="243"/>
      <c r="AT314" s="244" t="s">
        <v>156</v>
      </c>
      <c r="AU314" s="244" t="s">
        <v>82</v>
      </c>
      <c r="AV314" s="12" t="s">
        <v>82</v>
      </c>
      <c r="AW314" s="12" t="s">
        <v>33</v>
      </c>
      <c r="AX314" s="12" t="s">
        <v>72</v>
      </c>
      <c r="AY314" s="244" t="s">
        <v>147</v>
      </c>
    </row>
    <row r="315" spans="2:51" s="12" customFormat="1" ht="12">
      <c r="B315" s="233"/>
      <c r="C315" s="234"/>
      <c r="D315" s="235" t="s">
        <v>156</v>
      </c>
      <c r="E315" s="236" t="s">
        <v>19</v>
      </c>
      <c r="F315" s="237" t="s">
        <v>411</v>
      </c>
      <c r="G315" s="234"/>
      <c r="H315" s="238">
        <v>43.416</v>
      </c>
      <c r="I315" s="239"/>
      <c r="J315" s="234"/>
      <c r="K315" s="234"/>
      <c r="L315" s="240"/>
      <c r="M315" s="241"/>
      <c r="N315" s="242"/>
      <c r="O315" s="242"/>
      <c r="P315" s="242"/>
      <c r="Q315" s="242"/>
      <c r="R315" s="242"/>
      <c r="S315" s="242"/>
      <c r="T315" s="243"/>
      <c r="AT315" s="244" t="s">
        <v>156</v>
      </c>
      <c r="AU315" s="244" t="s">
        <v>82</v>
      </c>
      <c r="AV315" s="12" t="s">
        <v>82</v>
      </c>
      <c r="AW315" s="12" t="s">
        <v>33</v>
      </c>
      <c r="AX315" s="12" t="s">
        <v>72</v>
      </c>
      <c r="AY315" s="244" t="s">
        <v>147</v>
      </c>
    </row>
    <row r="316" spans="2:51" s="13" customFormat="1" ht="12">
      <c r="B316" s="245"/>
      <c r="C316" s="246"/>
      <c r="D316" s="235" t="s">
        <v>156</v>
      </c>
      <c r="E316" s="247" t="s">
        <v>19</v>
      </c>
      <c r="F316" s="248" t="s">
        <v>183</v>
      </c>
      <c r="G316" s="246"/>
      <c r="H316" s="249">
        <v>370.35799999999995</v>
      </c>
      <c r="I316" s="250"/>
      <c r="J316" s="246"/>
      <c r="K316" s="246"/>
      <c r="L316" s="251"/>
      <c r="M316" s="252"/>
      <c r="N316" s="253"/>
      <c r="O316" s="253"/>
      <c r="P316" s="253"/>
      <c r="Q316" s="253"/>
      <c r="R316" s="253"/>
      <c r="S316" s="253"/>
      <c r="T316" s="254"/>
      <c r="AT316" s="255" t="s">
        <v>156</v>
      </c>
      <c r="AU316" s="255" t="s">
        <v>82</v>
      </c>
      <c r="AV316" s="13" t="s">
        <v>154</v>
      </c>
      <c r="AW316" s="13" t="s">
        <v>33</v>
      </c>
      <c r="AX316" s="13" t="s">
        <v>80</v>
      </c>
      <c r="AY316" s="255" t="s">
        <v>147</v>
      </c>
    </row>
    <row r="317" spans="2:65" s="1" customFormat="1" ht="36" customHeight="1">
      <c r="B317" s="39"/>
      <c r="C317" s="220" t="s">
        <v>431</v>
      </c>
      <c r="D317" s="220" t="s">
        <v>149</v>
      </c>
      <c r="E317" s="221" t="s">
        <v>432</v>
      </c>
      <c r="F317" s="222" t="s">
        <v>433</v>
      </c>
      <c r="G317" s="223" t="s">
        <v>152</v>
      </c>
      <c r="H317" s="224">
        <v>33.203</v>
      </c>
      <c r="I317" s="225"/>
      <c r="J317" s="226">
        <f>ROUND(I317*H317,2)</f>
        <v>0</v>
      </c>
      <c r="K317" s="222" t="s">
        <v>153</v>
      </c>
      <c r="L317" s="44"/>
      <c r="M317" s="227" t="s">
        <v>19</v>
      </c>
      <c r="N317" s="228" t="s">
        <v>43</v>
      </c>
      <c r="O317" s="84"/>
      <c r="P317" s="229">
        <f>O317*H317</f>
        <v>0</v>
      </c>
      <c r="Q317" s="229">
        <v>0.0399</v>
      </c>
      <c r="R317" s="229">
        <f>Q317*H317</f>
        <v>1.3247997</v>
      </c>
      <c r="S317" s="229">
        <v>0</v>
      </c>
      <c r="T317" s="230">
        <f>S317*H317</f>
        <v>0</v>
      </c>
      <c r="AR317" s="231" t="s">
        <v>154</v>
      </c>
      <c r="AT317" s="231" t="s">
        <v>149</v>
      </c>
      <c r="AU317" s="231" t="s">
        <v>82</v>
      </c>
      <c r="AY317" s="18" t="s">
        <v>147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18" t="s">
        <v>80</v>
      </c>
      <c r="BK317" s="232">
        <f>ROUND(I317*H317,2)</f>
        <v>0</v>
      </c>
      <c r="BL317" s="18" t="s">
        <v>154</v>
      </c>
      <c r="BM317" s="231" t="s">
        <v>434</v>
      </c>
    </row>
    <row r="318" spans="2:51" s="14" customFormat="1" ht="12">
      <c r="B318" s="256"/>
      <c r="C318" s="257"/>
      <c r="D318" s="235" t="s">
        <v>156</v>
      </c>
      <c r="E318" s="258" t="s">
        <v>19</v>
      </c>
      <c r="F318" s="259" t="s">
        <v>188</v>
      </c>
      <c r="G318" s="257"/>
      <c r="H318" s="258" t="s">
        <v>19</v>
      </c>
      <c r="I318" s="260"/>
      <c r="J318" s="257"/>
      <c r="K318" s="257"/>
      <c r="L318" s="261"/>
      <c r="M318" s="262"/>
      <c r="N318" s="263"/>
      <c r="O318" s="263"/>
      <c r="P318" s="263"/>
      <c r="Q318" s="263"/>
      <c r="R318" s="263"/>
      <c r="S318" s="263"/>
      <c r="T318" s="264"/>
      <c r="AT318" s="265" t="s">
        <v>156</v>
      </c>
      <c r="AU318" s="265" t="s">
        <v>82</v>
      </c>
      <c r="AV318" s="14" t="s">
        <v>80</v>
      </c>
      <c r="AW318" s="14" t="s">
        <v>33</v>
      </c>
      <c r="AX318" s="14" t="s">
        <v>72</v>
      </c>
      <c r="AY318" s="265" t="s">
        <v>147</v>
      </c>
    </row>
    <row r="319" spans="2:51" s="12" customFormat="1" ht="12">
      <c r="B319" s="233"/>
      <c r="C319" s="234"/>
      <c r="D319" s="235" t="s">
        <v>156</v>
      </c>
      <c r="E319" s="236" t="s">
        <v>19</v>
      </c>
      <c r="F319" s="237" t="s">
        <v>424</v>
      </c>
      <c r="G319" s="234"/>
      <c r="H319" s="238">
        <v>3.966</v>
      </c>
      <c r="I319" s="239"/>
      <c r="J319" s="234"/>
      <c r="K319" s="234"/>
      <c r="L319" s="240"/>
      <c r="M319" s="241"/>
      <c r="N319" s="242"/>
      <c r="O319" s="242"/>
      <c r="P319" s="242"/>
      <c r="Q319" s="242"/>
      <c r="R319" s="242"/>
      <c r="S319" s="242"/>
      <c r="T319" s="243"/>
      <c r="AT319" s="244" t="s">
        <v>156</v>
      </c>
      <c r="AU319" s="244" t="s">
        <v>82</v>
      </c>
      <c r="AV319" s="12" t="s">
        <v>82</v>
      </c>
      <c r="AW319" s="12" t="s">
        <v>33</v>
      </c>
      <c r="AX319" s="12" t="s">
        <v>72</v>
      </c>
      <c r="AY319" s="244" t="s">
        <v>147</v>
      </c>
    </row>
    <row r="320" spans="2:51" s="14" customFormat="1" ht="12">
      <c r="B320" s="256"/>
      <c r="C320" s="257"/>
      <c r="D320" s="235" t="s">
        <v>156</v>
      </c>
      <c r="E320" s="258" t="s">
        <v>19</v>
      </c>
      <c r="F320" s="259" t="s">
        <v>244</v>
      </c>
      <c r="G320" s="257"/>
      <c r="H320" s="258" t="s">
        <v>19</v>
      </c>
      <c r="I320" s="260"/>
      <c r="J320" s="257"/>
      <c r="K320" s="257"/>
      <c r="L320" s="261"/>
      <c r="M320" s="262"/>
      <c r="N320" s="263"/>
      <c r="O320" s="263"/>
      <c r="P320" s="263"/>
      <c r="Q320" s="263"/>
      <c r="R320" s="263"/>
      <c r="S320" s="263"/>
      <c r="T320" s="264"/>
      <c r="AT320" s="265" t="s">
        <v>156</v>
      </c>
      <c r="AU320" s="265" t="s">
        <v>82</v>
      </c>
      <c r="AV320" s="14" t="s">
        <v>80</v>
      </c>
      <c r="AW320" s="14" t="s">
        <v>33</v>
      </c>
      <c r="AX320" s="14" t="s">
        <v>72</v>
      </c>
      <c r="AY320" s="265" t="s">
        <v>147</v>
      </c>
    </row>
    <row r="321" spans="2:51" s="12" customFormat="1" ht="12">
      <c r="B321" s="233"/>
      <c r="C321" s="234"/>
      <c r="D321" s="235" t="s">
        <v>156</v>
      </c>
      <c r="E321" s="236" t="s">
        <v>19</v>
      </c>
      <c r="F321" s="237" t="s">
        <v>425</v>
      </c>
      <c r="G321" s="234"/>
      <c r="H321" s="238">
        <v>13.86</v>
      </c>
      <c r="I321" s="239"/>
      <c r="J321" s="234"/>
      <c r="K321" s="234"/>
      <c r="L321" s="240"/>
      <c r="M321" s="241"/>
      <c r="N321" s="242"/>
      <c r="O321" s="242"/>
      <c r="P321" s="242"/>
      <c r="Q321" s="242"/>
      <c r="R321" s="242"/>
      <c r="S321" s="242"/>
      <c r="T321" s="243"/>
      <c r="AT321" s="244" t="s">
        <v>156</v>
      </c>
      <c r="AU321" s="244" t="s">
        <v>82</v>
      </c>
      <c r="AV321" s="12" t="s">
        <v>82</v>
      </c>
      <c r="AW321" s="12" t="s">
        <v>33</v>
      </c>
      <c r="AX321" s="12" t="s">
        <v>72</v>
      </c>
      <c r="AY321" s="244" t="s">
        <v>147</v>
      </c>
    </row>
    <row r="322" spans="2:51" s="14" customFormat="1" ht="12">
      <c r="B322" s="256"/>
      <c r="C322" s="257"/>
      <c r="D322" s="235" t="s">
        <v>156</v>
      </c>
      <c r="E322" s="258" t="s">
        <v>19</v>
      </c>
      <c r="F322" s="259" t="s">
        <v>250</v>
      </c>
      <c r="G322" s="257"/>
      <c r="H322" s="258" t="s">
        <v>19</v>
      </c>
      <c r="I322" s="260"/>
      <c r="J322" s="257"/>
      <c r="K322" s="257"/>
      <c r="L322" s="261"/>
      <c r="M322" s="262"/>
      <c r="N322" s="263"/>
      <c r="O322" s="263"/>
      <c r="P322" s="263"/>
      <c r="Q322" s="263"/>
      <c r="R322" s="263"/>
      <c r="S322" s="263"/>
      <c r="T322" s="264"/>
      <c r="AT322" s="265" t="s">
        <v>156</v>
      </c>
      <c r="AU322" s="265" t="s">
        <v>82</v>
      </c>
      <c r="AV322" s="14" t="s">
        <v>80</v>
      </c>
      <c r="AW322" s="14" t="s">
        <v>33</v>
      </c>
      <c r="AX322" s="14" t="s">
        <v>72</v>
      </c>
      <c r="AY322" s="265" t="s">
        <v>147</v>
      </c>
    </row>
    <row r="323" spans="2:51" s="12" customFormat="1" ht="12">
      <c r="B323" s="233"/>
      <c r="C323" s="234"/>
      <c r="D323" s="235" t="s">
        <v>156</v>
      </c>
      <c r="E323" s="236" t="s">
        <v>19</v>
      </c>
      <c r="F323" s="237" t="s">
        <v>426</v>
      </c>
      <c r="G323" s="234"/>
      <c r="H323" s="238">
        <v>15.377</v>
      </c>
      <c r="I323" s="239"/>
      <c r="J323" s="234"/>
      <c r="K323" s="234"/>
      <c r="L323" s="240"/>
      <c r="M323" s="241"/>
      <c r="N323" s="242"/>
      <c r="O323" s="242"/>
      <c r="P323" s="242"/>
      <c r="Q323" s="242"/>
      <c r="R323" s="242"/>
      <c r="S323" s="242"/>
      <c r="T323" s="243"/>
      <c r="AT323" s="244" t="s">
        <v>156</v>
      </c>
      <c r="AU323" s="244" t="s">
        <v>82</v>
      </c>
      <c r="AV323" s="12" t="s">
        <v>82</v>
      </c>
      <c r="AW323" s="12" t="s">
        <v>33</v>
      </c>
      <c r="AX323" s="12" t="s">
        <v>72</v>
      </c>
      <c r="AY323" s="244" t="s">
        <v>147</v>
      </c>
    </row>
    <row r="324" spans="2:51" s="13" customFormat="1" ht="12">
      <c r="B324" s="245"/>
      <c r="C324" s="246"/>
      <c r="D324" s="235" t="s">
        <v>156</v>
      </c>
      <c r="E324" s="247" t="s">
        <v>19</v>
      </c>
      <c r="F324" s="248" t="s">
        <v>183</v>
      </c>
      <c r="G324" s="246"/>
      <c r="H324" s="249">
        <v>33.203</v>
      </c>
      <c r="I324" s="250"/>
      <c r="J324" s="246"/>
      <c r="K324" s="246"/>
      <c r="L324" s="251"/>
      <c r="M324" s="252"/>
      <c r="N324" s="253"/>
      <c r="O324" s="253"/>
      <c r="P324" s="253"/>
      <c r="Q324" s="253"/>
      <c r="R324" s="253"/>
      <c r="S324" s="253"/>
      <c r="T324" s="254"/>
      <c r="AT324" s="255" t="s">
        <v>156</v>
      </c>
      <c r="AU324" s="255" t="s">
        <v>82</v>
      </c>
      <c r="AV324" s="13" t="s">
        <v>154</v>
      </c>
      <c r="AW324" s="13" t="s">
        <v>33</v>
      </c>
      <c r="AX324" s="13" t="s">
        <v>80</v>
      </c>
      <c r="AY324" s="255" t="s">
        <v>147</v>
      </c>
    </row>
    <row r="325" spans="2:65" s="1" customFormat="1" ht="24" customHeight="1">
      <c r="B325" s="39"/>
      <c r="C325" s="220" t="s">
        <v>435</v>
      </c>
      <c r="D325" s="220" t="s">
        <v>149</v>
      </c>
      <c r="E325" s="221" t="s">
        <v>436</v>
      </c>
      <c r="F325" s="222" t="s">
        <v>437</v>
      </c>
      <c r="G325" s="223" t="s">
        <v>152</v>
      </c>
      <c r="H325" s="224">
        <v>33.203</v>
      </c>
      <c r="I325" s="225"/>
      <c r="J325" s="226">
        <f>ROUND(I325*H325,2)</f>
        <v>0</v>
      </c>
      <c r="K325" s="222" t="s">
        <v>153</v>
      </c>
      <c r="L325" s="44"/>
      <c r="M325" s="227" t="s">
        <v>19</v>
      </c>
      <c r="N325" s="228" t="s">
        <v>43</v>
      </c>
      <c r="O325" s="84"/>
      <c r="P325" s="229">
        <f>O325*H325</f>
        <v>0</v>
      </c>
      <c r="Q325" s="229">
        <v>0.00116</v>
      </c>
      <c r="R325" s="229">
        <f>Q325*H325</f>
        <v>0.038515480000000005</v>
      </c>
      <c r="S325" s="229">
        <v>0</v>
      </c>
      <c r="T325" s="230">
        <f>S325*H325</f>
        <v>0</v>
      </c>
      <c r="AR325" s="231" t="s">
        <v>154</v>
      </c>
      <c r="AT325" s="231" t="s">
        <v>149</v>
      </c>
      <c r="AU325" s="231" t="s">
        <v>82</v>
      </c>
      <c r="AY325" s="18" t="s">
        <v>147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18" t="s">
        <v>80</v>
      </c>
      <c r="BK325" s="232">
        <f>ROUND(I325*H325,2)</f>
        <v>0</v>
      </c>
      <c r="BL325" s="18" t="s">
        <v>154</v>
      </c>
      <c r="BM325" s="231" t="s">
        <v>438</v>
      </c>
    </row>
    <row r="326" spans="2:51" s="14" customFormat="1" ht="12">
      <c r="B326" s="256"/>
      <c r="C326" s="257"/>
      <c r="D326" s="235" t="s">
        <v>156</v>
      </c>
      <c r="E326" s="258" t="s">
        <v>19</v>
      </c>
      <c r="F326" s="259" t="s">
        <v>188</v>
      </c>
      <c r="G326" s="257"/>
      <c r="H326" s="258" t="s">
        <v>19</v>
      </c>
      <c r="I326" s="260"/>
      <c r="J326" s="257"/>
      <c r="K326" s="257"/>
      <c r="L326" s="261"/>
      <c r="M326" s="262"/>
      <c r="N326" s="263"/>
      <c r="O326" s="263"/>
      <c r="P326" s="263"/>
      <c r="Q326" s="263"/>
      <c r="R326" s="263"/>
      <c r="S326" s="263"/>
      <c r="T326" s="264"/>
      <c r="AT326" s="265" t="s">
        <v>156</v>
      </c>
      <c r="AU326" s="265" t="s">
        <v>82</v>
      </c>
      <c r="AV326" s="14" t="s">
        <v>80</v>
      </c>
      <c r="AW326" s="14" t="s">
        <v>33</v>
      </c>
      <c r="AX326" s="14" t="s">
        <v>72</v>
      </c>
      <c r="AY326" s="265" t="s">
        <v>147</v>
      </c>
    </row>
    <row r="327" spans="2:51" s="12" customFormat="1" ht="12">
      <c r="B327" s="233"/>
      <c r="C327" s="234"/>
      <c r="D327" s="235" t="s">
        <v>156</v>
      </c>
      <c r="E327" s="236" t="s">
        <v>19</v>
      </c>
      <c r="F327" s="237" t="s">
        <v>424</v>
      </c>
      <c r="G327" s="234"/>
      <c r="H327" s="238">
        <v>3.966</v>
      </c>
      <c r="I327" s="239"/>
      <c r="J327" s="234"/>
      <c r="K327" s="234"/>
      <c r="L327" s="240"/>
      <c r="M327" s="241"/>
      <c r="N327" s="242"/>
      <c r="O327" s="242"/>
      <c r="P327" s="242"/>
      <c r="Q327" s="242"/>
      <c r="R327" s="242"/>
      <c r="S327" s="242"/>
      <c r="T327" s="243"/>
      <c r="AT327" s="244" t="s">
        <v>156</v>
      </c>
      <c r="AU327" s="244" t="s">
        <v>82</v>
      </c>
      <c r="AV327" s="12" t="s">
        <v>82</v>
      </c>
      <c r="AW327" s="12" t="s">
        <v>33</v>
      </c>
      <c r="AX327" s="12" t="s">
        <v>72</v>
      </c>
      <c r="AY327" s="244" t="s">
        <v>147</v>
      </c>
    </row>
    <row r="328" spans="2:51" s="14" customFormat="1" ht="12">
      <c r="B328" s="256"/>
      <c r="C328" s="257"/>
      <c r="D328" s="235" t="s">
        <v>156</v>
      </c>
      <c r="E328" s="258" t="s">
        <v>19</v>
      </c>
      <c r="F328" s="259" t="s">
        <v>244</v>
      </c>
      <c r="G328" s="257"/>
      <c r="H328" s="258" t="s">
        <v>19</v>
      </c>
      <c r="I328" s="260"/>
      <c r="J328" s="257"/>
      <c r="K328" s="257"/>
      <c r="L328" s="261"/>
      <c r="M328" s="262"/>
      <c r="N328" s="263"/>
      <c r="O328" s="263"/>
      <c r="P328" s="263"/>
      <c r="Q328" s="263"/>
      <c r="R328" s="263"/>
      <c r="S328" s="263"/>
      <c r="T328" s="264"/>
      <c r="AT328" s="265" t="s">
        <v>156</v>
      </c>
      <c r="AU328" s="265" t="s">
        <v>82</v>
      </c>
      <c r="AV328" s="14" t="s">
        <v>80</v>
      </c>
      <c r="AW328" s="14" t="s">
        <v>33</v>
      </c>
      <c r="AX328" s="14" t="s">
        <v>72</v>
      </c>
      <c r="AY328" s="265" t="s">
        <v>147</v>
      </c>
    </row>
    <row r="329" spans="2:51" s="12" customFormat="1" ht="12">
      <c r="B329" s="233"/>
      <c r="C329" s="234"/>
      <c r="D329" s="235" t="s">
        <v>156</v>
      </c>
      <c r="E329" s="236" t="s">
        <v>19</v>
      </c>
      <c r="F329" s="237" t="s">
        <v>425</v>
      </c>
      <c r="G329" s="234"/>
      <c r="H329" s="238">
        <v>13.86</v>
      </c>
      <c r="I329" s="239"/>
      <c r="J329" s="234"/>
      <c r="K329" s="234"/>
      <c r="L329" s="240"/>
      <c r="M329" s="241"/>
      <c r="N329" s="242"/>
      <c r="O329" s="242"/>
      <c r="P329" s="242"/>
      <c r="Q329" s="242"/>
      <c r="R329" s="242"/>
      <c r="S329" s="242"/>
      <c r="T329" s="243"/>
      <c r="AT329" s="244" t="s">
        <v>156</v>
      </c>
      <c r="AU329" s="244" t="s">
        <v>82</v>
      </c>
      <c r="AV329" s="12" t="s">
        <v>82</v>
      </c>
      <c r="AW329" s="12" t="s">
        <v>33</v>
      </c>
      <c r="AX329" s="12" t="s">
        <v>72</v>
      </c>
      <c r="AY329" s="244" t="s">
        <v>147</v>
      </c>
    </row>
    <row r="330" spans="2:51" s="14" customFormat="1" ht="12">
      <c r="B330" s="256"/>
      <c r="C330" s="257"/>
      <c r="D330" s="235" t="s">
        <v>156</v>
      </c>
      <c r="E330" s="258" t="s">
        <v>19</v>
      </c>
      <c r="F330" s="259" t="s">
        <v>250</v>
      </c>
      <c r="G330" s="257"/>
      <c r="H330" s="258" t="s">
        <v>19</v>
      </c>
      <c r="I330" s="260"/>
      <c r="J330" s="257"/>
      <c r="K330" s="257"/>
      <c r="L330" s="261"/>
      <c r="M330" s="262"/>
      <c r="N330" s="263"/>
      <c r="O330" s="263"/>
      <c r="P330" s="263"/>
      <c r="Q330" s="263"/>
      <c r="R330" s="263"/>
      <c r="S330" s="263"/>
      <c r="T330" s="264"/>
      <c r="AT330" s="265" t="s">
        <v>156</v>
      </c>
      <c r="AU330" s="265" t="s">
        <v>82</v>
      </c>
      <c r="AV330" s="14" t="s">
        <v>80</v>
      </c>
      <c r="AW330" s="14" t="s">
        <v>33</v>
      </c>
      <c r="AX330" s="14" t="s">
        <v>72</v>
      </c>
      <c r="AY330" s="265" t="s">
        <v>147</v>
      </c>
    </row>
    <row r="331" spans="2:51" s="12" customFormat="1" ht="12">
      <c r="B331" s="233"/>
      <c r="C331" s="234"/>
      <c r="D331" s="235" t="s">
        <v>156</v>
      </c>
      <c r="E331" s="236" t="s">
        <v>19</v>
      </c>
      <c r="F331" s="237" t="s">
        <v>426</v>
      </c>
      <c r="G331" s="234"/>
      <c r="H331" s="238">
        <v>15.377</v>
      </c>
      <c r="I331" s="239"/>
      <c r="J331" s="234"/>
      <c r="K331" s="234"/>
      <c r="L331" s="240"/>
      <c r="M331" s="241"/>
      <c r="N331" s="242"/>
      <c r="O331" s="242"/>
      <c r="P331" s="242"/>
      <c r="Q331" s="242"/>
      <c r="R331" s="242"/>
      <c r="S331" s="242"/>
      <c r="T331" s="243"/>
      <c r="AT331" s="244" t="s">
        <v>156</v>
      </c>
      <c r="AU331" s="244" t="s">
        <v>82</v>
      </c>
      <c r="AV331" s="12" t="s">
        <v>82</v>
      </c>
      <c r="AW331" s="12" t="s">
        <v>33</v>
      </c>
      <c r="AX331" s="12" t="s">
        <v>72</v>
      </c>
      <c r="AY331" s="244" t="s">
        <v>147</v>
      </c>
    </row>
    <row r="332" spans="2:51" s="13" customFormat="1" ht="12">
      <c r="B332" s="245"/>
      <c r="C332" s="246"/>
      <c r="D332" s="235" t="s">
        <v>156</v>
      </c>
      <c r="E332" s="247" t="s">
        <v>19</v>
      </c>
      <c r="F332" s="248" t="s">
        <v>183</v>
      </c>
      <c r="G332" s="246"/>
      <c r="H332" s="249">
        <v>33.203</v>
      </c>
      <c r="I332" s="250"/>
      <c r="J332" s="246"/>
      <c r="K332" s="246"/>
      <c r="L332" s="251"/>
      <c r="M332" s="252"/>
      <c r="N332" s="253"/>
      <c r="O332" s="253"/>
      <c r="P332" s="253"/>
      <c r="Q332" s="253"/>
      <c r="R332" s="253"/>
      <c r="S332" s="253"/>
      <c r="T332" s="254"/>
      <c r="AT332" s="255" t="s">
        <v>156</v>
      </c>
      <c r="AU332" s="255" t="s">
        <v>82</v>
      </c>
      <c r="AV332" s="13" t="s">
        <v>154</v>
      </c>
      <c r="AW332" s="13" t="s">
        <v>33</v>
      </c>
      <c r="AX332" s="13" t="s">
        <v>80</v>
      </c>
      <c r="AY332" s="255" t="s">
        <v>147</v>
      </c>
    </row>
    <row r="333" spans="2:63" s="11" customFormat="1" ht="22.8" customHeight="1">
      <c r="B333" s="204"/>
      <c r="C333" s="205"/>
      <c r="D333" s="206" t="s">
        <v>71</v>
      </c>
      <c r="E333" s="218" t="s">
        <v>439</v>
      </c>
      <c r="F333" s="218" t="s">
        <v>440</v>
      </c>
      <c r="G333" s="205"/>
      <c r="H333" s="205"/>
      <c r="I333" s="208"/>
      <c r="J333" s="219">
        <f>BK333</f>
        <v>0</v>
      </c>
      <c r="K333" s="205"/>
      <c r="L333" s="210"/>
      <c r="M333" s="211"/>
      <c r="N333" s="212"/>
      <c r="O333" s="212"/>
      <c r="P333" s="213">
        <f>SUM(P334:P337)</f>
        <v>0</v>
      </c>
      <c r="Q333" s="212"/>
      <c r="R333" s="213">
        <f>SUM(R334:R337)</f>
        <v>0</v>
      </c>
      <c r="S333" s="212"/>
      <c r="T333" s="214">
        <f>SUM(T334:T337)</f>
        <v>0</v>
      </c>
      <c r="AR333" s="215" t="s">
        <v>80</v>
      </c>
      <c r="AT333" s="216" t="s">
        <v>71</v>
      </c>
      <c r="AU333" s="216" t="s">
        <v>80</v>
      </c>
      <c r="AY333" s="215" t="s">
        <v>147</v>
      </c>
      <c r="BK333" s="217">
        <f>SUM(BK334:BK337)</f>
        <v>0</v>
      </c>
    </row>
    <row r="334" spans="2:65" s="1" customFormat="1" ht="24" customHeight="1">
      <c r="B334" s="39"/>
      <c r="C334" s="220" t="s">
        <v>441</v>
      </c>
      <c r="D334" s="220" t="s">
        <v>149</v>
      </c>
      <c r="E334" s="221" t="s">
        <v>442</v>
      </c>
      <c r="F334" s="222" t="s">
        <v>443</v>
      </c>
      <c r="G334" s="223" t="s">
        <v>212</v>
      </c>
      <c r="H334" s="224">
        <v>572.774</v>
      </c>
      <c r="I334" s="225"/>
      <c r="J334" s="226">
        <f>ROUND(I334*H334,2)</f>
        <v>0</v>
      </c>
      <c r="K334" s="222" t="s">
        <v>153</v>
      </c>
      <c r="L334" s="44"/>
      <c r="M334" s="227" t="s">
        <v>19</v>
      </c>
      <c r="N334" s="228" t="s">
        <v>43</v>
      </c>
      <c r="O334" s="84"/>
      <c r="P334" s="229">
        <f>O334*H334</f>
        <v>0</v>
      </c>
      <c r="Q334" s="229">
        <v>0</v>
      </c>
      <c r="R334" s="229">
        <f>Q334*H334</f>
        <v>0</v>
      </c>
      <c r="S334" s="229">
        <v>0</v>
      </c>
      <c r="T334" s="230">
        <f>S334*H334</f>
        <v>0</v>
      </c>
      <c r="AR334" s="231" t="s">
        <v>154</v>
      </c>
      <c r="AT334" s="231" t="s">
        <v>149</v>
      </c>
      <c r="AU334" s="231" t="s">
        <v>82</v>
      </c>
      <c r="AY334" s="18" t="s">
        <v>147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18" t="s">
        <v>80</v>
      </c>
      <c r="BK334" s="232">
        <f>ROUND(I334*H334,2)</f>
        <v>0</v>
      </c>
      <c r="BL334" s="18" t="s">
        <v>154</v>
      </c>
      <c r="BM334" s="231" t="s">
        <v>444</v>
      </c>
    </row>
    <row r="335" spans="2:65" s="1" customFormat="1" ht="36" customHeight="1">
      <c r="B335" s="39"/>
      <c r="C335" s="220" t="s">
        <v>445</v>
      </c>
      <c r="D335" s="220" t="s">
        <v>149</v>
      </c>
      <c r="E335" s="221" t="s">
        <v>446</v>
      </c>
      <c r="F335" s="222" t="s">
        <v>447</v>
      </c>
      <c r="G335" s="223" t="s">
        <v>212</v>
      </c>
      <c r="H335" s="224">
        <v>6873.288</v>
      </c>
      <c r="I335" s="225"/>
      <c r="J335" s="226">
        <f>ROUND(I335*H335,2)</f>
        <v>0</v>
      </c>
      <c r="K335" s="222" t="s">
        <v>153</v>
      </c>
      <c r="L335" s="44"/>
      <c r="M335" s="227" t="s">
        <v>19</v>
      </c>
      <c r="N335" s="228" t="s">
        <v>43</v>
      </c>
      <c r="O335" s="84"/>
      <c r="P335" s="229">
        <f>O335*H335</f>
        <v>0</v>
      </c>
      <c r="Q335" s="229">
        <v>0</v>
      </c>
      <c r="R335" s="229">
        <f>Q335*H335</f>
        <v>0</v>
      </c>
      <c r="S335" s="229">
        <v>0</v>
      </c>
      <c r="T335" s="230">
        <f>S335*H335</f>
        <v>0</v>
      </c>
      <c r="AR335" s="231" t="s">
        <v>154</v>
      </c>
      <c r="AT335" s="231" t="s">
        <v>149</v>
      </c>
      <c r="AU335" s="231" t="s">
        <v>82</v>
      </c>
      <c r="AY335" s="18" t="s">
        <v>147</v>
      </c>
      <c r="BE335" s="232">
        <f>IF(N335="základní",J335,0)</f>
        <v>0</v>
      </c>
      <c r="BF335" s="232">
        <f>IF(N335="snížená",J335,0)</f>
        <v>0</v>
      </c>
      <c r="BG335" s="232">
        <f>IF(N335="zákl. přenesená",J335,0)</f>
        <v>0</v>
      </c>
      <c r="BH335" s="232">
        <f>IF(N335="sníž. přenesená",J335,0)</f>
        <v>0</v>
      </c>
      <c r="BI335" s="232">
        <f>IF(N335="nulová",J335,0)</f>
        <v>0</v>
      </c>
      <c r="BJ335" s="18" t="s">
        <v>80</v>
      </c>
      <c r="BK335" s="232">
        <f>ROUND(I335*H335,2)</f>
        <v>0</v>
      </c>
      <c r="BL335" s="18" t="s">
        <v>154</v>
      </c>
      <c r="BM335" s="231" t="s">
        <v>448</v>
      </c>
    </row>
    <row r="336" spans="2:51" s="12" customFormat="1" ht="12">
      <c r="B336" s="233"/>
      <c r="C336" s="234"/>
      <c r="D336" s="235" t="s">
        <v>156</v>
      </c>
      <c r="E336" s="236" t="s">
        <v>19</v>
      </c>
      <c r="F336" s="237" t="s">
        <v>449</v>
      </c>
      <c r="G336" s="234"/>
      <c r="H336" s="238">
        <v>6873.288</v>
      </c>
      <c r="I336" s="239"/>
      <c r="J336" s="234"/>
      <c r="K336" s="234"/>
      <c r="L336" s="240"/>
      <c r="M336" s="241"/>
      <c r="N336" s="242"/>
      <c r="O336" s="242"/>
      <c r="P336" s="242"/>
      <c r="Q336" s="242"/>
      <c r="R336" s="242"/>
      <c r="S336" s="242"/>
      <c r="T336" s="243"/>
      <c r="AT336" s="244" t="s">
        <v>156</v>
      </c>
      <c r="AU336" s="244" t="s">
        <v>82</v>
      </c>
      <c r="AV336" s="12" t="s">
        <v>82</v>
      </c>
      <c r="AW336" s="12" t="s">
        <v>33</v>
      </c>
      <c r="AX336" s="12" t="s">
        <v>80</v>
      </c>
      <c r="AY336" s="244" t="s">
        <v>147</v>
      </c>
    </row>
    <row r="337" spans="2:65" s="1" customFormat="1" ht="36" customHeight="1">
      <c r="B337" s="39"/>
      <c r="C337" s="220" t="s">
        <v>450</v>
      </c>
      <c r="D337" s="220" t="s">
        <v>149</v>
      </c>
      <c r="E337" s="221" t="s">
        <v>451</v>
      </c>
      <c r="F337" s="222" t="s">
        <v>452</v>
      </c>
      <c r="G337" s="223" t="s">
        <v>212</v>
      </c>
      <c r="H337" s="224">
        <v>572.774</v>
      </c>
      <c r="I337" s="225"/>
      <c r="J337" s="226">
        <f>ROUND(I337*H337,2)</f>
        <v>0</v>
      </c>
      <c r="K337" s="222" t="s">
        <v>153</v>
      </c>
      <c r="L337" s="44"/>
      <c r="M337" s="227" t="s">
        <v>19</v>
      </c>
      <c r="N337" s="228" t="s">
        <v>43</v>
      </c>
      <c r="O337" s="84"/>
      <c r="P337" s="229">
        <f>O337*H337</f>
        <v>0</v>
      </c>
      <c r="Q337" s="229">
        <v>0</v>
      </c>
      <c r="R337" s="229">
        <f>Q337*H337</f>
        <v>0</v>
      </c>
      <c r="S337" s="229">
        <v>0</v>
      </c>
      <c r="T337" s="230">
        <f>S337*H337</f>
        <v>0</v>
      </c>
      <c r="AR337" s="231" t="s">
        <v>154</v>
      </c>
      <c r="AT337" s="231" t="s">
        <v>149</v>
      </c>
      <c r="AU337" s="231" t="s">
        <v>82</v>
      </c>
      <c r="AY337" s="18" t="s">
        <v>147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18" t="s">
        <v>80</v>
      </c>
      <c r="BK337" s="232">
        <f>ROUND(I337*H337,2)</f>
        <v>0</v>
      </c>
      <c r="BL337" s="18" t="s">
        <v>154</v>
      </c>
      <c r="BM337" s="231" t="s">
        <v>453</v>
      </c>
    </row>
    <row r="338" spans="2:63" s="11" customFormat="1" ht="25.9" customHeight="1">
      <c r="B338" s="204"/>
      <c r="C338" s="205"/>
      <c r="D338" s="206" t="s">
        <v>71</v>
      </c>
      <c r="E338" s="207" t="s">
        <v>454</v>
      </c>
      <c r="F338" s="207" t="s">
        <v>455</v>
      </c>
      <c r="G338" s="205"/>
      <c r="H338" s="205"/>
      <c r="I338" s="208"/>
      <c r="J338" s="209">
        <f>BK338</f>
        <v>0</v>
      </c>
      <c r="K338" s="205"/>
      <c r="L338" s="210"/>
      <c r="M338" s="211"/>
      <c r="N338" s="212"/>
      <c r="O338" s="212"/>
      <c r="P338" s="213">
        <f>P339+P342+P347+P356+P373+P376+P389+P398+P401+P408</f>
        <v>0</v>
      </c>
      <c r="Q338" s="212"/>
      <c r="R338" s="213">
        <f>R339+R342+R347+R356+R373+R376+R389+R398+R401+R408</f>
        <v>0.01728</v>
      </c>
      <c r="S338" s="212"/>
      <c r="T338" s="214">
        <f>T339+T342+T347+T356+T373+T376+T389+T398+T401+T408</f>
        <v>24.11110312</v>
      </c>
      <c r="AR338" s="215" t="s">
        <v>82</v>
      </c>
      <c r="AT338" s="216" t="s">
        <v>71</v>
      </c>
      <c r="AU338" s="216" t="s">
        <v>72</v>
      </c>
      <c r="AY338" s="215" t="s">
        <v>147</v>
      </c>
      <c r="BK338" s="217">
        <f>BK339+BK342+BK347+BK356+BK373+BK376+BK389+BK398+BK401+BK408</f>
        <v>0</v>
      </c>
    </row>
    <row r="339" spans="2:63" s="11" customFormat="1" ht="22.8" customHeight="1">
      <c r="B339" s="204"/>
      <c r="C339" s="205"/>
      <c r="D339" s="206" t="s">
        <v>71</v>
      </c>
      <c r="E339" s="218" t="s">
        <v>456</v>
      </c>
      <c r="F339" s="218" t="s">
        <v>457</v>
      </c>
      <c r="G339" s="205"/>
      <c r="H339" s="205"/>
      <c r="I339" s="208"/>
      <c r="J339" s="219">
        <f>BK339</f>
        <v>0</v>
      </c>
      <c r="K339" s="205"/>
      <c r="L339" s="210"/>
      <c r="M339" s="211"/>
      <c r="N339" s="212"/>
      <c r="O339" s="212"/>
      <c r="P339" s="213">
        <f>SUM(P340:P341)</f>
        <v>0</v>
      </c>
      <c r="Q339" s="212"/>
      <c r="R339" s="213">
        <f>SUM(R340:R341)</f>
        <v>0</v>
      </c>
      <c r="S339" s="212"/>
      <c r="T339" s="214">
        <f>SUM(T340:T341)</f>
        <v>0.07758000000000001</v>
      </c>
      <c r="AR339" s="215" t="s">
        <v>82</v>
      </c>
      <c r="AT339" s="216" t="s">
        <v>71</v>
      </c>
      <c r="AU339" s="216" t="s">
        <v>80</v>
      </c>
      <c r="AY339" s="215" t="s">
        <v>147</v>
      </c>
      <c r="BK339" s="217">
        <f>SUM(BK340:BK341)</f>
        <v>0</v>
      </c>
    </row>
    <row r="340" spans="2:65" s="1" customFormat="1" ht="24" customHeight="1">
      <c r="B340" s="39"/>
      <c r="C340" s="220" t="s">
        <v>458</v>
      </c>
      <c r="D340" s="220" t="s">
        <v>149</v>
      </c>
      <c r="E340" s="221" t="s">
        <v>459</v>
      </c>
      <c r="F340" s="222" t="s">
        <v>460</v>
      </c>
      <c r="G340" s="223" t="s">
        <v>461</v>
      </c>
      <c r="H340" s="224">
        <v>2</v>
      </c>
      <c r="I340" s="225"/>
      <c r="J340" s="226">
        <f>ROUND(I340*H340,2)</f>
        <v>0</v>
      </c>
      <c r="K340" s="222" t="s">
        <v>153</v>
      </c>
      <c r="L340" s="44"/>
      <c r="M340" s="227" t="s">
        <v>19</v>
      </c>
      <c r="N340" s="228" t="s">
        <v>43</v>
      </c>
      <c r="O340" s="84"/>
      <c r="P340" s="229">
        <f>O340*H340</f>
        <v>0</v>
      </c>
      <c r="Q340" s="229">
        <v>0</v>
      </c>
      <c r="R340" s="229">
        <f>Q340*H340</f>
        <v>0</v>
      </c>
      <c r="S340" s="229">
        <v>0.01933</v>
      </c>
      <c r="T340" s="230">
        <f>S340*H340</f>
        <v>0.03866</v>
      </c>
      <c r="AR340" s="231" t="s">
        <v>257</v>
      </c>
      <c r="AT340" s="231" t="s">
        <v>149</v>
      </c>
      <c r="AU340" s="231" t="s">
        <v>82</v>
      </c>
      <c r="AY340" s="18" t="s">
        <v>147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18" t="s">
        <v>80</v>
      </c>
      <c r="BK340" s="232">
        <f>ROUND(I340*H340,2)</f>
        <v>0</v>
      </c>
      <c r="BL340" s="18" t="s">
        <v>257</v>
      </c>
      <c r="BM340" s="231" t="s">
        <v>462</v>
      </c>
    </row>
    <row r="341" spans="2:65" s="1" customFormat="1" ht="16.5" customHeight="1">
      <c r="B341" s="39"/>
      <c r="C341" s="220" t="s">
        <v>463</v>
      </c>
      <c r="D341" s="220" t="s">
        <v>149</v>
      </c>
      <c r="E341" s="221" t="s">
        <v>464</v>
      </c>
      <c r="F341" s="222" t="s">
        <v>465</v>
      </c>
      <c r="G341" s="223" t="s">
        <v>461</v>
      </c>
      <c r="H341" s="224">
        <v>2</v>
      </c>
      <c r="I341" s="225"/>
      <c r="J341" s="226">
        <f>ROUND(I341*H341,2)</f>
        <v>0</v>
      </c>
      <c r="K341" s="222" t="s">
        <v>153</v>
      </c>
      <c r="L341" s="44"/>
      <c r="M341" s="227" t="s">
        <v>19</v>
      </c>
      <c r="N341" s="228" t="s">
        <v>43</v>
      </c>
      <c r="O341" s="84"/>
      <c r="P341" s="229">
        <f>O341*H341</f>
        <v>0</v>
      </c>
      <c r="Q341" s="229">
        <v>0</v>
      </c>
      <c r="R341" s="229">
        <f>Q341*H341</f>
        <v>0</v>
      </c>
      <c r="S341" s="229">
        <v>0.01946</v>
      </c>
      <c r="T341" s="230">
        <f>S341*H341</f>
        <v>0.03892</v>
      </c>
      <c r="AR341" s="231" t="s">
        <v>257</v>
      </c>
      <c r="AT341" s="231" t="s">
        <v>149</v>
      </c>
      <c r="AU341" s="231" t="s">
        <v>82</v>
      </c>
      <c r="AY341" s="18" t="s">
        <v>147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18" t="s">
        <v>80</v>
      </c>
      <c r="BK341" s="232">
        <f>ROUND(I341*H341,2)</f>
        <v>0</v>
      </c>
      <c r="BL341" s="18" t="s">
        <v>257</v>
      </c>
      <c r="BM341" s="231" t="s">
        <v>466</v>
      </c>
    </row>
    <row r="342" spans="2:63" s="11" customFormat="1" ht="22.8" customHeight="1">
      <c r="B342" s="204"/>
      <c r="C342" s="205"/>
      <c r="D342" s="206" t="s">
        <v>71</v>
      </c>
      <c r="E342" s="218" t="s">
        <v>467</v>
      </c>
      <c r="F342" s="218" t="s">
        <v>468</v>
      </c>
      <c r="G342" s="205"/>
      <c r="H342" s="205"/>
      <c r="I342" s="208"/>
      <c r="J342" s="219">
        <f>BK342</f>
        <v>0</v>
      </c>
      <c r="K342" s="205"/>
      <c r="L342" s="210"/>
      <c r="M342" s="211"/>
      <c r="N342" s="212"/>
      <c r="O342" s="212"/>
      <c r="P342" s="213">
        <f>SUM(P343:P346)</f>
        <v>0</v>
      </c>
      <c r="Q342" s="212"/>
      <c r="R342" s="213">
        <f>SUM(R343:R346)</f>
        <v>0.01728</v>
      </c>
      <c r="S342" s="212"/>
      <c r="T342" s="214">
        <f>SUM(T343:T346)</f>
        <v>1.09728</v>
      </c>
      <c r="AR342" s="215" t="s">
        <v>82</v>
      </c>
      <c r="AT342" s="216" t="s">
        <v>71</v>
      </c>
      <c r="AU342" s="216" t="s">
        <v>80</v>
      </c>
      <c r="AY342" s="215" t="s">
        <v>147</v>
      </c>
      <c r="BK342" s="217">
        <f>SUM(BK343:BK346)</f>
        <v>0</v>
      </c>
    </row>
    <row r="343" spans="2:65" s="1" customFormat="1" ht="16.5" customHeight="1">
      <c r="B343" s="39"/>
      <c r="C343" s="220" t="s">
        <v>469</v>
      </c>
      <c r="D343" s="220" t="s">
        <v>149</v>
      </c>
      <c r="E343" s="221" t="s">
        <v>470</v>
      </c>
      <c r="F343" s="222" t="s">
        <v>471</v>
      </c>
      <c r="G343" s="223" t="s">
        <v>322</v>
      </c>
      <c r="H343" s="224">
        <v>432</v>
      </c>
      <c r="I343" s="225"/>
      <c r="J343" s="226">
        <f>ROUND(I343*H343,2)</f>
        <v>0</v>
      </c>
      <c r="K343" s="222" t="s">
        <v>153</v>
      </c>
      <c r="L343" s="44"/>
      <c r="M343" s="227" t="s">
        <v>19</v>
      </c>
      <c r="N343" s="228" t="s">
        <v>43</v>
      </c>
      <c r="O343" s="84"/>
      <c r="P343" s="229">
        <f>O343*H343</f>
        <v>0</v>
      </c>
      <c r="Q343" s="229">
        <v>4E-05</v>
      </c>
      <c r="R343" s="229">
        <f>Q343*H343</f>
        <v>0.01728</v>
      </c>
      <c r="S343" s="229">
        <v>0.00254</v>
      </c>
      <c r="T343" s="230">
        <f>S343*H343</f>
        <v>1.09728</v>
      </c>
      <c r="AR343" s="231" t="s">
        <v>257</v>
      </c>
      <c r="AT343" s="231" t="s">
        <v>149</v>
      </c>
      <c r="AU343" s="231" t="s">
        <v>82</v>
      </c>
      <c r="AY343" s="18" t="s">
        <v>147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18" t="s">
        <v>80</v>
      </c>
      <c r="BK343" s="232">
        <f>ROUND(I343*H343,2)</f>
        <v>0</v>
      </c>
      <c r="BL343" s="18" t="s">
        <v>257</v>
      </c>
      <c r="BM343" s="231" t="s">
        <v>472</v>
      </c>
    </row>
    <row r="344" spans="2:51" s="12" customFormat="1" ht="12">
      <c r="B344" s="233"/>
      <c r="C344" s="234"/>
      <c r="D344" s="235" t="s">
        <v>156</v>
      </c>
      <c r="E344" s="236" t="s">
        <v>19</v>
      </c>
      <c r="F344" s="237" t="s">
        <v>473</v>
      </c>
      <c r="G344" s="234"/>
      <c r="H344" s="238">
        <v>216</v>
      </c>
      <c r="I344" s="239"/>
      <c r="J344" s="234"/>
      <c r="K344" s="234"/>
      <c r="L344" s="240"/>
      <c r="M344" s="241"/>
      <c r="N344" s="242"/>
      <c r="O344" s="242"/>
      <c r="P344" s="242"/>
      <c r="Q344" s="242"/>
      <c r="R344" s="242"/>
      <c r="S344" s="242"/>
      <c r="T344" s="243"/>
      <c r="AT344" s="244" t="s">
        <v>156</v>
      </c>
      <c r="AU344" s="244" t="s">
        <v>82</v>
      </c>
      <c r="AV344" s="12" t="s">
        <v>82</v>
      </c>
      <c r="AW344" s="12" t="s">
        <v>33</v>
      </c>
      <c r="AX344" s="12" t="s">
        <v>72</v>
      </c>
      <c r="AY344" s="244" t="s">
        <v>147</v>
      </c>
    </row>
    <row r="345" spans="2:51" s="12" customFormat="1" ht="12">
      <c r="B345" s="233"/>
      <c r="C345" s="234"/>
      <c r="D345" s="235" t="s">
        <v>156</v>
      </c>
      <c r="E345" s="236" t="s">
        <v>19</v>
      </c>
      <c r="F345" s="237" t="s">
        <v>474</v>
      </c>
      <c r="G345" s="234"/>
      <c r="H345" s="238">
        <v>216</v>
      </c>
      <c r="I345" s="239"/>
      <c r="J345" s="234"/>
      <c r="K345" s="234"/>
      <c r="L345" s="240"/>
      <c r="M345" s="241"/>
      <c r="N345" s="242"/>
      <c r="O345" s="242"/>
      <c r="P345" s="242"/>
      <c r="Q345" s="242"/>
      <c r="R345" s="242"/>
      <c r="S345" s="242"/>
      <c r="T345" s="243"/>
      <c r="AT345" s="244" t="s">
        <v>156</v>
      </c>
      <c r="AU345" s="244" t="s">
        <v>82</v>
      </c>
      <c r="AV345" s="12" t="s">
        <v>82</v>
      </c>
      <c r="AW345" s="12" t="s">
        <v>33</v>
      </c>
      <c r="AX345" s="12" t="s">
        <v>72</v>
      </c>
      <c r="AY345" s="244" t="s">
        <v>147</v>
      </c>
    </row>
    <row r="346" spans="2:51" s="13" customFormat="1" ht="12">
      <c r="B346" s="245"/>
      <c r="C346" s="246"/>
      <c r="D346" s="235" t="s">
        <v>156</v>
      </c>
      <c r="E346" s="247" t="s">
        <v>19</v>
      </c>
      <c r="F346" s="248" t="s">
        <v>183</v>
      </c>
      <c r="G346" s="246"/>
      <c r="H346" s="249">
        <v>432</v>
      </c>
      <c r="I346" s="250"/>
      <c r="J346" s="246"/>
      <c r="K346" s="246"/>
      <c r="L346" s="251"/>
      <c r="M346" s="252"/>
      <c r="N346" s="253"/>
      <c r="O346" s="253"/>
      <c r="P346" s="253"/>
      <c r="Q346" s="253"/>
      <c r="R346" s="253"/>
      <c r="S346" s="253"/>
      <c r="T346" s="254"/>
      <c r="AT346" s="255" t="s">
        <v>156</v>
      </c>
      <c r="AU346" s="255" t="s">
        <v>82</v>
      </c>
      <c r="AV346" s="13" t="s">
        <v>154</v>
      </c>
      <c r="AW346" s="13" t="s">
        <v>33</v>
      </c>
      <c r="AX346" s="13" t="s">
        <v>80</v>
      </c>
      <c r="AY346" s="255" t="s">
        <v>147</v>
      </c>
    </row>
    <row r="347" spans="2:63" s="11" customFormat="1" ht="22.8" customHeight="1">
      <c r="B347" s="204"/>
      <c r="C347" s="205"/>
      <c r="D347" s="206" t="s">
        <v>71</v>
      </c>
      <c r="E347" s="218" t="s">
        <v>475</v>
      </c>
      <c r="F347" s="218" t="s">
        <v>476</v>
      </c>
      <c r="G347" s="205"/>
      <c r="H347" s="205"/>
      <c r="I347" s="208"/>
      <c r="J347" s="219">
        <f>BK347</f>
        <v>0</v>
      </c>
      <c r="K347" s="205"/>
      <c r="L347" s="210"/>
      <c r="M347" s="211"/>
      <c r="N347" s="212"/>
      <c r="O347" s="212"/>
      <c r="P347" s="213">
        <f>SUM(P348:P355)</f>
        <v>0</v>
      </c>
      <c r="Q347" s="212"/>
      <c r="R347" s="213">
        <f>SUM(R348:R355)</f>
        <v>0</v>
      </c>
      <c r="S347" s="212"/>
      <c r="T347" s="214">
        <f>SUM(T348:T355)</f>
        <v>0.6168960000000001</v>
      </c>
      <c r="AR347" s="215" t="s">
        <v>82</v>
      </c>
      <c r="AT347" s="216" t="s">
        <v>71</v>
      </c>
      <c r="AU347" s="216" t="s">
        <v>80</v>
      </c>
      <c r="AY347" s="215" t="s">
        <v>147</v>
      </c>
      <c r="BK347" s="217">
        <f>SUM(BK348:BK355)</f>
        <v>0</v>
      </c>
    </row>
    <row r="348" spans="2:65" s="1" customFormat="1" ht="16.5" customHeight="1">
      <c r="B348" s="39"/>
      <c r="C348" s="220" t="s">
        <v>477</v>
      </c>
      <c r="D348" s="220" t="s">
        <v>149</v>
      </c>
      <c r="E348" s="221" t="s">
        <v>478</v>
      </c>
      <c r="F348" s="222" t="s">
        <v>479</v>
      </c>
      <c r="G348" s="223" t="s">
        <v>152</v>
      </c>
      <c r="H348" s="224">
        <v>25.92</v>
      </c>
      <c r="I348" s="225"/>
      <c r="J348" s="226">
        <f>ROUND(I348*H348,2)</f>
        <v>0</v>
      </c>
      <c r="K348" s="222" t="s">
        <v>153</v>
      </c>
      <c r="L348" s="44"/>
      <c r="M348" s="227" t="s">
        <v>19</v>
      </c>
      <c r="N348" s="228" t="s">
        <v>43</v>
      </c>
      <c r="O348" s="84"/>
      <c r="P348" s="229">
        <f>O348*H348</f>
        <v>0</v>
      </c>
      <c r="Q348" s="229">
        <v>0</v>
      </c>
      <c r="R348" s="229">
        <f>Q348*H348</f>
        <v>0</v>
      </c>
      <c r="S348" s="229">
        <v>0.0238</v>
      </c>
      <c r="T348" s="230">
        <f>S348*H348</f>
        <v>0.6168960000000001</v>
      </c>
      <c r="AR348" s="231" t="s">
        <v>257</v>
      </c>
      <c r="AT348" s="231" t="s">
        <v>149</v>
      </c>
      <c r="AU348" s="231" t="s">
        <v>82</v>
      </c>
      <c r="AY348" s="18" t="s">
        <v>147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18" t="s">
        <v>80</v>
      </c>
      <c r="BK348" s="232">
        <f>ROUND(I348*H348,2)</f>
        <v>0</v>
      </c>
      <c r="BL348" s="18" t="s">
        <v>257</v>
      </c>
      <c r="BM348" s="231" t="s">
        <v>480</v>
      </c>
    </row>
    <row r="349" spans="2:51" s="12" customFormat="1" ht="12">
      <c r="B349" s="233"/>
      <c r="C349" s="234"/>
      <c r="D349" s="235" t="s">
        <v>156</v>
      </c>
      <c r="E349" s="236" t="s">
        <v>19</v>
      </c>
      <c r="F349" s="237" t="s">
        <v>481</v>
      </c>
      <c r="G349" s="234"/>
      <c r="H349" s="238">
        <v>12.96</v>
      </c>
      <c r="I349" s="239"/>
      <c r="J349" s="234"/>
      <c r="K349" s="234"/>
      <c r="L349" s="240"/>
      <c r="M349" s="241"/>
      <c r="N349" s="242"/>
      <c r="O349" s="242"/>
      <c r="P349" s="242"/>
      <c r="Q349" s="242"/>
      <c r="R349" s="242"/>
      <c r="S349" s="242"/>
      <c r="T349" s="243"/>
      <c r="AT349" s="244" t="s">
        <v>156</v>
      </c>
      <c r="AU349" s="244" t="s">
        <v>82</v>
      </c>
      <c r="AV349" s="12" t="s">
        <v>82</v>
      </c>
      <c r="AW349" s="12" t="s">
        <v>33</v>
      </c>
      <c r="AX349" s="12" t="s">
        <v>72</v>
      </c>
      <c r="AY349" s="244" t="s">
        <v>147</v>
      </c>
    </row>
    <row r="350" spans="2:51" s="12" customFormat="1" ht="12">
      <c r="B350" s="233"/>
      <c r="C350" s="234"/>
      <c r="D350" s="235" t="s">
        <v>156</v>
      </c>
      <c r="E350" s="236" t="s">
        <v>19</v>
      </c>
      <c r="F350" s="237" t="s">
        <v>482</v>
      </c>
      <c r="G350" s="234"/>
      <c r="H350" s="238">
        <v>12.96</v>
      </c>
      <c r="I350" s="239"/>
      <c r="J350" s="234"/>
      <c r="K350" s="234"/>
      <c r="L350" s="240"/>
      <c r="M350" s="241"/>
      <c r="N350" s="242"/>
      <c r="O350" s="242"/>
      <c r="P350" s="242"/>
      <c r="Q350" s="242"/>
      <c r="R350" s="242"/>
      <c r="S350" s="242"/>
      <c r="T350" s="243"/>
      <c r="AT350" s="244" t="s">
        <v>156</v>
      </c>
      <c r="AU350" s="244" t="s">
        <v>82</v>
      </c>
      <c r="AV350" s="12" t="s">
        <v>82</v>
      </c>
      <c r="AW350" s="12" t="s">
        <v>33</v>
      </c>
      <c r="AX350" s="12" t="s">
        <v>72</v>
      </c>
      <c r="AY350" s="244" t="s">
        <v>147</v>
      </c>
    </row>
    <row r="351" spans="2:51" s="13" customFormat="1" ht="12">
      <c r="B351" s="245"/>
      <c r="C351" s="246"/>
      <c r="D351" s="235" t="s">
        <v>156</v>
      </c>
      <c r="E351" s="247" t="s">
        <v>19</v>
      </c>
      <c r="F351" s="248" t="s">
        <v>183</v>
      </c>
      <c r="G351" s="246"/>
      <c r="H351" s="249">
        <v>25.92</v>
      </c>
      <c r="I351" s="250"/>
      <c r="J351" s="246"/>
      <c r="K351" s="246"/>
      <c r="L351" s="251"/>
      <c r="M351" s="252"/>
      <c r="N351" s="253"/>
      <c r="O351" s="253"/>
      <c r="P351" s="253"/>
      <c r="Q351" s="253"/>
      <c r="R351" s="253"/>
      <c r="S351" s="253"/>
      <c r="T351" s="254"/>
      <c r="AT351" s="255" t="s">
        <v>156</v>
      </c>
      <c r="AU351" s="255" t="s">
        <v>82</v>
      </c>
      <c r="AV351" s="13" t="s">
        <v>154</v>
      </c>
      <c r="AW351" s="13" t="s">
        <v>33</v>
      </c>
      <c r="AX351" s="13" t="s">
        <v>80</v>
      </c>
      <c r="AY351" s="255" t="s">
        <v>147</v>
      </c>
    </row>
    <row r="352" spans="2:65" s="1" customFormat="1" ht="24" customHeight="1">
      <c r="B352" s="39"/>
      <c r="C352" s="220" t="s">
        <v>483</v>
      </c>
      <c r="D352" s="220" t="s">
        <v>149</v>
      </c>
      <c r="E352" s="221" t="s">
        <v>484</v>
      </c>
      <c r="F352" s="222" t="s">
        <v>485</v>
      </c>
      <c r="G352" s="223" t="s">
        <v>152</v>
      </c>
      <c r="H352" s="224">
        <v>25.92</v>
      </c>
      <c r="I352" s="225"/>
      <c r="J352" s="226">
        <f>ROUND(I352*H352,2)</f>
        <v>0</v>
      </c>
      <c r="K352" s="222" t="s">
        <v>153</v>
      </c>
      <c r="L352" s="44"/>
      <c r="M352" s="227" t="s">
        <v>19</v>
      </c>
      <c r="N352" s="228" t="s">
        <v>43</v>
      </c>
      <c r="O352" s="84"/>
      <c r="P352" s="229">
        <f>O352*H352</f>
        <v>0</v>
      </c>
      <c r="Q352" s="229">
        <v>0</v>
      </c>
      <c r="R352" s="229">
        <f>Q352*H352</f>
        <v>0</v>
      </c>
      <c r="S352" s="229">
        <v>0</v>
      </c>
      <c r="T352" s="230">
        <f>S352*H352</f>
        <v>0</v>
      </c>
      <c r="AR352" s="231" t="s">
        <v>257</v>
      </c>
      <c r="AT352" s="231" t="s">
        <v>149</v>
      </c>
      <c r="AU352" s="231" t="s">
        <v>82</v>
      </c>
      <c r="AY352" s="18" t="s">
        <v>147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18" t="s">
        <v>80</v>
      </c>
      <c r="BK352" s="232">
        <f>ROUND(I352*H352,2)</f>
        <v>0</v>
      </c>
      <c r="BL352" s="18" t="s">
        <v>257</v>
      </c>
      <c r="BM352" s="231" t="s">
        <v>486</v>
      </c>
    </row>
    <row r="353" spans="2:51" s="12" customFormat="1" ht="12">
      <c r="B353" s="233"/>
      <c r="C353" s="234"/>
      <c r="D353" s="235" t="s">
        <v>156</v>
      </c>
      <c r="E353" s="236" t="s">
        <v>19</v>
      </c>
      <c r="F353" s="237" t="s">
        <v>481</v>
      </c>
      <c r="G353" s="234"/>
      <c r="H353" s="238">
        <v>12.96</v>
      </c>
      <c r="I353" s="239"/>
      <c r="J353" s="234"/>
      <c r="K353" s="234"/>
      <c r="L353" s="240"/>
      <c r="M353" s="241"/>
      <c r="N353" s="242"/>
      <c r="O353" s="242"/>
      <c r="P353" s="242"/>
      <c r="Q353" s="242"/>
      <c r="R353" s="242"/>
      <c r="S353" s="242"/>
      <c r="T353" s="243"/>
      <c r="AT353" s="244" t="s">
        <v>156</v>
      </c>
      <c r="AU353" s="244" t="s">
        <v>82</v>
      </c>
      <c r="AV353" s="12" t="s">
        <v>82</v>
      </c>
      <c r="AW353" s="12" t="s">
        <v>33</v>
      </c>
      <c r="AX353" s="12" t="s">
        <v>72</v>
      </c>
      <c r="AY353" s="244" t="s">
        <v>147</v>
      </c>
    </row>
    <row r="354" spans="2:51" s="12" customFormat="1" ht="12">
      <c r="B354" s="233"/>
      <c r="C354" s="234"/>
      <c r="D354" s="235" t="s">
        <v>156</v>
      </c>
      <c r="E354" s="236" t="s">
        <v>19</v>
      </c>
      <c r="F354" s="237" t="s">
        <v>482</v>
      </c>
      <c r="G354" s="234"/>
      <c r="H354" s="238">
        <v>12.96</v>
      </c>
      <c r="I354" s="239"/>
      <c r="J354" s="234"/>
      <c r="K354" s="234"/>
      <c r="L354" s="240"/>
      <c r="M354" s="241"/>
      <c r="N354" s="242"/>
      <c r="O354" s="242"/>
      <c r="P354" s="242"/>
      <c r="Q354" s="242"/>
      <c r="R354" s="242"/>
      <c r="S354" s="242"/>
      <c r="T354" s="243"/>
      <c r="AT354" s="244" t="s">
        <v>156</v>
      </c>
      <c r="AU354" s="244" t="s">
        <v>82</v>
      </c>
      <c r="AV354" s="12" t="s">
        <v>82</v>
      </c>
      <c r="AW354" s="12" t="s">
        <v>33</v>
      </c>
      <c r="AX354" s="12" t="s">
        <v>72</v>
      </c>
      <c r="AY354" s="244" t="s">
        <v>147</v>
      </c>
    </row>
    <row r="355" spans="2:51" s="13" customFormat="1" ht="12">
      <c r="B355" s="245"/>
      <c r="C355" s="246"/>
      <c r="D355" s="235" t="s">
        <v>156</v>
      </c>
      <c r="E355" s="247" t="s">
        <v>19</v>
      </c>
      <c r="F355" s="248" t="s">
        <v>183</v>
      </c>
      <c r="G355" s="246"/>
      <c r="H355" s="249">
        <v>25.92</v>
      </c>
      <c r="I355" s="250"/>
      <c r="J355" s="246"/>
      <c r="K355" s="246"/>
      <c r="L355" s="251"/>
      <c r="M355" s="252"/>
      <c r="N355" s="253"/>
      <c r="O355" s="253"/>
      <c r="P355" s="253"/>
      <c r="Q355" s="253"/>
      <c r="R355" s="253"/>
      <c r="S355" s="253"/>
      <c r="T355" s="254"/>
      <c r="AT355" s="255" t="s">
        <v>156</v>
      </c>
      <c r="AU355" s="255" t="s">
        <v>82</v>
      </c>
      <c r="AV355" s="13" t="s">
        <v>154</v>
      </c>
      <c r="AW355" s="13" t="s">
        <v>33</v>
      </c>
      <c r="AX355" s="13" t="s">
        <v>80</v>
      </c>
      <c r="AY355" s="255" t="s">
        <v>147</v>
      </c>
    </row>
    <row r="356" spans="2:63" s="11" customFormat="1" ht="22.8" customHeight="1">
      <c r="B356" s="204"/>
      <c r="C356" s="205"/>
      <c r="D356" s="206" t="s">
        <v>71</v>
      </c>
      <c r="E356" s="218" t="s">
        <v>487</v>
      </c>
      <c r="F356" s="218" t="s">
        <v>488</v>
      </c>
      <c r="G356" s="205"/>
      <c r="H356" s="205"/>
      <c r="I356" s="208"/>
      <c r="J356" s="219">
        <f>BK356</f>
        <v>0</v>
      </c>
      <c r="K356" s="205"/>
      <c r="L356" s="210"/>
      <c r="M356" s="211"/>
      <c r="N356" s="212"/>
      <c r="O356" s="212"/>
      <c r="P356" s="213">
        <f>SUM(P357:P372)</f>
        <v>0</v>
      </c>
      <c r="Q356" s="212"/>
      <c r="R356" s="213">
        <f>SUM(R357:R372)</f>
        <v>0</v>
      </c>
      <c r="S356" s="212"/>
      <c r="T356" s="214">
        <f>SUM(T357:T372)</f>
        <v>12.100778799999999</v>
      </c>
      <c r="AR356" s="215" t="s">
        <v>82</v>
      </c>
      <c r="AT356" s="216" t="s">
        <v>71</v>
      </c>
      <c r="AU356" s="216" t="s">
        <v>80</v>
      </c>
      <c r="AY356" s="215" t="s">
        <v>147</v>
      </c>
      <c r="BK356" s="217">
        <f>SUM(BK357:BK372)</f>
        <v>0</v>
      </c>
    </row>
    <row r="357" spans="2:65" s="1" customFormat="1" ht="36" customHeight="1">
      <c r="B357" s="39"/>
      <c r="C357" s="220" t="s">
        <v>489</v>
      </c>
      <c r="D357" s="220" t="s">
        <v>149</v>
      </c>
      <c r="E357" s="221" t="s">
        <v>490</v>
      </c>
      <c r="F357" s="222" t="s">
        <v>491</v>
      </c>
      <c r="G357" s="223" t="s">
        <v>322</v>
      </c>
      <c r="H357" s="224">
        <v>67.25</v>
      </c>
      <c r="I357" s="225"/>
      <c r="J357" s="226">
        <f>ROUND(I357*H357,2)</f>
        <v>0</v>
      </c>
      <c r="K357" s="222" t="s">
        <v>153</v>
      </c>
      <c r="L357" s="44"/>
      <c r="M357" s="227" t="s">
        <v>19</v>
      </c>
      <c r="N357" s="228" t="s">
        <v>43</v>
      </c>
      <c r="O357" s="84"/>
      <c r="P357" s="229">
        <f>O357*H357</f>
        <v>0</v>
      </c>
      <c r="Q357" s="229">
        <v>0</v>
      </c>
      <c r="R357" s="229">
        <f>Q357*H357</f>
        <v>0</v>
      </c>
      <c r="S357" s="229">
        <v>0.024</v>
      </c>
      <c r="T357" s="230">
        <f>S357*H357</f>
        <v>1.614</v>
      </c>
      <c r="AR357" s="231" t="s">
        <v>257</v>
      </c>
      <c r="AT357" s="231" t="s">
        <v>149</v>
      </c>
      <c r="AU357" s="231" t="s">
        <v>82</v>
      </c>
      <c r="AY357" s="18" t="s">
        <v>147</v>
      </c>
      <c r="BE357" s="232">
        <f>IF(N357="základní",J357,0)</f>
        <v>0</v>
      </c>
      <c r="BF357" s="232">
        <f>IF(N357="snížená",J357,0)</f>
        <v>0</v>
      </c>
      <c r="BG357" s="232">
        <f>IF(N357="zákl. přenesená",J357,0)</f>
        <v>0</v>
      </c>
      <c r="BH357" s="232">
        <f>IF(N357="sníž. přenesená",J357,0)</f>
        <v>0</v>
      </c>
      <c r="BI357" s="232">
        <f>IF(N357="nulová",J357,0)</f>
        <v>0</v>
      </c>
      <c r="BJ357" s="18" t="s">
        <v>80</v>
      </c>
      <c r="BK357" s="232">
        <f>ROUND(I357*H357,2)</f>
        <v>0</v>
      </c>
      <c r="BL357" s="18" t="s">
        <v>257</v>
      </c>
      <c r="BM357" s="231" t="s">
        <v>492</v>
      </c>
    </row>
    <row r="358" spans="2:51" s="12" customFormat="1" ht="12">
      <c r="B358" s="233"/>
      <c r="C358" s="234"/>
      <c r="D358" s="235" t="s">
        <v>156</v>
      </c>
      <c r="E358" s="236" t="s">
        <v>19</v>
      </c>
      <c r="F358" s="237" t="s">
        <v>493</v>
      </c>
      <c r="G358" s="234"/>
      <c r="H358" s="238">
        <v>12.7</v>
      </c>
      <c r="I358" s="239"/>
      <c r="J358" s="234"/>
      <c r="K358" s="234"/>
      <c r="L358" s="240"/>
      <c r="M358" s="241"/>
      <c r="N358" s="242"/>
      <c r="O358" s="242"/>
      <c r="P358" s="242"/>
      <c r="Q358" s="242"/>
      <c r="R358" s="242"/>
      <c r="S358" s="242"/>
      <c r="T358" s="243"/>
      <c r="AT358" s="244" t="s">
        <v>156</v>
      </c>
      <c r="AU358" s="244" t="s">
        <v>82</v>
      </c>
      <c r="AV358" s="12" t="s">
        <v>82</v>
      </c>
      <c r="AW358" s="12" t="s">
        <v>33</v>
      </c>
      <c r="AX358" s="12" t="s">
        <v>72</v>
      </c>
      <c r="AY358" s="244" t="s">
        <v>147</v>
      </c>
    </row>
    <row r="359" spans="2:51" s="12" customFormat="1" ht="12">
      <c r="B359" s="233"/>
      <c r="C359" s="234"/>
      <c r="D359" s="235" t="s">
        <v>156</v>
      </c>
      <c r="E359" s="236" t="s">
        <v>19</v>
      </c>
      <c r="F359" s="237" t="s">
        <v>494</v>
      </c>
      <c r="G359" s="234"/>
      <c r="H359" s="238">
        <v>47.55</v>
      </c>
      <c r="I359" s="239"/>
      <c r="J359" s="234"/>
      <c r="K359" s="234"/>
      <c r="L359" s="240"/>
      <c r="M359" s="241"/>
      <c r="N359" s="242"/>
      <c r="O359" s="242"/>
      <c r="P359" s="242"/>
      <c r="Q359" s="242"/>
      <c r="R359" s="242"/>
      <c r="S359" s="242"/>
      <c r="T359" s="243"/>
      <c r="AT359" s="244" t="s">
        <v>156</v>
      </c>
      <c r="AU359" s="244" t="s">
        <v>82</v>
      </c>
      <c r="AV359" s="12" t="s">
        <v>82</v>
      </c>
      <c r="AW359" s="12" t="s">
        <v>33</v>
      </c>
      <c r="AX359" s="12" t="s">
        <v>72</v>
      </c>
      <c r="AY359" s="244" t="s">
        <v>147</v>
      </c>
    </row>
    <row r="360" spans="2:51" s="12" customFormat="1" ht="12">
      <c r="B360" s="233"/>
      <c r="C360" s="234"/>
      <c r="D360" s="235" t="s">
        <v>156</v>
      </c>
      <c r="E360" s="236" t="s">
        <v>19</v>
      </c>
      <c r="F360" s="237" t="s">
        <v>495</v>
      </c>
      <c r="G360" s="234"/>
      <c r="H360" s="238">
        <v>7</v>
      </c>
      <c r="I360" s="239"/>
      <c r="J360" s="234"/>
      <c r="K360" s="234"/>
      <c r="L360" s="240"/>
      <c r="M360" s="241"/>
      <c r="N360" s="242"/>
      <c r="O360" s="242"/>
      <c r="P360" s="242"/>
      <c r="Q360" s="242"/>
      <c r="R360" s="242"/>
      <c r="S360" s="242"/>
      <c r="T360" s="243"/>
      <c r="AT360" s="244" t="s">
        <v>156</v>
      </c>
      <c r="AU360" s="244" t="s">
        <v>82</v>
      </c>
      <c r="AV360" s="12" t="s">
        <v>82</v>
      </c>
      <c r="AW360" s="12" t="s">
        <v>33</v>
      </c>
      <c r="AX360" s="12" t="s">
        <v>72</v>
      </c>
      <c r="AY360" s="244" t="s">
        <v>147</v>
      </c>
    </row>
    <row r="361" spans="2:51" s="13" customFormat="1" ht="12">
      <c r="B361" s="245"/>
      <c r="C361" s="246"/>
      <c r="D361" s="235" t="s">
        <v>156</v>
      </c>
      <c r="E361" s="247" t="s">
        <v>19</v>
      </c>
      <c r="F361" s="248" t="s">
        <v>183</v>
      </c>
      <c r="G361" s="246"/>
      <c r="H361" s="249">
        <v>67.25</v>
      </c>
      <c r="I361" s="250"/>
      <c r="J361" s="246"/>
      <c r="K361" s="246"/>
      <c r="L361" s="251"/>
      <c r="M361" s="252"/>
      <c r="N361" s="253"/>
      <c r="O361" s="253"/>
      <c r="P361" s="253"/>
      <c r="Q361" s="253"/>
      <c r="R361" s="253"/>
      <c r="S361" s="253"/>
      <c r="T361" s="254"/>
      <c r="AT361" s="255" t="s">
        <v>156</v>
      </c>
      <c r="AU361" s="255" t="s">
        <v>82</v>
      </c>
      <c r="AV361" s="13" t="s">
        <v>154</v>
      </c>
      <c r="AW361" s="13" t="s">
        <v>33</v>
      </c>
      <c r="AX361" s="13" t="s">
        <v>80</v>
      </c>
      <c r="AY361" s="255" t="s">
        <v>147</v>
      </c>
    </row>
    <row r="362" spans="2:65" s="1" customFormat="1" ht="36" customHeight="1">
      <c r="B362" s="39"/>
      <c r="C362" s="220" t="s">
        <v>496</v>
      </c>
      <c r="D362" s="220" t="s">
        <v>149</v>
      </c>
      <c r="E362" s="221" t="s">
        <v>497</v>
      </c>
      <c r="F362" s="222" t="s">
        <v>498</v>
      </c>
      <c r="G362" s="223" t="s">
        <v>322</v>
      </c>
      <c r="H362" s="224">
        <v>25.2</v>
      </c>
      <c r="I362" s="225"/>
      <c r="J362" s="226">
        <f>ROUND(I362*H362,2)</f>
        <v>0</v>
      </c>
      <c r="K362" s="222" t="s">
        <v>153</v>
      </c>
      <c r="L362" s="44"/>
      <c r="M362" s="227" t="s">
        <v>19</v>
      </c>
      <c r="N362" s="228" t="s">
        <v>43</v>
      </c>
      <c r="O362" s="84"/>
      <c r="P362" s="229">
        <f>O362*H362</f>
        <v>0</v>
      </c>
      <c r="Q362" s="229">
        <v>0</v>
      </c>
      <c r="R362" s="229">
        <f>Q362*H362</f>
        <v>0</v>
      </c>
      <c r="S362" s="229">
        <v>0.032</v>
      </c>
      <c r="T362" s="230">
        <f>S362*H362</f>
        <v>0.8064</v>
      </c>
      <c r="AR362" s="231" t="s">
        <v>257</v>
      </c>
      <c r="AT362" s="231" t="s">
        <v>149</v>
      </c>
      <c r="AU362" s="231" t="s">
        <v>82</v>
      </c>
      <c r="AY362" s="18" t="s">
        <v>147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18" t="s">
        <v>80</v>
      </c>
      <c r="BK362" s="232">
        <f>ROUND(I362*H362,2)</f>
        <v>0</v>
      </c>
      <c r="BL362" s="18" t="s">
        <v>257</v>
      </c>
      <c r="BM362" s="231" t="s">
        <v>499</v>
      </c>
    </row>
    <row r="363" spans="2:51" s="12" customFormat="1" ht="12">
      <c r="B363" s="233"/>
      <c r="C363" s="234"/>
      <c r="D363" s="235" t="s">
        <v>156</v>
      </c>
      <c r="E363" s="236" t="s">
        <v>19</v>
      </c>
      <c r="F363" s="237" t="s">
        <v>500</v>
      </c>
      <c r="G363" s="234"/>
      <c r="H363" s="238">
        <v>19</v>
      </c>
      <c r="I363" s="239"/>
      <c r="J363" s="234"/>
      <c r="K363" s="234"/>
      <c r="L363" s="240"/>
      <c r="M363" s="241"/>
      <c r="N363" s="242"/>
      <c r="O363" s="242"/>
      <c r="P363" s="242"/>
      <c r="Q363" s="242"/>
      <c r="R363" s="242"/>
      <c r="S363" s="242"/>
      <c r="T363" s="243"/>
      <c r="AT363" s="244" t="s">
        <v>156</v>
      </c>
      <c r="AU363" s="244" t="s">
        <v>82</v>
      </c>
      <c r="AV363" s="12" t="s">
        <v>82</v>
      </c>
      <c r="AW363" s="12" t="s">
        <v>33</v>
      </c>
      <c r="AX363" s="12" t="s">
        <v>72</v>
      </c>
      <c r="AY363" s="244" t="s">
        <v>147</v>
      </c>
    </row>
    <row r="364" spans="2:51" s="12" customFormat="1" ht="12">
      <c r="B364" s="233"/>
      <c r="C364" s="234"/>
      <c r="D364" s="235" t="s">
        <v>156</v>
      </c>
      <c r="E364" s="236" t="s">
        <v>19</v>
      </c>
      <c r="F364" s="237" t="s">
        <v>501</v>
      </c>
      <c r="G364" s="234"/>
      <c r="H364" s="238">
        <v>6.2</v>
      </c>
      <c r="I364" s="239"/>
      <c r="J364" s="234"/>
      <c r="K364" s="234"/>
      <c r="L364" s="240"/>
      <c r="M364" s="241"/>
      <c r="N364" s="242"/>
      <c r="O364" s="242"/>
      <c r="P364" s="242"/>
      <c r="Q364" s="242"/>
      <c r="R364" s="242"/>
      <c r="S364" s="242"/>
      <c r="T364" s="243"/>
      <c r="AT364" s="244" t="s">
        <v>156</v>
      </c>
      <c r="AU364" s="244" t="s">
        <v>82</v>
      </c>
      <c r="AV364" s="12" t="s">
        <v>82</v>
      </c>
      <c r="AW364" s="12" t="s">
        <v>33</v>
      </c>
      <c r="AX364" s="12" t="s">
        <v>72</v>
      </c>
      <c r="AY364" s="244" t="s">
        <v>147</v>
      </c>
    </row>
    <row r="365" spans="2:51" s="13" customFormat="1" ht="12">
      <c r="B365" s="245"/>
      <c r="C365" s="246"/>
      <c r="D365" s="235" t="s">
        <v>156</v>
      </c>
      <c r="E365" s="247" t="s">
        <v>19</v>
      </c>
      <c r="F365" s="248" t="s">
        <v>183</v>
      </c>
      <c r="G365" s="246"/>
      <c r="H365" s="249">
        <v>25.2</v>
      </c>
      <c r="I365" s="250"/>
      <c r="J365" s="246"/>
      <c r="K365" s="246"/>
      <c r="L365" s="251"/>
      <c r="M365" s="252"/>
      <c r="N365" s="253"/>
      <c r="O365" s="253"/>
      <c r="P365" s="253"/>
      <c r="Q365" s="253"/>
      <c r="R365" s="253"/>
      <c r="S365" s="253"/>
      <c r="T365" s="254"/>
      <c r="AT365" s="255" t="s">
        <v>156</v>
      </c>
      <c r="AU365" s="255" t="s">
        <v>82</v>
      </c>
      <c r="AV365" s="13" t="s">
        <v>154</v>
      </c>
      <c r="AW365" s="13" t="s">
        <v>33</v>
      </c>
      <c r="AX365" s="13" t="s">
        <v>80</v>
      </c>
      <c r="AY365" s="255" t="s">
        <v>147</v>
      </c>
    </row>
    <row r="366" spans="2:65" s="1" customFormat="1" ht="48" customHeight="1">
      <c r="B366" s="39"/>
      <c r="C366" s="220" t="s">
        <v>502</v>
      </c>
      <c r="D366" s="220" t="s">
        <v>149</v>
      </c>
      <c r="E366" s="221" t="s">
        <v>503</v>
      </c>
      <c r="F366" s="222" t="s">
        <v>504</v>
      </c>
      <c r="G366" s="223" t="s">
        <v>152</v>
      </c>
      <c r="H366" s="224">
        <v>435</v>
      </c>
      <c r="I366" s="225"/>
      <c r="J366" s="226">
        <f>ROUND(I366*H366,2)</f>
        <v>0</v>
      </c>
      <c r="K366" s="222" t="s">
        <v>153</v>
      </c>
      <c r="L366" s="44"/>
      <c r="M366" s="227" t="s">
        <v>19</v>
      </c>
      <c r="N366" s="228" t="s">
        <v>43</v>
      </c>
      <c r="O366" s="84"/>
      <c r="P366" s="229">
        <f>O366*H366</f>
        <v>0</v>
      </c>
      <c r="Q366" s="229">
        <v>0</v>
      </c>
      <c r="R366" s="229">
        <f>Q366*H366</f>
        <v>0</v>
      </c>
      <c r="S366" s="229">
        <v>0.007</v>
      </c>
      <c r="T366" s="230">
        <f>S366*H366</f>
        <v>3.045</v>
      </c>
      <c r="AR366" s="231" t="s">
        <v>257</v>
      </c>
      <c r="AT366" s="231" t="s">
        <v>149</v>
      </c>
      <c r="AU366" s="231" t="s">
        <v>82</v>
      </c>
      <c r="AY366" s="18" t="s">
        <v>147</v>
      </c>
      <c r="BE366" s="232">
        <f>IF(N366="základní",J366,0)</f>
        <v>0</v>
      </c>
      <c r="BF366" s="232">
        <f>IF(N366="snížená",J366,0)</f>
        <v>0</v>
      </c>
      <c r="BG366" s="232">
        <f>IF(N366="zákl. přenesená",J366,0)</f>
        <v>0</v>
      </c>
      <c r="BH366" s="232">
        <f>IF(N366="sníž. přenesená",J366,0)</f>
        <v>0</v>
      </c>
      <c r="BI366" s="232">
        <f>IF(N366="nulová",J366,0)</f>
        <v>0</v>
      </c>
      <c r="BJ366" s="18" t="s">
        <v>80</v>
      </c>
      <c r="BK366" s="232">
        <f>ROUND(I366*H366,2)</f>
        <v>0</v>
      </c>
      <c r="BL366" s="18" t="s">
        <v>257</v>
      </c>
      <c r="BM366" s="231" t="s">
        <v>505</v>
      </c>
    </row>
    <row r="367" spans="2:51" s="12" customFormat="1" ht="12">
      <c r="B367" s="233"/>
      <c r="C367" s="234"/>
      <c r="D367" s="235" t="s">
        <v>156</v>
      </c>
      <c r="E367" s="236" t="s">
        <v>19</v>
      </c>
      <c r="F367" s="237" t="s">
        <v>506</v>
      </c>
      <c r="G367" s="234"/>
      <c r="H367" s="238">
        <v>435</v>
      </c>
      <c r="I367" s="239"/>
      <c r="J367" s="234"/>
      <c r="K367" s="234"/>
      <c r="L367" s="240"/>
      <c r="M367" s="241"/>
      <c r="N367" s="242"/>
      <c r="O367" s="242"/>
      <c r="P367" s="242"/>
      <c r="Q367" s="242"/>
      <c r="R367" s="242"/>
      <c r="S367" s="242"/>
      <c r="T367" s="243"/>
      <c r="AT367" s="244" t="s">
        <v>156</v>
      </c>
      <c r="AU367" s="244" t="s">
        <v>82</v>
      </c>
      <c r="AV367" s="12" t="s">
        <v>82</v>
      </c>
      <c r="AW367" s="12" t="s">
        <v>33</v>
      </c>
      <c r="AX367" s="12" t="s">
        <v>80</v>
      </c>
      <c r="AY367" s="244" t="s">
        <v>147</v>
      </c>
    </row>
    <row r="368" spans="2:65" s="1" customFormat="1" ht="36" customHeight="1">
      <c r="B368" s="39"/>
      <c r="C368" s="220" t="s">
        <v>507</v>
      </c>
      <c r="D368" s="220" t="s">
        <v>149</v>
      </c>
      <c r="E368" s="221" t="s">
        <v>508</v>
      </c>
      <c r="F368" s="222" t="s">
        <v>509</v>
      </c>
      <c r="G368" s="223" t="s">
        <v>152</v>
      </c>
      <c r="H368" s="224">
        <v>248.16</v>
      </c>
      <c r="I368" s="225"/>
      <c r="J368" s="226">
        <f>ROUND(I368*H368,2)</f>
        <v>0</v>
      </c>
      <c r="K368" s="222" t="s">
        <v>153</v>
      </c>
      <c r="L368" s="44"/>
      <c r="M368" s="227" t="s">
        <v>19</v>
      </c>
      <c r="N368" s="228" t="s">
        <v>43</v>
      </c>
      <c r="O368" s="84"/>
      <c r="P368" s="229">
        <f>O368*H368</f>
        <v>0</v>
      </c>
      <c r="Q368" s="229">
        <v>0</v>
      </c>
      <c r="R368" s="229">
        <f>Q368*H368</f>
        <v>0</v>
      </c>
      <c r="S368" s="229">
        <v>0.02258</v>
      </c>
      <c r="T368" s="230">
        <f>S368*H368</f>
        <v>5.6034527999999995</v>
      </c>
      <c r="AR368" s="231" t="s">
        <v>257</v>
      </c>
      <c r="AT368" s="231" t="s">
        <v>149</v>
      </c>
      <c r="AU368" s="231" t="s">
        <v>82</v>
      </c>
      <c r="AY368" s="18" t="s">
        <v>147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18" t="s">
        <v>80</v>
      </c>
      <c r="BK368" s="232">
        <f>ROUND(I368*H368,2)</f>
        <v>0</v>
      </c>
      <c r="BL368" s="18" t="s">
        <v>257</v>
      </c>
      <c r="BM368" s="231" t="s">
        <v>510</v>
      </c>
    </row>
    <row r="369" spans="2:51" s="12" customFormat="1" ht="12">
      <c r="B369" s="233"/>
      <c r="C369" s="234"/>
      <c r="D369" s="235" t="s">
        <v>156</v>
      </c>
      <c r="E369" s="236" t="s">
        <v>19</v>
      </c>
      <c r="F369" s="237" t="s">
        <v>511</v>
      </c>
      <c r="G369" s="234"/>
      <c r="H369" s="238">
        <v>248.16</v>
      </c>
      <c r="I369" s="239"/>
      <c r="J369" s="234"/>
      <c r="K369" s="234"/>
      <c r="L369" s="240"/>
      <c r="M369" s="241"/>
      <c r="N369" s="242"/>
      <c r="O369" s="242"/>
      <c r="P369" s="242"/>
      <c r="Q369" s="242"/>
      <c r="R369" s="242"/>
      <c r="S369" s="242"/>
      <c r="T369" s="243"/>
      <c r="AT369" s="244" t="s">
        <v>156</v>
      </c>
      <c r="AU369" s="244" t="s">
        <v>82</v>
      </c>
      <c r="AV369" s="12" t="s">
        <v>82</v>
      </c>
      <c r="AW369" s="12" t="s">
        <v>33</v>
      </c>
      <c r="AX369" s="12" t="s">
        <v>80</v>
      </c>
      <c r="AY369" s="244" t="s">
        <v>147</v>
      </c>
    </row>
    <row r="370" spans="2:65" s="1" customFormat="1" ht="24" customHeight="1">
      <c r="B370" s="39"/>
      <c r="C370" s="220" t="s">
        <v>512</v>
      </c>
      <c r="D370" s="220" t="s">
        <v>149</v>
      </c>
      <c r="E370" s="221" t="s">
        <v>513</v>
      </c>
      <c r="F370" s="222" t="s">
        <v>514</v>
      </c>
      <c r="G370" s="223" t="s">
        <v>152</v>
      </c>
      <c r="H370" s="224">
        <v>73.709</v>
      </c>
      <c r="I370" s="225"/>
      <c r="J370" s="226">
        <f>ROUND(I370*H370,2)</f>
        <v>0</v>
      </c>
      <c r="K370" s="222" t="s">
        <v>153</v>
      </c>
      <c r="L370" s="44"/>
      <c r="M370" s="227" t="s">
        <v>19</v>
      </c>
      <c r="N370" s="228" t="s">
        <v>43</v>
      </c>
      <c r="O370" s="84"/>
      <c r="P370" s="229">
        <f>O370*H370</f>
        <v>0</v>
      </c>
      <c r="Q370" s="229">
        <v>0</v>
      </c>
      <c r="R370" s="229">
        <f>Q370*H370</f>
        <v>0</v>
      </c>
      <c r="S370" s="229">
        <v>0.014</v>
      </c>
      <c r="T370" s="230">
        <f>S370*H370</f>
        <v>1.0319260000000001</v>
      </c>
      <c r="AR370" s="231" t="s">
        <v>257</v>
      </c>
      <c r="AT370" s="231" t="s">
        <v>149</v>
      </c>
      <c r="AU370" s="231" t="s">
        <v>82</v>
      </c>
      <c r="AY370" s="18" t="s">
        <v>147</v>
      </c>
      <c r="BE370" s="232">
        <f>IF(N370="základní",J370,0)</f>
        <v>0</v>
      </c>
      <c r="BF370" s="232">
        <f>IF(N370="snížená",J370,0)</f>
        <v>0</v>
      </c>
      <c r="BG370" s="232">
        <f>IF(N370="zákl. přenesená",J370,0)</f>
        <v>0</v>
      </c>
      <c r="BH370" s="232">
        <f>IF(N370="sníž. přenesená",J370,0)</f>
        <v>0</v>
      </c>
      <c r="BI370" s="232">
        <f>IF(N370="nulová",J370,0)</f>
        <v>0</v>
      </c>
      <c r="BJ370" s="18" t="s">
        <v>80</v>
      </c>
      <c r="BK370" s="232">
        <f>ROUND(I370*H370,2)</f>
        <v>0</v>
      </c>
      <c r="BL370" s="18" t="s">
        <v>257</v>
      </c>
      <c r="BM370" s="231" t="s">
        <v>515</v>
      </c>
    </row>
    <row r="371" spans="2:51" s="14" customFormat="1" ht="12">
      <c r="B371" s="256"/>
      <c r="C371" s="257"/>
      <c r="D371" s="235" t="s">
        <v>156</v>
      </c>
      <c r="E371" s="258" t="s">
        <v>19</v>
      </c>
      <c r="F371" s="259" t="s">
        <v>254</v>
      </c>
      <c r="G371" s="257"/>
      <c r="H371" s="258" t="s">
        <v>19</v>
      </c>
      <c r="I371" s="260"/>
      <c r="J371" s="257"/>
      <c r="K371" s="257"/>
      <c r="L371" s="261"/>
      <c r="M371" s="262"/>
      <c r="N371" s="263"/>
      <c r="O371" s="263"/>
      <c r="P371" s="263"/>
      <c r="Q371" s="263"/>
      <c r="R371" s="263"/>
      <c r="S371" s="263"/>
      <c r="T371" s="264"/>
      <c r="AT371" s="265" t="s">
        <v>156</v>
      </c>
      <c r="AU371" s="265" t="s">
        <v>82</v>
      </c>
      <c r="AV371" s="14" t="s">
        <v>80</v>
      </c>
      <c r="AW371" s="14" t="s">
        <v>33</v>
      </c>
      <c r="AX371" s="14" t="s">
        <v>72</v>
      </c>
      <c r="AY371" s="265" t="s">
        <v>147</v>
      </c>
    </row>
    <row r="372" spans="2:51" s="12" customFormat="1" ht="12">
      <c r="B372" s="233"/>
      <c r="C372" s="234"/>
      <c r="D372" s="235" t="s">
        <v>156</v>
      </c>
      <c r="E372" s="236" t="s">
        <v>19</v>
      </c>
      <c r="F372" s="237" t="s">
        <v>516</v>
      </c>
      <c r="G372" s="234"/>
      <c r="H372" s="238">
        <v>73.709</v>
      </c>
      <c r="I372" s="239"/>
      <c r="J372" s="234"/>
      <c r="K372" s="234"/>
      <c r="L372" s="240"/>
      <c r="M372" s="241"/>
      <c r="N372" s="242"/>
      <c r="O372" s="242"/>
      <c r="P372" s="242"/>
      <c r="Q372" s="242"/>
      <c r="R372" s="242"/>
      <c r="S372" s="242"/>
      <c r="T372" s="243"/>
      <c r="AT372" s="244" t="s">
        <v>156</v>
      </c>
      <c r="AU372" s="244" t="s">
        <v>82</v>
      </c>
      <c r="AV372" s="12" t="s">
        <v>82</v>
      </c>
      <c r="AW372" s="12" t="s">
        <v>33</v>
      </c>
      <c r="AX372" s="12" t="s">
        <v>80</v>
      </c>
      <c r="AY372" s="244" t="s">
        <v>147</v>
      </c>
    </row>
    <row r="373" spans="2:63" s="11" customFormat="1" ht="22.8" customHeight="1">
      <c r="B373" s="204"/>
      <c r="C373" s="205"/>
      <c r="D373" s="206" t="s">
        <v>71</v>
      </c>
      <c r="E373" s="218" t="s">
        <v>517</v>
      </c>
      <c r="F373" s="218" t="s">
        <v>518</v>
      </c>
      <c r="G373" s="205"/>
      <c r="H373" s="205"/>
      <c r="I373" s="208"/>
      <c r="J373" s="219">
        <f>BK373</f>
        <v>0</v>
      </c>
      <c r="K373" s="205"/>
      <c r="L373" s="210"/>
      <c r="M373" s="211"/>
      <c r="N373" s="212"/>
      <c r="O373" s="212"/>
      <c r="P373" s="213">
        <f>SUM(P374:P375)</f>
        <v>0</v>
      </c>
      <c r="Q373" s="212"/>
      <c r="R373" s="213">
        <f>SUM(R374:R375)</f>
        <v>0</v>
      </c>
      <c r="S373" s="212"/>
      <c r="T373" s="214">
        <f>SUM(T374:T375)</f>
        <v>2.85040366</v>
      </c>
      <c r="AR373" s="215" t="s">
        <v>82</v>
      </c>
      <c r="AT373" s="216" t="s">
        <v>71</v>
      </c>
      <c r="AU373" s="216" t="s">
        <v>80</v>
      </c>
      <c r="AY373" s="215" t="s">
        <v>147</v>
      </c>
      <c r="BK373" s="217">
        <f>SUM(BK374:BK375)</f>
        <v>0</v>
      </c>
    </row>
    <row r="374" spans="2:65" s="1" customFormat="1" ht="36" customHeight="1">
      <c r="B374" s="39"/>
      <c r="C374" s="220" t="s">
        <v>519</v>
      </c>
      <c r="D374" s="220" t="s">
        <v>149</v>
      </c>
      <c r="E374" s="221" t="s">
        <v>520</v>
      </c>
      <c r="F374" s="222" t="s">
        <v>521</v>
      </c>
      <c r="G374" s="223" t="s">
        <v>152</v>
      </c>
      <c r="H374" s="224">
        <v>50.557</v>
      </c>
      <c r="I374" s="225"/>
      <c r="J374" s="226">
        <f>ROUND(I374*H374,2)</f>
        <v>0</v>
      </c>
      <c r="K374" s="222" t="s">
        <v>153</v>
      </c>
      <c r="L374" s="44"/>
      <c r="M374" s="227" t="s">
        <v>19</v>
      </c>
      <c r="N374" s="228" t="s">
        <v>43</v>
      </c>
      <c r="O374" s="84"/>
      <c r="P374" s="229">
        <f>O374*H374</f>
        <v>0</v>
      </c>
      <c r="Q374" s="229">
        <v>0</v>
      </c>
      <c r="R374" s="229">
        <f>Q374*H374</f>
        <v>0</v>
      </c>
      <c r="S374" s="229">
        <v>0.05638</v>
      </c>
      <c r="T374" s="230">
        <f>S374*H374</f>
        <v>2.85040366</v>
      </c>
      <c r="AR374" s="231" t="s">
        <v>257</v>
      </c>
      <c r="AT374" s="231" t="s">
        <v>149</v>
      </c>
      <c r="AU374" s="231" t="s">
        <v>82</v>
      </c>
      <c r="AY374" s="18" t="s">
        <v>147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18" t="s">
        <v>80</v>
      </c>
      <c r="BK374" s="232">
        <f>ROUND(I374*H374,2)</f>
        <v>0</v>
      </c>
      <c r="BL374" s="18" t="s">
        <v>257</v>
      </c>
      <c r="BM374" s="231" t="s">
        <v>522</v>
      </c>
    </row>
    <row r="375" spans="2:51" s="12" customFormat="1" ht="12">
      <c r="B375" s="233"/>
      <c r="C375" s="234"/>
      <c r="D375" s="235" t="s">
        <v>156</v>
      </c>
      <c r="E375" s="236" t="s">
        <v>19</v>
      </c>
      <c r="F375" s="237" t="s">
        <v>523</v>
      </c>
      <c r="G375" s="234"/>
      <c r="H375" s="238">
        <v>50.557</v>
      </c>
      <c r="I375" s="239"/>
      <c r="J375" s="234"/>
      <c r="K375" s="234"/>
      <c r="L375" s="240"/>
      <c r="M375" s="241"/>
      <c r="N375" s="242"/>
      <c r="O375" s="242"/>
      <c r="P375" s="242"/>
      <c r="Q375" s="242"/>
      <c r="R375" s="242"/>
      <c r="S375" s="242"/>
      <c r="T375" s="243"/>
      <c r="AT375" s="244" t="s">
        <v>156</v>
      </c>
      <c r="AU375" s="244" t="s">
        <v>82</v>
      </c>
      <c r="AV375" s="12" t="s">
        <v>82</v>
      </c>
      <c r="AW375" s="12" t="s">
        <v>33</v>
      </c>
      <c r="AX375" s="12" t="s">
        <v>80</v>
      </c>
      <c r="AY375" s="244" t="s">
        <v>147</v>
      </c>
    </row>
    <row r="376" spans="2:63" s="11" customFormat="1" ht="22.8" customHeight="1">
      <c r="B376" s="204"/>
      <c r="C376" s="205"/>
      <c r="D376" s="206" t="s">
        <v>71</v>
      </c>
      <c r="E376" s="218" t="s">
        <v>524</v>
      </c>
      <c r="F376" s="218" t="s">
        <v>525</v>
      </c>
      <c r="G376" s="205"/>
      <c r="H376" s="205"/>
      <c r="I376" s="208"/>
      <c r="J376" s="219">
        <f>BK376</f>
        <v>0</v>
      </c>
      <c r="K376" s="205"/>
      <c r="L376" s="210"/>
      <c r="M376" s="211"/>
      <c r="N376" s="212"/>
      <c r="O376" s="212"/>
      <c r="P376" s="213">
        <f>SUM(P377:P388)</f>
        <v>0</v>
      </c>
      <c r="Q376" s="212"/>
      <c r="R376" s="213">
        <f>SUM(R377:R388)</f>
        <v>0</v>
      </c>
      <c r="S376" s="212"/>
      <c r="T376" s="214">
        <f>SUM(T377:T388)</f>
        <v>2.9626916599999995</v>
      </c>
      <c r="AR376" s="215" t="s">
        <v>82</v>
      </c>
      <c r="AT376" s="216" t="s">
        <v>71</v>
      </c>
      <c r="AU376" s="216" t="s">
        <v>80</v>
      </c>
      <c r="AY376" s="215" t="s">
        <v>147</v>
      </c>
      <c r="BK376" s="217">
        <f>SUM(BK377:BK388)</f>
        <v>0</v>
      </c>
    </row>
    <row r="377" spans="2:65" s="1" customFormat="1" ht="24" customHeight="1">
      <c r="B377" s="39"/>
      <c r="C377" s="220" t="s">
        <v>526</v>
      </c>
      <c r="D377" s="220" t="s">
        <v>149</v>
      </c>
      <c r="E377" s="221" t="s">
        <v>527</v>
      </c>
      <c r="F377" s="222" t="s">
        <v>528</v>
      </c>
      <c r="G377" s="223" t="s">
        <v>152</v>
      </c>
      <c r="H377" s="224">
        <v>435</v>
      </c>
      <c r="I377" s="225"/>
      <c r="J377" s="226">
        <f>ROUND(I377*H377,2)</f>
        <v>0</v>
      </c>
      <c r="K377" s="222" t="s">
        <v>153</v>
      </c>
      <c r="L377" s="44"/>
      <c r="M377" s="227" t="s">
        <v>19</v>
      </c>
      <c r="N377" s="228" t="s">
        <v>43</v>
      </c>
      <c r="O377" s="84"/>
      <c r="P377" s="229">
        <f>O377*H377</f>
        <v>0</v>
      </c>
      <c r="Q377" s="229">
        <v>0</v>
      </c>
      <c r="R377" s="229">
        <f>Q377*H377</f>
        <v>0</v>
      </c>
      <c r="S377" s="229">
        <v>0.00594</v>
      </c>
      <c r="T377" s="230">
        <f>S377*H377</f>
        <v>2.5839</v>
      </c>
      <c r="AR377" s="231" t="s">
        <v>257</v>
      </c>
      <c r="AT377" s="231" t="s">
        <v>149</v>
      </c>
      <c r="AU377" s="231" t="s">
        <v>82</v>
      </c>
      <c r="AY377" s="18" t="s">
        <v>147</v>
      </c>
      <c r="BE377" s="232">
        <f>IF(N377="základní",J377,0)</f>
        <v>0</v>
      </c>
      <c r="BF377" s="232">
        <f>IF(N377="snížená",J377,0)</f>
        <v>0</v>
      </c>
      <c r="BG377" s="232">
        <f>IF(N377="zákl. přenesená",J377,0)</f>
        <v>0</v>
      </c>
      <c r="BH377" s="232">
        <f>IF(N377="sníž. přenesená",J377,0)</f>
        <v>0</v>
      </c>
      <c r="BI377" s="232">
        <f>IF(N377="nulová",J377,0)</f>
        <v>0</v>
      </c>
      <c r="BJ377" s="18" t="s">
        <v>80</v>
      </c>
      <c r="BK377" s="232">
        <f>ROUND(I377*H377,2)</f>
        <v>0</v>
      </c>
      <c r="BL377" s="18" t="s">
        <v>257</v>
      </c>
      <c r="BM377" s="231" t="s">
        <v>529</v>
      </c>
    </row>
    <row r="378" spans="2:51" s="12" customFormat="1" ht="12">
      <c r="B378" s="233"/>
      <c r="C378" s="234"/>
      <c r="D378" s="235" t="s">
        <v>156</v>
      </c>
      <c r="E378" s="236" t="s">
        <v>19</v>
      </c>
      <c r="F378" s="237" t="s">
        <v>530</v>
      </c>
      <c r="G378" s="234"/>
      <c r="H378" s="238">
        <v>435</v>
      </c>
      <c r="I378" s="239"/>
      <c r="J378" s="234"/>
      <c r="K378" s="234"/>
      <c r="L378" s="240"/>
      <c r="M378" s="241"/>
      <c r="N378" s="242"/>
      <c r="O378" s="242"/>
      <c r="P378" s="242"/>
      <c r="Q378" s="242"/>
      <c r="R378" s="242"/>
      <c r="S378" s="242"/>
      <c r="T378" s="243"/>
      <c r="AT378" s="244" t="s">
        <v>156</v>
      </c>
      <c r="AU378" s="244" t="s">
        <v>82</v>
      </c>
      <c r="AV378" s="12" t="s">
        <v>82</v>
      </c>
      <c r="AW378" s="12" t="s">
        <v>33</v>
      </c>
      <c r="AX378" s="12" t="s">
        <v>80</v>
      </c>
      <c r="AY378" s="244" t="s">
        <v>147</v>
      </c>
    </row>
    <row r="379" spans="2:65" s="1" customFormat="1" ht="24" customHeight="1">
      <c r="B379" s="39"/>
      <c r="C379" s="220" t="s">
        <v>531</v>
      </c>
      <c r="D379" s="220" t="s">
        <v>149</v>
      </c>
      <c r="E379" s="221" t="s">
        <v>532</v>
      </c>
      <c r="F379" s="222" t="s">
        <v>533</v>
      </c>
      <c r="G379" s="223" t="s">
        <v>322</v>
      </c>
      <c r="H379" s="224">
        <v>32.078</v>
      </c>
      <c r="I379" s="225"/>
      <c r="J379" s="226">
        <f>ROUND(I379*H379,2)</f>
        <v>0</v>
      </c>
      <c r="K379" s="222" t="s">
        <v>153</v>
      </c>
      <c r="L379" s="44"/>
      <c r="M379" s="227" t="s">
        <v>19</v>
      </c>
      <c r="N379" s="228" t="s">
        <v>43</v>
      </c>
      <c r="O379" s="84"/>
      <c r="P379" s="229">
        <f>O379*H379</f>
        <v>0</v>
      </c>
      <c r="Q379" s="229">
        <v>0</v>
      </c>
      <c r="R379" s="229">
        <f>Q379*H379</f>
        <v>0</v>
      </c>
      <c r="S379" s="229">
        <v>0.00167</v>
      </c>
      <c r="T379" s="230">
        <f>S379*H379</f>
        <v>0.05357026000000001</v>
      </c>
      <c r="AR379" s="231" t="s">
        <v>257</v>
      </c>
      <c r="AT379" s="231" t="s">
        <v>149</v>
      </c>
      <c r="AU379" s="231" t="s">
        <v>82</v>
      </c>
      <c r="AY379" s="18" t="s">
        <v>147</v>
      </c>
      <c r="BE379" s="232">
        <f>IF(N379="základní",J379,0)</f>
        <v>0</v>
      </c>
      <c r="BF379" s="232">
        <f>IF(N379="snížená",J379,0)</f>
        <v>0</v>
      </c>
      <c r="BG379" s="232">
        <f>IF(N379="zákl. přenesená",J379,0)</f>
        <v>0</v>
      </c>
      <c r="BH379" s="232">
        <f>IF(N379="sníž. přenesená",J379,0)</f>
        <v>0</v>
      </c>
      <c r="BI379" s="232">
        <f>IF(N379="nulová",J379,0)</f>
        <v>0</v>
      </c>
      <c r="BJ379" s="18" t="s">
        <v>80</v>
      </c>
      <c r="BK379" s="232">
        <f>ROUND(I379*H379,2)</f>
        <v>0</v>
      </c>
      <c r="BL379" s="18" t="s">
        <v>257</v>
      </c>
      <c r="BM379" s="231" t="s">
        <v>534</v>
      </c>
    </row>
    <row r="380" spans="2:51" s="14" customFormat="1" ht="12">
      <c r="B380" s="256"/>
      <c r="C380" s="257"/>
      <c r="D380" s="235" t="s">
        <v>156</v>
      </c>
      <c r="E380" s="258" t="s">
        <v>19</v>
      </c>
      <c r="F380" s="259" t="s">
        <v>244</v>
      </c>
      <c r="G380" s="257"/>
      <c r="H380" s="258" t="s">
        <v>19</v>
      </c>
      <c r="I380" s="260"/>
      <c r="J380" s="257"/>
      <c r="K380" s="257"/>
      <c r="L380" s="261"/>
      <c r="M380" s="262"/>
      <c r="N380" s="263"/>
      <c r="O380" s="263"/>
      <c r="P380" s="263"/>
      <c r="Q380" s="263"/>
      <c r="R380" s="263"/>
      <c r="S380" s="263"/>
      <c r="T380" s="264"/>
      <c r="AT380" s="265" t="s">
        <v>156</v>
      </c>
      <c r="AU380" s="265" t="s">
        <v>82</v>
      </c>
      <c r="AV380" s="14" t="s">
        <v>80</v>
      </c>
      <c r="AW380" s="14" t="s">
        <v>33</v>
      </c>
      <c r="AX380" s="14" t="s">
        <v>72</v>
      </c>
      <c r="AY380" s="265" t="s">
        <v>147</v>
      </c>
    </row>
    <row r="381" spans="2:51" s="12" customFormat="1" ht="12">
      <c r="B381" s="233"/>
      <c r="C381" s="234"/>
      <c r="D381" s="235" t="s">
        <v>156</v>
      </c>
      <c r="E381" s="236" t="s">
        <v>19</v>
      </c>
      <c r="F381" s="237" t="s">
        <v>535</v>
      </c>
      <c r="G381" s="234"/>
      <c r="H381" s="238">
        <v>15.2</v>
      </c>
      <c r="I381" s="239"/>
      <c r="J381" s="234"/>
      <c r="K381" s="234"/>
      <c r="L381" s="240"/>
      <c r="M381" s="241"/>
      <c r="N381" s="242"/>
      <c r="O381" s="242"/>
      <c r="P381" s="242"/>
      <c r="Q381" s="242"/>
      <c r="R381" s="242"/>
      <c r="S381" s="242"/>
      <c r="T381" s="243"/>
      <c r="AT381" s="244" t="s">
        <v>156</v>
      </c>
      <c r="AU381" s="244" t="s">
        <v>82</v>
      </c>
      <c r="AV381" s="12" t="s">
        <v>82</v>
      </c>
      <c r="AW381" s="12" t="s">
        <v>33</v>
      </c>
      <c r="AX381" s="12" t="s">
        <v>72</v>
      </c>
      <c r="AY381" s="244" t="s">
        <v>147</v>
      </c>
    </row>
    <row r="382" spans="2:51" s="14" customFormat="1" ht="12">
      <c r="B382" s="256"/>
      <c r="C382" s="257"/>
      <c r="D382" s="235" t="s">
        <v>156</v>
      </c>
      <c r="E382" s="258" t="s">
        <v>19</v>
      </c>
      <c r="F382" s="259" t="s">
        <v>250</v>
      </c>
      <c r="G382" s="257"/>
      <c r="H382" s="258" t="s">
        <v>19</v>
      </c>
      <c r="I382" s="260"/>
      <c r="J382" s="257"/>
      <c r="K382" s="257"/>
      <c r="L382" s="261"/>
      <c r="M382" s="262"/>
      <c r="N382" s="263"/>
      <c r="O382" s="263"/>
      <c r="P382" s="263"/>
      <c r="Q382" s="263"/>
      <c r="R382" s="263"/>
      <c r="S382" s="263"/>
      <c r="T382" s="264"/>
      <c r="AT382" s="265" t="s">
        <v>156</v>
      </c>
      <c r="AU382" s="265" t="s">
        <v>82</v>
      </c>
      <c r="AV382" s="14" t="s">
        <v>80</v>
      </c>
      <c r="AW382" s="14" t="s">
        <v>33</v>
      </c>
      <c r="AX382" s="14" t="s">
        <v>72</v>
      </c>
      <c r="AY382" s="265" t="s">
        <v>147</v>
      </c>
    </row>
    <row r="383" spans="2:51" s="12" customFormat="1" ht="12">
      <c r="B383" s="233"/>
      <c r="C383" s="234"/>
      <c r="D383" s="235" t="s">
        <v>156</v>
      </c>
      <c r="E383" s="236" t="s">
        <v>19</v>
      </c>
      <c r="F383" s="237" t="s">
        <v>536</v>
      </c>
      <c r="G383" s="234"/>
      <c r="H383" s="238">
        <v>16.878</v>
      </c>
      <c r="I383" s="239"/>
      <c r="J383" s="234"/>
      <c r="K383" s="234"/>
      <c r="L383" s="240"/>
      <c r="M383" s="241"/>
      <c r="N383" s="242"/>
      <c r="O383" s="242"/>
      <c r="P383" s="242"/>
      <c r="Q383" s="242"/>
      <c r="R383" s="242"/>
      <c r="S383" s="242"/>
      <c r="T383" s="243"/>
      <c r="AT383" s="244" t="s">
        <v>156</v>
      </c>
      <c r="AU383" s="244" t="s">
        <v>82</v>
      </c>
      <c r="AV383" s="12" t="s">
        <v>82</v>
      </c>
      <c r="AW383" s="12" t="s">
        <v>33</v>
      </c>
      <c r="AX383" s="12" t="s">
        <v>72</v>
      </c>
      <c r="AY383" s="244" t="s">
        <v>147</v>
      </c>
    </row>
    <row r="384" spans="2:51" s="13" customFormat="1" ht="12">
      <c r="B384" s="245"/>
      <c r="C384" s="246"/>
      <c r="D384" s="235" t="s">
        <v>156</v>
      </c>
      <c r="E384" s="247" t="s">
        <v>19</v>
      </c>
      <c r="F384" s="248" t="s">
        <v>183</v>
      </c>
      <c r="G384" s="246"/>
      <c r="H384" s="249">
        <v>32.078</v>
      </c>
      <c r="I384" s="250"/>
      <c r="J384" s="246"/>
      <c r="K384" s="246"/>
      <c r="L384" s="251"/>
      <c r="M384" s="252"/>
      <c r="N384" s="253"/>
      <c r="O384" s="253"/>
      <c r="P384" s="253"/>
      <c r="Q384" s="253"/>
      <c r="R384" s="253"/>
      <c r="S384" s="253"/>
      <c r="T384" s="254"/>
      <c r="AT384" s="255" t="s">
        <v>156</v>
      </c>
      <c r="AU384" s="255" t="s">
        <v>82</v>
      </c>
      <c r="AV384" s="13" t="s">
        <v>154</v>
      </c>
      <c r="AW384" s="13" t="s">
        <v>33</v>
      </c>
      <c r="AX384" s="13" t="s">
        <v>80</v>
      </c>
      <c r="AY384" s="255" t="s">
        <v>147</v>
      </c>
    </row>
    <row r="385" spans="2:65" s="1" customFormat="1" ht="24" customHeight="1">
      <c r="B385" s="39"/>
      <c r="C385" s="220" t="s">
        <v>537</v>
      </c>
      <c r="D385" s="220" t="s">
        <v>149</v>
      </c>
      <c r="E385" s="221" t="s">
        <v>538</v>
      </c>
      <c r="F385" s="222" t="s">
        <v>539</v>
      </c>
      <c r="G385" s="223" t="s">
        <v>322</v>
      </c>
      <c r="H385" s="224">
        <v>77.199</v>
      </c>
      <c r="I385" s="225"/>
      <c r="J385" s="226">
        <f>ROUND(I385*H385,2)</f>
        <v>0</v>
      </c>
      <c r="K385" s="222" t="s">
        <v>153</v>
      </c>
      <c r="L385" s="44"/>
      <c r="M385" s="227" t="s">
        <v>19</v>
      </c>
      <c r="N385" s="228" t="s">
        <v>43</v>
      </c>
      <c r="O385" s="84"/>
      <c r="P385" s="229">
        <f>O385*H385</f>
        <v>0</v>
      </c>
      <c r="Q385" s="229">
        <v>0</v>
      </c>
      <c r="R385" s="229">
        <f>Q385*H385</f>
        <v>0</v>
      </c>
      <c r="S385" s="229">
        <v>0.0026</v>
      </c>
      <c r="T385" s="230">
        <f>S385*H385</f>
        <v>0.2007174</v>
      </c>
      <c r="AR385" s="231" t="s">
        <v>257</v>
      </c>
      <c r="AT385" s="231" t="s">
        <v>149</v>
      </c>
      <c r="AU385" s="231" t="s">
        <v>82</v>
      </c>
      <c r="AY385" s="18" t="s">
        <v>147</v>
      </c>
      <c r="BE385" s="232">
        <f>IF(N385="základní",J385,0)</f>
        <v>0</v>
      </c>
      <c r="BF385" s="232">
        <f>IF(N385="snížená",J385,0)</f>
        <v>0</v>
      </c>
      <c r="BG385" s="232">
        <f>IF(N385="zákl. přenesená",J385,0)</f>
        <v>0</v>
      </c>
      <c r="BH385" s="232">
        <f>IF(N385="sníž. přenesená",J385,0)</f>
        <v>0</v>
      </c>
      <c r="BI385" s="232">
        <f>IF(N385="nulová",J385,0)</f>
        <v>0</v>
      </c>
      <c r="BJ385" s="18" t="s">
        <v>80</v>
      </c>
      <c r="BK385" s="232">
        <f>ROUND(I385*H385,2)</f>
        <v>0</v>
      </c>
      <c r="BL385" s="18" t="s">
        <v>257</v>
      </c>
      <c r="BM385" s="231" t="s">
        <v>540</v>
      </c>
    </row>
    <row r="386" spans="2:51" s="12" customFormat="1" ht="12">
      <c r="B386" s="233"/>
      <c r="C386" s="234"/>
      <c r="D386" s="235" t="s">
        <v>156</v>
      </c>
      <c r="E386" s="236" t="s">
        <v>19</v>
      </c>
      <c r="F386" s="237" t="s">
        <v>541</v>
      </c>
      <c r="G386" s="234"/>
      <c r="H386" s="238">
        <v>77.199</v>
      </c>
      <c r="I386" s="239"/>
      <c r="J386" s="234"/>
      <c r="K386" s="234"/>
      <c r="L386" s="240"/>
      <c r="M386" s="241"/>
      <c r="N386" s="242"/>
      <c r="O386" s="242"/>
      <c r="P386" s="242"/>
      <c r="Q386" s="242"/>
      <c r="R386" s="242"/>
      <c r="S386" s="242"/>
      <c r="T386" s="243"/>
      <c r="AT386" s="244" t="s">
        <v>156</v>
      </c>
      <c r="AU386" s="244" t="s">
        <v>82</v>
      </c>
      <c r="AV386" s="12" t="s">
        <v>82</v>
      </c>
      <c r="AW386" s="12" t="s">
        <v>33</v>
      </c>
      <c r="AX386" s="12" t="s">
        <v>80</v>
      </c>
      <c r="AY386" s="244" t="s">
        <v>147</v>
      </c>
    </row>
    <row r="387" spans="2:65" s="1" customFormat="1" ht="16.5" customHeight="1">
      <c r="B387" s="39"/>
      <c r="C387" s="220" t="s">
        <v>542</v>
      </c>
      <c r="D387" s="220" t="s">
        <v>149</v>
      </c>
      <c r="E387" s="221" t="s">
        <v>543</v>
      </c>
      <c r="F387" s="222" t="s">
        <v>544</v>
      </c>
      <c r="G387" s="223" t="s">
        <v>322</v>
      </c>
      <c r="H387" s="224">
        <v>31.6</v>
      </c>
      <c r="I387" s="225"/>
      <c r="J387" s="226">
        <f>ROUND(I387*H387,2)</f>
        <v>0</v>
      </c>
      <c r="K387" s="222" t="s">
        <v>153</v>
      </c>
      <c r="L387" s="44"/>
      <c r="M387" s="227" t="s">
        <v>19</v>
      </c>
      <c r="N387" s="228" t="s">
        <v>43</v>
      </c>
      <c r="O387" s="84"/>
      <c r="P387" s="229">
        <f>O387*H387</f>
        <v>0</v>
      </c>
      <c r="Q387" s="229">
        <v>0</v>
      </c>
      <c r="R387" s="229">
        <f>Q387*H387</f>
        <v>0</v>
      </c>
      <c r="S387" s="229">
        <v>0.00394</v>
      </c>
      <c r="T387" s="230">
        <f>S387*H387</f>
        <v>0.124504</v>
      </c>
      <c r="AR387" s="231" t="s">
        <v>257</v>
      </c>
      <c r="AT387" s="231" t="s">
        <v>149</v>
      </c>
      <c r="AU387" s="231" t="s">
        <v>82</v>
      </c>
      <c r="AY387" s="18" t="s">
        <v>147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18" t="s">
        <v>80</v>
      </c>
      <c r="BK387" s="232">
        <f>ROUND(I387*H387,2)</f>
        <v>0</v>
      </c>
      <c r="BL387" s="18" t="s">
        <v>257</v>
      </c>
      <c r="BM387" s="231" t="s">
        <v>545</v>
      </c>
    </row>
    <row r="388" spans="2:51" s="12" customFormat="1" ht="12">
      <c r="B388" s="233"/>
      <c r="C388" s="234"/>
      <c r="D388" s="235" t="s">
        <v>156</v>
      </c>
      <c r="E388" s="236" t="s">
        <v>19</v>
      </c>
      <c r="F388" s="237" t="s">
        <v>546</v>
      </c>
      <c r="G388" s="234"/>
      <c r="H388" s="238">
        <v>31.6</v>
      </c>
      <c r="I388" s="239"/>
      <c r="J388" s="234"/>
      <c r="K388" s="234"/>
      <c r="L388" s="240"/>
      <c r="M388" s="241"/>
      <c r="N388" s="242"/>
      <c r="O388" s="242"/>
      <c r="P388" s="242"/>
      <c r="Q388" s="242"/>
      <c r="R388" s="242"/>
      <c r="S388" s="242"/>
      <c r="T388" s="243"/>
      <c r="AT388" s="244" t="s">
        <v>156</v>
      </c>
      <c r="AU388" s="244" t="s">
        <v>82</v>
      </c>
      <c r="AV388" s="12" t="s">
        <v>82</v>
      </c>
      <c r="AW388" s="12" t="s">
        <v>33</v>
      </c>
      <c r="AX388" s="12" t="s">
        <v>80</v>
      </c>
      <c r="AY388" s="244" t="s">
        <v>147</v>
      </c>
    </row>
    <row r="389" spans="2:63" s="11" customFormat="1" ht="22.8" customHeight="1">
      <c r="B389" s="204"/>
      <c r="C389" s="205"/>
      <c r="D389" s="206" t="s">
        <v>71</v>
      </c>
      <c r="E389" s="218" t="s">
        <v>547</v>
      </c>
      <c r="F389" s="218" t="s">
        <v>548</v>
      </c>
      <c r="G389" s="205"/>
      <c r="H389" s="205"/>
      <c r="I389" s="208"/>
      <c r="J389" s="219">
        <f>BK389</f>
        <v>0</v>
      </c>
      <c r="K389" s="205"/>
      <c r="L389" s="210"/>
      <c r="M389" s="211"/>
      <c r="N389" s="212"/>
      <c r="O389" s="212"/>
      <c r="P389" s="213">
        <f>SUM(P390:P397)</f>
        <v>0</v>
      </c>
      <c r="Q389" s="212"/>
      <c r="R389" s="213">
        <f>SUM(R390:R397)</f>
        <v>0</v>
      </c>
      <c r="S389" s="212"/>
      <c r="T389" s="214">
        <f>SUM(T390:T397)</f>
        <v>1.264088</v>
      </c>
      <c r="AR389" s="215" t="s">
        <v>82</v>
      </c>
      <c r="AT389" s="216" t="s">
        <v>71</v>
      </c>
      <c r="AU389" s="216" t="s">
        <v>80</v>
      </c>
      <c r="AY389" s="215" t="s">
        <v>147</v>
      </c>
      <c r="BK389" s="217">
        <f>SUM(BK390:BK397)</f>
        <v>0</v>
      </c>
    </row>
    <row r="390" spans="2:65" s="1" customFormat="1" ht="24" customHeight="1">
      <c r="B390" s="39"/>
      <c r="C390" s="220" t="s">
        <v>549</v>
      </c>
      <c r="D390" s="220" t="s">
        <v>149</v>
      </c>
      <c r="E390" s="221" t="s">
        <v>550</v>
      </c>
      <c r="F390" s="222" t="s">
        <v>551</v>
      </c>
      <c r="G390" s="223" t="s">
        <v>552</v>
      </c>
      <c r="H390" s="224">
        <v>1264.088</v>
      </c>
      <c r="I390" s="225"/>
      <c r="J390" s="226">
        <f>ROUND(I390*H390,2)</f>
        <v>0</v>
      </c>
      <c r="K390" s="222" t="s">
        <v>153</v>
      </c>
      <c r="L390" s="44"/>
      <c r="M390" s="227" t="s">
        <v>19</v>
      </c>
      <c r="N390" s="228" t="s">
        <v>43</v>
      </c>
      <c r="O390" s="84"/>
      <c r="P390" s="229">
        <f>O390*H390</f>
        <v>0</v>
      </c>
      <c r="Q390" s="229">
        <v>0</v>
      </c>
      <c r="R390" s="229">
        <f>Q390*H390</f>
        <v>0</v>
      </c>
      <c r="S390" s="229">
        <v>0.001</v>
      </c>
      <c r="T390" s="230">
        <f>S390*H390</f>
        <v>1.264088</v>
      </c>
      <c r="AR390" s="231" t="s">
        <v>257</v>
      </c>
      <c r="AT390" s="231" t="s">
        <v>149</v>
      </c>
      <c r="AU390" s="231" t="s">
        <v>82</v>
      </c>
      <c r="AY390" s="18" t="s">
        <v>147</v>
      </c>
      <c r="BE390" s="232">
        <f>IF(N390="základní",J390,0)</f>
        <v>0</v>
      </c>
      <c r="BF390" s="232">
        <f>IF(N390="snížená",J390,0)</f>
        <v>0</v>
      </c>
      <c r="BG390" s="232">
        <f>IF(N390="zákl. přenesená",J390,0)</f>
        <v>0</v>
      </c>
      <c r="BH390" s="232">
        <f>IF(N390="sníž. přenesená",J390,0)</f>
        <v>0</v>
      </c>
      <c r="BI390" s="232">
        <f>IF(N390="nulová",J390,0)</f>
        <v>0</v>
      </c>
      <c r="BJ390" s="18" t="s">
        <v>80</v>
      </c>
      <c r="BK390" s="232">
        <f>ROUND(I390*H390,2)</f>
        <v>0</v>
      </c>
      <c r="BL390" s="18" t="s">
        <v>257</v>
      </c>
      <c r="BM390" s="231" t="s">
        <v>553</v>
      </c>
    </row>
    <row r="391" spans="2:51" s="14" customFormat="1" ht="12">
      <c r="B391" s="256"/>
      <c r="C391" s="257"/>
      <c r="D391" s="235" t="s">
        <v>156</v>
      </c>
      <c r="E391" s="258" t="s">
        <v>19</v>
      </c>
      <c r="F391" s="259" t="s">
        <v>244</v>
      </c>
      <c r="G391" s="257"/>
      <c r="H391" s="258" t="s">
        <v>19</v>
      </c>
      <c r="I391" s="260"/>
      <c r="J391" s="257"/>
      <c r="K391" s="257"/>
      <c r="L391" s="261"/>
      <c r="M391" s="262"/>
      <c r="N391" s="263"/>
      <c r="O391" s="263"/>
      <c r="P391" s="263"/>
      <c r="Q391" s="263"/>
      <c r="R391" s="263"/>
      <c r="S391" s="263"/>
      <c r="T391" s="264"/>
      <c r="AT391" s="265" t="s">
        <v>156</v>
      </c>
      <c r="AU391" s="265" t="s">
        <v>82</v>
      </c>
      <c r="AV391" s="14" t="s">
        <v>80</v>
      </c>
      <c r="AW391" s="14" t="s">
        <v>33</v>
      </c>
      <c r="AX391" s="14" t="s">
        <v>72</v>
      </c>
      <c r="AY391" s="265" t="s">
        <v>147</v>
      </c>
    </row>
    <row r="392" spans="2:51" s="12" customFormat="1" ht="12">
      <c r="B392" s="233"/>
      <c r="C392" s="234"/>
      <c r="D392" s="235" t="s">
        <v>156</v>
      </c>
      <c r="E392" s="236" t="s">
        <v>19</v>
      </c>
      <c r="F392" s="237" t="s">
        <v>554</v>
      </c>
      <c r="G392" s="234"/>
      <c r="H392" s="238">
        <v>487</v>
      </c>
      <c r="I392" s="239"/>
      <c r="J392" s="234"/>
      <c r="K392" s="234"/>
      <c r="L392" s="240"/>
      <c r="M392" s="241"/>
      <c r="N392" s="242"/>
      <c r="O392" s="242"/>
      <c r="P392" s="242"/>
      <c r="Q392" s="242"/>
      <c r="R392" s="242"/>
      <c r="S392" s="242"/>
      <c r="T392" s="243"/>
      <c r="AT392" s="244" t="s">
        <v>156</v>
      </c>
      <c r="AU392" s="244" t="s">
        <v>82</v>
      </c>
      <c r="AV392" s="12" t="s">
        <v>82</v>
      </c>
      <c r="AW392" s="12" t="s">
        <v>33</v>
      </c>
      <c r="AX392" s="12" t="s">
        <v>72</v>
      </c>
      <c r="AY392" s="244" t="s">
        <v>147</v>
      </c>
    </row>
    <row r="393" spans="2:51" s="14" customFormat="1" ht="12">
      <c r="B393" s="256"/>
      <c r="C393" s="257"/>
      <c r="D393" s="235" t="s">
        <v>156</v>
      </c>
      <c r="E393" s="258" t="s">
        <v>19</v>
      </c>
      <c r="F393" s="259" t="s">
        <v>250</v>
      </c>
      <c r="G393" s="257"/>
      <c r="H393" s="258" t="s">
        <v>19</v>
      </c>
      <c r="I393" s="260"/>
      <c r="J393" s="257"/>
      <c r="K393" s="257"/>
      <c r="L393" s="261"/>
      <c r="M393" s="262"/>
      <c r="N393" s="263"/>
      <c r="O393" s="263"/>
      <c r="P393" s="263"/>
      <c r="Q393" s="263"/>
      <c r="R393" s="263"/>
      <c r="S393" s="263"/>
      <c r="T393" s="264"/>
      <c r="AT393" s="265" t="s">
        <v>156</v>
      </c>
      <c r="AU393" s="265" t="s">
        <v>82</v>
      </c>
      <c r="AV393" s="14" t="s">
        <v>80</v>
      </c>
      <c r="AW393" s="14" t="s">
        <v>33</v>
      </c>
      <c r="AX393" s="14" t="s">
        <v>72</v>
      </c>
      <c r="AY393" s="265" t="s">
        <v>147</v>
      </c>
    </row>
    <row r="394" spans="2:51" s="12" customFormat="1" ht="12">
      <c r="B394" s="233"/>
      <c r="C394" s="234"/>
      <c r="D394" s="235" t="s">
        <v>156</v>
      </c>
      <c r="E394" s="236" t="s">
        <v>19</v>
      </c>
      <c r="F394" s="237" t="s">
        <v>555</v>
      </c>
      <c r="G394" s="234"/>
      <c r="H394" s="238">
        <v>346</v>
      </c>
      <c r="I394" s="239"/>
      <c r="J394" s="234"/>
      <c r="K394" s="234"/>
      <c r="L394" s="240"/>
      <c r="M394" s="241"/>
      <c r="N394" s="242"/>
      <c r="O394" s="242"/>
      <c r="P394" s="242"/>
      <c r="Q394" s="242"/>
      <c r="R394" s="242"/>
      <c r="S394" s="242"/>
      <c r="T394" s="243"/>
      <c r="AT394" s="244" t="s">
        <v>156</v>
      </c>
      <c r="AU394" s="244" t="s">
        <v>82</v>
      </c>
      <c r="AV394" s="12" t="s">
        <v>82</v>
      </c>
      <c r="AW394" s="12" t="s">
        <v>33</v>
      </c>
      <c r="AX394" s="12" t="s">
        <v>72</v>
      </c>
      <c r="AY394" s="244" t="s">
        <v>147</v>
      </c>
    </row>
    <row r="395" spans="2:51" s="14" customFormat="1" ht="12">
      <c r="B395" s="256"/>
      <c r="C395" s="257"/>
      <c r="D395" s="235" t="s">
        <v>156</v>
      </c>
      <c r="E395" s="258" t="s">
        <v>19</v>
      </c>
      <c r="F395" s="259" t="s">
        <v>254</v>
      </c>
      <c r="G395" s="257"/>
      <c r="H395" s="258" t="s">
        <v>19</v>
      </c>
      <c r="I395" s="260"/>
      <c r="J395" s="257"/>
      <c r="K395" s="257"/>
      <c r="L395" s="261"/>
      <c r="M395" s="262"/>
      <c r="N395" s="263"/>
      <c r="O395" s="263"/>
      <c r="P395" s="263"/>
      <c r="Q395" s="263"/>
      <c r="R395" s="263"/>
      <c r="S395" s="263"/>
      <c r="T395" s="264"/>
      <c r="AT395" s="265" t="s">
        <v>156</v>
      </c>
      <c r="AU395" s="265" t="s">
        <v>82</v>
      </c>
      <c r="AV395" s="14" t="s">
        <v>80</v>
      </c>
      <c r="AW395" s="14" t="s">
        <v>33</v>
      </c>
      <c r="AX395" s="14" t="s">
        <v>72</v>
      </c>
      <c r="AY395" s="265" t="s">
        <v>147</v>
      </c>
    </row>
    <row r="396" spans="2:51" s="12" customFormat="1" ht="12">
      <c r="B396" s="233"/>
      <c r="C396" s="234"/>
      <c r="D396" s="235" t="s">
        <v>156</v>
      </c>
      <c r="E396" s="236" t="s">
        <v>19</v>
      </c>
      <c r="F396" s="237" t="s">
        <v>556</v>
      </c>
      <c r="G396" s="234"/>
      <c r="H396" s="238">
        <v>431.088</v>
      </c>
      <c r="I396" s="239"/>
      <c r="J396" s="234"/>
      <c r="K396" s="234"/>
      <c r="L396" s="240"/>
      <c r="M396" s="241"/>
      <c r="N396" s="242"/>
      <c r="O396" s="242"/>
      <c r="P396" s="242"/>
      <c r="Q396" s="242"/>
      <c r="R396" s="242"/>
      <c r="S396" s="242"/>
      <c r="T396" s="243"/>
      <c r="AT396" s="244" t="s">
        <v>156</v>
      </c>
      <c r="AU396" s="244" t="s">
        <v>82</v>
      </c>
      <c r="AV396" s="12" t="s">
        <v>82</v>
      </c>
      <c r="AW396" s="12" t="s">
        <v>33</v>
      </c>
      <c r="AX396" s="12" t="s">
        <v>72</v>
      </c>
      <c r="AY396" s="244" t="s">
        <v>147</v>
      </c>
    </row>
    <row r="397" spans="2:51" s="13" customFormat="1" ht="12">
      <c r="B397" s="245"/>
      <c r="C397" s="246"/>
      <c r="D397" s="235" t="s">
        <v>156</v>
      </c>
      <c r="E397" s="247" t="s">
        <v>19</v>
      </c>
      <c r="F397" s="248" t="s">
        <v>183</v>
      </c>
      <c r="G397" s="246"/>
      <c r="H397" s="249">
        <v>1264.088</v>
      </c>
      <c r="I397" s="250"/>
      <c r="J397" s="246"/>
      <c r="K397" s="246"/>
      <c r="L397" s="251"/>
      <c r="M397" s="252"/>
      <c r="N397" s="253"/>
      <c r="O397" s="253"/>
      <c r="P397" s="253"/>
      <c r="Q397" s="253"/>
      <c r="R397" s="253"/>
      <c r="S397" s="253"/>
      <c r="T397" s="254"/>
      <c r="AT397" s="255" t="s">
        <v>156</v>
      </c>
      <c r="AU397" s="255" t="s">
        <v>82</v>
      </c>
      <c r="AV397" s="13" t="s">
        <v>154</v>
      </c>
      <c r="AW397" s="13" t="s">
        <v>33</v>
      </c>
      <c r="AX397" s="13" t="s">
        <v>80</v>
      </c>
      <c r="AY397" s="255" t="s">
        <v>147</v>
      </c>
    </row>
    <row r="398" spans="2:63" s="11" customFormat="1" ht="22.8" customHeight="1">
      <c r="B398" s="204"/>
      <c r="C398" s="205"/>
      <c r="D398" s="206" t="s">
        <v>71</v>
      </c>
      <c r="E398" s="218" t="s">
        <v>557</v>
      </c>
      <c r="F398" s="218" t="s">
        <v>558</v>
      </c>
      <c r="G398" s="205"/>
      <c r="H398" s="205"/>
      <c r="I398" s="208"/>
      <c r="J398" s="219">
        <f>BK398</f>
        <v>0</v>
      </c>
      <c r="K398" s="205"/>
      <c r="L398" s="210"/>
      <c r="M398" s="211"/>
      <c r="N398" s="212"/>
      <c r="O398" s="212"/>
      <c r="P398" s="213">
        <f>SUM(P399:P400)</f>
        <v>0</v>
      </c>
      <c r="Q398" s="212"/>
      <c r="R398" s="213">
        <f>SUM(R399:R400)</f>
        <v>0</v>
      </c>
      <c r="S398" s="212"/>
      <c r="T398" s="214">
        <f>SUM(T399:T400)</f>
        <v>2.204005</v>
      </c>
      <c r="AR398" s="215" t="s">
        <v>82</v>
      </c>
      <c r="AT398" s="216" t="s">
        <v>71</v>
      </c>
      <c r="AU398" s="216" t="s">
        <v>80</v>
      </c>
      <c r="AY398" s="215" t="s">
        <v>147</v>
      </c>
      <c r="BK398" s="217">
        <f>SUM(BK399:BK400)</f>
        <v>0</v>
      </c>
    </row>
    <row r="399" spans="2:65" s="1" customFormat="1" ht="24" customHeight="1">
      <c r="B399" s="39"/>
      <c r="C399" s="220" t="s">
        <v>559</v>
      </c>
      <c r="D399" s="220" t="s">
        <v>149</v>
      </c>
      <c r="E399" s="221" t="s">
        <v>560</v>
      </c>
      <c r="F399" s="222" t="s">
        <v>561</v>
      </c>
      <c r="G399" s="223" t="s">
        <v>152</v>
      </c>
      <c r="H399" s="224">
        <v>26.5</v>
      </c>
      <c r="I399" s="225"/>
      <c r="J399" s="226">
        <f>ROUND(I399*H399,2)</f>
        <v>0</v>
      </c>
      <c r="K399" s="222" t="s">
        <v>19</v>
      </c>
      <c r="L399" s="44"/>
      <c r="M399" s="227" t="s">
        <v>19</v>
      </c>
      <c r="N399" s="228" t="s">
        <v>43</v>
      </c>
      <c r="O399" s="84"/>
      <c r="P399" s="229">
        <f>O399*H399</f>
        <v>0</v>
      </c>
      <c r="Q399" s="229">
        <v>0</v>
      </c>
      <c r="R399" s="229">
        <f>Q399*H399</f>
        <v>0</v>
      </c>
      <c r="S399" s="229">
        <v>0.08317</v>
      </c>
      <c r="T399" s="230">
        <f>S399*H399</f>
        <v>2.204005</v>
      </c>
      <c r="AR399" s="231" t="s">
        <v>257</v>
      </c>
      <c r="AT399" s="231" t="s">
        <v>149</v>
      </c>
      <c r="AU399" s="231" t="s">
        <v>82</v>
      </c>
      <c r="AY399" s="18" t="s">
        <v>147</v>
      </c>
      <c r="BE399" s="232">
        <f>IF(N399="základní",J399,0)</f>
        <v>0</v>
      </c>
      <c r="BF399" s="232">
        <f>IF(N399="snížená",J399,0)</f>
        <v>0</v>
      </c>
      <c r="BG399" s="232">
        <f>IF(N399="zákl. přenesená",J399,0)</f>
        <v>0</v>
      </c>
      <c r="BH399" s="232">
        <f>IF(N399="sníž. přenesená",J399,0)</f>
        <v>0</v>
      </c>
      <c r="BI399" s="232">
        <f>IF(N399="nulová",J399,0)</f>
        <v>0</v>
      </c>
      <c r="BJ399" s="18" t="s">
        <v>80</v>
      </c>
      <c r="BK399" s="232">
        <f>ROUND(I399*H399,2)</f>
        <v>0</v>
      </c>
      <c r="BL399" s="18" t="s">
        <v>257</v>
      </c>
      <c r="BM399" s="231" t="s">
        <v>562</v>
      </c>
    </row>
    <row r="400" spans="2:51" s="12" customFormat="1" ht="12">
      <c r="B400" s="233"/>
      <c r="C400" s="234"/>
      <c r="D400" s="235" t="s">
        <v>156</v>
      </c>
      <c r="E400" s="236" t="s">
        <v>19</v>
      </c>
      <c r="F400" s="237" t="s">
        <v>563</v>
      </c>
      <c r="G400" s="234"/>
      <c r="H400" s="238">
        <v>26.5</v>
      </c>
      <c r="I400" s="239"/>
      <c r="J400" s="234"/>
      <c r="K400" s="234"/>
      <c r="L400" s="240"/>
      <c r="M400" s="241"/>
      <c r="N400" s="242"/>
      <c r="O400" s="242"/>
      <c r="P400" s="242"/>
      <c r="Q400" s="242"/>
      <c r="R400" s="242"/>
      <c r="S400" s="242"/>
      <c r="T400" s="243"/>
      <c r="AT400" s="244" t="s">
        <v>156</v>
      </c>
      <c r="AU400" s="244" t="s">
        <v>82</v>
      </c>
      <c r="AV400" s="12" t="s">
        <v>82</v>
      </c>
      <c r="AW400" s="12" t="s">
        <v>33</v>
      </c>
      <c r="AX400" s="12" t="s">
        <v>80</v>
      </c>
      <c r="AY400" s="244" t="s">
        <v>147</v>
      </c>
    </row>
    <row r="401" spans="2:63" s="11" customFormat="1" ht="22.8" customHeight="1">
      <c r="B401" s="204"/>
      <c r="C401" s="205"/>
      <c r="D401" s="206" t="s">
        <v>71</v>
      </c>
      <c r="E401" s="218" t="s">
        <v>564</v>
      </c>
      <c r="F401" s="218" t="s">
        <v>565</v>
      </c>
      <c r="G401" s="205"/>
      <c r="H401" s="205"/>
      <c r="I401" s="208"/>
      <c r="J401" s="219">
        <f>BK401</f>
        <v>0</v>
      </c>
      <c r="K401" s="205"/>
      <c r="L401" s="210"/>
      <c r="M401" s="211"/>
      <c r="N401" s="212"/>
      <c r="O401" s="212"/>
      <c r="P401" s="213">
        <f>SUM(P402:P407)</f>
        <v>0</v>
      </c>
      <c r="Q401" s="212"/>
      <c r="R401" s="213">
        <f>SUM(R402:R407)</f>
        <v>0</v>
      </c>
      <c r="S401" s="212"/>
      <c r="T401" s="214">
        <f>SUM(T402:T407)</f>
        <v>0.78618</v>
      </c>
      <c r="AR401" s="215" t="s">
        <v>82</v>
      </c>
      <c r="AT401" s="216" t="s">
        <v>71</v>
      </c>
      <c r="AU401" s="216" t="s">
        <v>80</v>
      </c>
      <c r="AY401" s="215" t="s">
        <v>147</v>
      </c>
      <c r="BK401" s="217">
        <f>SUM(BK402:BK407)</f>
        <v>0</v>
      </c>
    </row>
    <row r="402" spans="2:65" s="1" customFormat="1" ht="24" customHeight="1">
      <c r="B402" s="39"/>
      <c r="C402" s="220" t="s">
        <v>566</v>
      </c>
      <c r="D402" s="220" t="s">
        <v>149</v>
      </c>
      <c r="E402" s="221" t="s">
        <v>567</v>
      </c>
      <c r="F402" s="222" t="s">
        <v>568</v>
      </c>
      <c r="G402" s="223" t="s">
        <v>152</v>
      </c>
      <c r="H402" s="224">
        <v>262.06</v>
      </c>
      <c r="I402" s="225"/>
      <c r="J402" s="226">
        <f>ROUND(I402*H402,2)</f>
        <v>0</v>
      </c>
      <c r="K402" s="222" t="s">
        <v>153</v>
      </c>
      <c r="L402" s="44"/>
      <c r="M402" s="227" t="s">
        <v>19</v>
      </c>
      <c r="N402" s="228" t="s">
        <v>43</v>
      </c>
      <c r="O402" s="84"/>
      <c r="P402" s="229">
        <f>O402*H402</f>
        <v>0</v>
      </c>
      <c r="Q402" s="229">
        <v>0</v>
      </c>
      <c r="R402" s="229">
        <f>Q402*H402</f>
        <v>0</v>
      </c>
      <c r="S402" s="229">
        <v>0.003</v>
      </c>
      <c r="T402" s="230">
        <f>S402*H402</f>
        <v>0.78618</v>
      </c>
      <c r="AR402" s="231" t="s">
        <v>257</v>
      </c>
      <c r="AT402" s="231" t="s">
        <v>149</v>
      </c>
      <c r="AU402" s="231" t="s">
        <v>82</v>
      </c>
      <c r="AY402" s="18" t="s">
        <v>147</v>
      </c>
      <c r="BE402" s="232">
        <f>IF(N402="základní",J402,0)</f>
        <v>0</v>
      </c>
      <c r="BF402" s="232">
        <f>IF(N402="snížená",J402,0)</f>
        <v>0</v>
      </c>
      <c r="BG402" s="232">
        <f>IF(N402="zákl. přenesená",J402,0)</f>
        <v>0</v>
      </c>
      <c r="BH402" s="232">
        <f>IF(N402="sníž. přenesená",J402,0)</f>
        <v>0</v>
      </c>
      <c r="BI402" s="232">
        <f>IF(N402="nulová",J402,0)</f>
        <v>0</v>
      </c>
      <c r="BJ402" s="18" t="s">
        <v>80</v>
      </c>
      <c r="BK402" s="232">
        <f>ROUND(I402*H402,2)</f>
        <v>0</v>
      </c>
      <c r="BL402" s="18" t="s">
        <v>257</v>
      </c>
      <c r="BM402" s="231" t="s">
        <v>569</v>
      </c>
    </row>
    <row r="403" spans="2:51" s="14" customFormat="1" ht="12">
      <c r="B403" s="256"/>
      <c r="C403" s="257"/>
      <c r="D403" s="235" t="s">
        <v>156</v>
      </c>
      <c r="E403" s="258" t="s">
        <v>19</v>
      </c>
      <c r="F403" s="259" t="s">
        <v>244</v>
      </c>
      <c r="G403" s="257"/>
      <c r="H403" s="258" t="s">
        <v>19</v>
      </c>
      <c r="I403" s="260"/>
      <c r="J403" s="257"/>
      <c r="K403" s="257"/>
      <c r="L403" s="261"/>
      <c r="M403" s="262"/>
      <c r="N403" s="263"/>
      <c r="O403" s="263"/>
      <c r="P403" s="263"/>
      <c r="Q403" s="263"/>
      <c r="R403" s="263"/>
      <c r="S403" s="263"/>
      <c r="T403" s="264"/>
      <c r="AT403" s="265" t="s">
        <v>156</v>
      </c>
      <c r="AU403" s="265" t="s">
        <v>82</v>
      </c>
      <c r="AV403" s="14" t="s">
        <v>80</v>
      </c>
      <c r="AW403" s="14" t="s">
        <v>33</v>
      </c>
      <c r="AX403" s="14" t="s">
        <v>72</v>
      </c>
      <c r="AY403" s="265" t="s">
        <v>147</v>
      </c>
    </row>
    <row r="404" spans="2:51" s="12" customFormat="1" ht="12">
      <c r="B404" s="233"/>
      <c r="C404" s="234"/>
      <c r="D404" s="235" t="s">
        <v>156</v>
      </c>
      <c r="E404" s="236" t="s">
        <v>19</v>
      </c>
      <c r="F404" s="237" t="s">
        <v>570</v>
      </c>
      <c r="G404" s="234"/>
      <c r="H404" s="238">
        <v>74.15</v>
      </c>
      <c r="I404" s="239"/>
      <c r="J404" s="234"/>
      <c r="K404" s="234"/>
      <c r="L404" s="240"/>
      <c r="M404" s="241"/>
      <c r="N404" s="242"/>
      <c r="O404" s="242"/>
      <c r="P404" s="242"/>
      <c r="Q404" s="242"/>
      <c r="R404" s="242"/>
      <c r="S404" s="242"/>
      <c r="T404" s="243"/>
      <c r="AT404" s="244" t="s">
        <v>156</v>
      </c>
      <c r="AU404" s="244" t="s">
        <v>82</v>
      </c>
      <c r="AV404" s="12" t="s">
        <v>82</v>
      </c>
      <c r="AW404" s="12" t="s">
        <v>33</v>
      </c>
      <c r="AX404" s="12" t="s">
        <v>72</v>
      </c>
      <c r="AY404" s="244" t="s">
        <v>147</v>
      </c>
    </row>
    <row r="405" spans="2:51" s="14" customFormat="1" ht="12">
      <c r="B405" s="256"/>
      <c r="C405" s="257"/>
      <c r="D405" s="235" t="s">
        <v>156</v>
      </c>
      <c r="E405" s="258" t="s">
        <v>19</v>
      </c>
      <c r="F405" s="259" t="s">
        <v>250</v>
      </c>
      <c r="G405" s="257"/>
      <c r="H405" s="258" t="s">
        <v>19</v>
      </c>
      <c r="I405" s="260"/>
      <c r="J405" s="257"/>
      <c r="K405" s="257"/>
      <c r="L405" s="261"/>
      <c r="M405" s="262"/>
      <c r="N405" s="263"/>
      <c r="O405" s="263"/>
      <c r="P405" s="263"/>
      <c r="Q405" s="263"/>
      <c r="R405" s="263"/>
      <c r="S405" s="263"/>
      <c r="T405" s="264"/>
      <c r="AT405" s="265" t="s">
        <v>156</v>
      </c>
      <c r="AU405" s="265" t="s">
        <v>82</v>
      </c>
      <c r="AV405" s="14" t="s">
        <v>80</v>
      </c>
      <c r="AW405" s="14" t="s">
        <v>33</v>
      </c>
      <c r="AX405" s="14" t="s">
        <v>72</v>
      </c>
      <c r="AY405" s="265" t="s">
        <v>147</v>
      </c>
    </row>
    <row r="406" spans="2:51" s="12" customFormat="1" ht="12">
      <c r="B406" s="233"/>
      <c r="C406" s="234"/>
      <c r="D406" s="235" t="s">
        <v>156</v>
      </c>
      <c r="E406" s="236" t="s">
        <v>19</v>
      </c>
      <c r="F406" s="237" t="s">
        <v>571</v>
      </c>
      <c r="G406" s="234"/>
      <c r="H406" s="238">
        <v>187.91</v>
      </c>
      <c r="I406" s="239"/>
      <c r="J406" s="234"/>
      <c r="K406" s="234"/>
      <c r="L406" s="240"/>
      <c r="M406" s="241"/>
      <c r="N406" s="242"/>
      <c r="O406" s="242"/>
      <c r="P406" s="242"/>
      <c r="Q406" s="242"/>
      <c r="R406" s="242"/>
      <c r="S406" s="242"/>
      <c r="T406" s="243"/>
      <c r="AT406" s="244" t="s">
        <v>156</v>
      </c>
      <c r="AU406" s="244" t="s">
        <v>82</v>
      </c>
      <c r="AV406" s="12" t="s">
        <v>82</v>
      </c>
      <c r="AW406" s="12" t="s">
        <v>33</v>
      </c>
      <c r="AX406" s="12" t="s">
        <v>72</v>
      </c>
      <c r="AY406" s="244" t="s">
        <v>147</v>
      </c>
    </row>
    <row r="407" spans="2:51" s="13" customFormat="1" ht="12">
      <c r="B407" s="245"/>
      <c r="C407" s="246"/>
      <c r="D407" s="235" t="s">
        <v>156</v>
      </c>
      <c r="E407" s="247" t="s">
        <v>19</v>
      </c>
      <c r="F407" s="248" t="s">
        <v>183</v>
      </c>
      <c r="G407" s="246"/>
      <c r="H407" s="249">
        <v>262.06</v>
      </c>
      <c r="I407" s="250"/>
      <c r="J407" s="246"/>
      <c r="K407" s="246"/>
      <c r="L407" s="251"/>
      <c r="M407" s="252"/>
      <c r="N407" s="253"/>
      <c r="O407" s="253"/>
      <c r="P407" s="253"/>
      <c r="Q407" s="253"/>
      <c r="R407" s="253"/>
      <c r="S407" s="253"/>
      <c r="T407" s="254"/>
      <c r="AT407" s="255" t="s">
        <v>156</v>
      </c>
      <c r="AU407" s="255" t="s">
        <v>82</v>
      </c>
      <c r="AV407" s="13" t="s">
        <v>154</v>
      </c>
      <c r="AW407" s="13" t="s">
        <v>33</v>
      </c>
      <c r="AX407" s="13" t="s">
        <v>80</v>
      </c>
      <c r="AY407" s="255" t="s">
        <v>147</v>
      </c>
    </row>
    <row r="408" spans="2:63" s="11" customFormat="1" ht="22.8" customHeight="1">
      <c r="B408" s="204"/>
      <c r="C408" s="205"/>
      <c r="D408" s="206" t="s">
        <v>71</v>
      </c>
      <c r="E408" s="218" t="s">
        <v>572</v>
      </c>
      <c r="F408" s="218" t="s">
        <v>573</v>
      </c>
      <c r="G408" s="205"/>
      <c r="H408" s="205"/>
      <c r="I408" s="208"/>
      <c r="J408" s="219">
        <f>BK408</f>
        <v>0</v>
      </c>
      <c r="K408" s="205"/>
      <c r="L408" s="210"/>
      <c r="M408" s="211"/>
      <c r="N408" s="212"/>
      <c r="O408" s="212"/>
      <c r="P408" s="213">
        <f>SUM(P409:P411)</f>
        <v>0</v>
      </c>
      <c r="Q408" s="212"/>
      <c r="R408" s="213">
        <f>SUM(R409:R411)</f>
        <v>0</v>
      </c>
      <c r="S408" s="212"/>
      <c r="T408" s="214">
        <f>SUM(T409:T411)</f>
        <v>0.1512</v>
      </c>
      <c r="AR408" s="215" t="s">
        <v>82</v>
      </c>
      <c r="AT408" s="216" t="s">
        <v>71</v>
      </c>
      <c r="AU408" s="216" t="s">
        <v>80</v>
      </c>
      <c r="AY408" s="215" t="s">
        <v>147</v>
      </c>
      <c r="BK408" s="217">
        <f>SUM(BK409:BK411)</f>
        <v>0</v>
      </c>
    </row>
    <row r="409" spans="2:65" s="1" customFormat="1" ht="24" customHeight="1">
      <c r="B409" s="39"/>
      <c r="C409" s="220" t="s">
        <v>574</v>
      </c>
      <c r="D409" s="220" t="s">
        <v>149</v>
      </c>
      <c r="E409" s="221" t="s">
        <v>575</v>
      </c>
      <c r="F409" s="222" t="s">
        <v>576</v>
      </c>
      <c r="G409" s="223" t="s">
        <v>152</v>
      </c>
      <c r="H409" s="224">
        <v>8.4</v>
      </c>
      <c r="I409" s="225"/>
      <c r="J409" s="226">
        <f>ROUND(I409*H409,2)</f>
        <v>0</v>
      </c>
      <c r="K409" s="222" t="s">
        <v>153</v>
      </c>
      <c r="L409" s="44"/>
      <c r="M409" s="227" t="s">
        <v>19</v>
      </c>
      <c r="N409" s="228" t="s">
        <v>43</v>
      </c>
      <c r="O409" s="84"/>
      <c r="P409" s="229">
        <f>O409*H409</f>
        <v>0</v>
      </c>
      <c r="Q409" s="229">
        <v>0</v>
      </c>
      <c r="R409" s="229">
        <f>Q409*H409</f>
        <v>0</v>
      </c>
      <c r="S409" s="229">
        <v>0.018</v>
      </c>
      <c r="T409" s="230">
        <f>S409*H409</f>
        <v>0.1512</v>
      </c>
      <c r="AR409" s="231" t="s">
        <v>257</v>
      </c>
      <c r="AT409" s="231" t="s">
        <v>149</v>
      </c>
      <c r="AU409" s="231" t="s">
        <v>82</v>
      </c>
      <c r="AY409" s="18" t="s">
        <v>147</v>
      </c>
      <c r="BE409" s="232">
        <f>IF(N409="základní",J409,0)</f>
        <v>0</v>
      </c>
      <c r="BF409" s="232">
        <f>IF(N409="snížená",J409,0)</f>
        <v>0</v>
      </c>
      <c r="BG409" s="232">
        <f>IF(N409="zákl. přenesená",J409,0)</f>
        <v>0</v>
      </c>
      <c r="BH409" s="232">
        <f>IF(N409="sníž. přenesená",J409,0)</f>
        <v>0</v>
      </c>
      <c r="BI409" s="232">
        <f>IF(N409="nulová",J409,0)</f>
        <v>0</v>
      </c>
      <c r="BJ409" s="18" t="s">
        <v>80</v>
      </c>
      <c r="BK409" s="232">
        <f>ROUND(I409*H409,2)</f>
        <v>0</v>
      </c>
      <c r="BL409" s="18" t="s">
        <v>257</v>
      </c>
      <c r="BM409" s="231" t="s">
        <v>577</v>
      </c>
    </row>
    <row r="410" spans="2:51" s="14" customFormat="1" ht="12">
      <c r="B410" s="256"/>
      <c r="C410" s="257"/>
      <c r="D410" s="235" t="s">
        <v>156</v>
      </c>
      <c r="E410" s="258" t="s">
        <v>19</v>
      </c>
      <c r="F410" s="259" t="s">
        <v>254</v>
      </c>
      <c r="G410" s="257"/>
      <c r="H410" s="258" t="s">
        <v>19</v>
      </c>
      <c r="I410" s="260"/>
      <c r="J410" s="257"/>
      <c r="K410" s="257"/>
      <c r="L410" s="261"/>
      <c r="M410" s="262"/>
      <c r="N410" s="263"/>
      <c r="O410" s="263"/>
      <c r="P410" s="263"/>
      <c r="Q410" s="263"/>
      <c r="R410" s="263"/>
      <c r="S410" s="263"/>
      <c r="T410" s="264"/>
      <c r="AT410" s="265" t="s">
        <v>156</v>
      </c>
      <c r="AU410" s="265" t="s">
        <v>82</v>
      </c>
      <c r="AV410" s="14" t="s">
        <v>80</v>
      </c>
      <c r="AW410" s="14" t="s">
        <v>33</v>
      </c>
      <c r="AX410" s="14" t="s">
        <v>72</v>
      </c>
      <c r="AY410" s="265" t="s">
        <v>147</v>
      </c>
    </row>
    <row r="411" spans="2:51" s="12" customFormat="1" ht="12">
      <c r="B411" s="233"/>
      <c r="C411" s="234"/>
      <c r="D411" s="235" t="s">
        <v>156</v>
      </c>
      <c r="E411" s="236" t="s">
        <v>19</v>
      </c>
      <c r="F411" s="237" t="s">
        <v>578</v>
      </c>
      <c r="G411" s="234"/>
      <c r="H411" s="238">
        <v>8.4</v>
      </c>
      <c r="I411" s="239"/>
      <c r="J411" s="234"/>
      <c r="K411" s="234"/>
      <c r="L411" s="240"/>
      <c r="M411" s="266"/>
      <c r="N411" s="267"/>
      <c r="O411" s="267"/>
      <c r="P411" s="267"/>
      <c r="Q411" s="267"/>
      <c r="R411" s="267"/>
      <c r="S411" s="267"/>
      <c r="T411" s="268"/>
      <c r="AT411" s="244" t="s">
        <v>156</v>
      </c>
      <c r="AU411" s="244" t="s">
        <v>82</v>
      </c>
      <c r="AV411" s="12" t="s">
        <v>82</v>
      </c>
      <c r="AW411" s="12" t="s">
        <v>33</v>
      </c>
      <c r="AX411" s="12" t="s">
        <v>80</v>
      </c>
      <c r="AY411" s="244" t="s">
        <v>147</v>
      </c>
    </row>
    <row r="412" spans="2:12" s="1" customFormat="1" ht="6.95" customHeight="1">
      <c r="B412" s="59"/>
      <c r="C412" s="60"/>
      <c r="D412" s="60"/>
      <c r="E412" s="60"/>
      <c r="F412" s="60"/>
      <c r="G412" s="60"/>
      <c r="H412" s="60"/>
      <c r="I412" s="171"/>
      <c r="J412" s="60"/>
      <c r="K412" s="60"/>
      <c r="L412" s="44"/>
    </row>
  </sheetData>
  <sheetProtection password="CC3D" sheet="1" objects="1" scenarios="1" formatColumns="0" formatRows="0" autoFilter="0"/>
  <autoFilter ref="C93:K411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8" t="s">
        <v>85</v>
      </c>
      <c r="AZ2" s="269" t="s">
        <v>579</v>
      </c>
      <c r="BA2" s="269" t="s">
        <v>580</v>
      </c>
      <c r="BB2" s="269" t="s">
        <v>152</v>
      </c>
      <c r="BC2" s="269" t="s">
        <v>581</v>
      </c>
      <c r="BD2" s="269" t="s">
        <v>82</v>
      </c>
    </row>
    <row r="3" spans="2:56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82</v>
      </c>
      <c r="AZ3" s="269" t="s">
        <v>582</v>
      </c>
      <c r="BA3" s="269" t="s">
        <v>583</v>
      </c>
      <c r="BB3" s="269" t="s">
        <v>152</v>
      </c>
      <c r="BC3" s="269" t="s">
        <v>584</v>
      </c>
      <c r="BD3" s="269" t="s">
        <v>82</v>
      </c>
    </row>
    <row r="4" spans="2:56" ht="24.95" customHeight="1">
      <c r="B4" s="21"/>
      <c r="D4" s="142" t="s">
        <v>110</v>
      </c>
      <c r="L4" s="21"/>
      <c r="M4" s="143" t="s">
        <v>10</v>
      </c>
      <c r="AT4" s="18" t="s">
        <v>4</v>
      </c>
      <c r="AZ4" s="269" t="s">
        <v>585</v>
      </c>
      <c r="BA4" s="269" t="s">
        <v>586</v>
      </c>
      <c r="BB4" s="269" t="s">
        <v>152</v>
      </c>
      <c r="BC4" s="269" t="s">
        <v>587</v>
      </c>
      <c r="BD4" s="269" t="s">
        <v>82</v>
      </c>
    </row>
    <row r="5" spans="2:56" ht="6.95" customHeight="1">
      <c r="B5" s="21"/>
      <c r="L5" s="21"/>
      <c r="AZ5" s="269" t="s">
        <v>588</v>
      </c>
      <c r="BA5" s="269" t="s">
        <v>589</v>
      </c>
      <c r="BB5" s="269" t="s">
        <v>152</v>
      </c>
      <c r="BC5" s="269" t="s">
        <v>590</v>
      </c>
      <c r="BD5" s="269" t="s">
        <v>82</v>
      </c>
    </row>
    <row r="6" spans="2:56" ht="12" customHeight="1">
      <c r="B6" s="21"/>
      <c r="D6" s="144" t="s">
        <v>16</v>
      </c>
      <c r="L6" s="21"/>
      <c r="AZ6" s="269" t="s">
        <v>591</v>
      </c>
      <c r="BA6" s="269" t="s">
        <v>592</v>
      </c>
      <c r="BB6" s="269" t="s">
        <v>152</v>
      </c>
      <c r="BC6" s="269" t="s">
        <v>593</v>
      </c>
      <c r="BD6" s="269" t="s">
        <v>82</v>
      </c>
    </row>
    <row r="7" spans="2:56" ht="16.5" customHeight="1">
      <c r="B7" s="21"/>
      <c r="E7" s="145" t="str">
        <f>'Rekapitulace stavby'!K6</f>
        <v>Rekonstrukce vlastivědného muzea Nymburk - doplnění 1.6.2019</v>
      </c>
      <c r="F7" s="144"/>
      <c r="G7" s="144"/>
      <c r="H7" s="144"/>
      <c r="L7" s="21"/>
      <c r="AZ7" s="269" t="s">
        <v>594</v>
      </c>
      <c r="BA7" s="269" t="s">
        <v>595</v>
      </c>
      <c r="BB7" s="269" t="s">
        <v>152</v>
      </c>
      <c r="BC7" s="269" t="s">
        <v>596</v>
      </c>
      <c r="BD7" s="269" t="s">
        <v>82</v>
      </c>
    </row>
    <row r="8" spans="2:56" s="1" customFormat="1" ht="12" customHeight="1">
      <c r="B8" s="44"/>
      <c r="D8" s="144" t="s">
        <v>111</v>
      </c>
      <c r="I8" s="146"/>
      <c r="L8" s="44"/>
      <c r="AZ8" s="269" t="s">
        <v>597</v>
      </c>
      <c r="BA8" s="269" t="s">
        <v>598</v>
      </c>
      <c r="BB8" s="269" t="s">
        <v>152</v>
      </c>
      <c r="BC8" s="269" t="s">
        <v>599</v>
      </c>
      <c r="BD8" s="269" t="s">
        <v>82</v>
      </c>
    </row>
    <row r="9" spans="2:56" s="1" customFormat="1" ht="36.95" customHeight="1">
      <c r="B9" s="44"/>
      <c r="E9" s="147" t="s">
        <v>600</v>
      </c>
      <c r="F9" s="1"/>
      <c r="G9" s="1"/>
      <c r="H9" s="1"/>
      <c r="I9" s="146"/>
      <c r="L9" s="44"/>
      <c r="AZ9" s="269" t="s">
        <v>601</v>
      </c>
      <c r="BA9" s="269" t="s">
        <v>602</v>
      </c>
      <c r="BB9" s="269" t="s">
        <v>152</v>
      </c>
      <c r="BC9" s="269" t="s">
        <v>603</v>
      </c>
      <c r="BD9" s="269" t="s">
        <v>82</v>
      </c>
    </row>
    <row r="10" spans="2:56" s="1" customFormat="1" ht="12">
      <c r="B10" s="44"/>
      <c r="I10" s="146"/>
      <c r="L10" s="44"/>
      <c r="AZ10" s="269" t="s">
        <v>604</v>
      </c>
      <c r="BA10" s="269" t="s">
        <v>605</v>
      </c>
      <c r="BB10" s="269" t="s">
        <v>152</v>
      </c>
      <c r="BC10" s="269" t="s">
        <v>606</v>
      </c>
      <c r="BD10" s="269" t="s">
        <v>82</v>
      </c>
    </row>
    <row r="11" spans="2:56" s="1" customFormat="1" ht="12" customHeight="1">
      <c r="B11" s="44"/>
      <c r="D11" s="144" t="s">
        <v>18</v>
      </c>
      <c r="F11" s="133" t="s">
        <v>19</v>
      </c>
      <c r="I11" s="148" t="s">
        <v>20</v>
      </c>
      <c r="J11" s="133" t="s">
        <v>19</v>
      </c>
      <c r="L11" s="44"/>
      <c r="AZ11" s="269" t="s">
        <v>607</v>
      </c>
      <c r="BA11" s="269" t="s">
        <v>608</v>
      </c>
      <c r="BB11" s="269" t="s">
        <v>152</v>
      </c>
      <c r="BC11" s="269" t="s">
        <v>609</v>
      </c>
      <c r="BD11" s="269" t="s">
        <v>82</v>
      </c>
    </row>
    <row r="12" spans="2:56" s="1" customFormat="1" ht="12" customHeight="1">
      <c r="B12" s="44"/>
      <c r="D12" s="144" t="s">
        <v>21</v>
      </c>
      <c r="F12" s="133" t="s">
        <v>22</v>
      </c>
      <c r="I12" s="148" t="s">
        <v>23</v>
      </c>
      <c r="J12" s="149" t="str">
        <f>'Rekapitulace stavby'!AN8</f>
        <v>28. 4. 2019</v>
      </c>
      <c r="L12" s="44"/>
      <c r="AZ12" s="269" t="s">
        <v>610</v>
      </c>
      <c r="BA12" s="269" t="s">
        <v>611</v>
      </c>
      <c r="BB12" s="269" t="s">
        <v>152</v>
      </c>
      <c r="BC12" s="269" t="s">
        <v>612</v>
      </c>
      <c r="BD12" s="269" t="s">
        <v>82</v>
      </c>
    </row>
    <row r="13" spans="2:56" s="1" customFormat="1" ht="10.8" customHeight="1">
      <c r="B13" s="44"/>
      <c r="I13" s="146"/>
      <c r="L13" s="44"/>
      <c r="AZ13" s="269" t="s">
        <v>613</v>
      </c>
      <c r="BA13" s="269" t="s">
        <v>614</v>
      </c>
      <c r="BB13" s="269" t="s">
        <v>152</v>
      </c>
      <c r="BC13" s="269" t="s">
        <v>615</v>
      </c>
      <c r="BD13" s="269" t="s">
        <v>82</v>
      </c>
    </row>
    <row r="14" spans="2:56" s="1" customFormat="1" ht="12" customHeight="1">
      <c r="B14" s="44"/>
      <c r="D14" s="144" t="s">
        <v>25</v>
      </c>
      <c r="I14" s="148" t="s">
        <v>26</v>
      </c>
      <c r="J14" s="133" t="s">
        <v>19</v>
      </c>
      <c r="L14" s="44"/>
      <c r="AZ14" s="269" t="s">
        <v>616</v>
      </c>
      <c r="BA14" s="269" t="s">
        <v>617</v>
      </c>
      <c r="BB14" s="269" t="s">
        <v>152</v>
      </c>
      <c r="BC14" s="269" t="s">
        <v>618</v>
      </c>
      <c r="BD14" s="269" t="s">
        <v>82</v>
      </c>
    </row>
    <row r="15" spans="2:56" s="1" customFormat="1" ht="18" customHeight="1">
      <c r="B15" s="44"/>
      <c r="E15" s="133" t="s">
        <v>27</v>
      </c>
      <c r="I15" s="148" t="s">
        <v>28</v>
      </c>
      <c r="J15" s="133" t="s">
        <v>19</v>
      </c>
      <c r="L15" s="44"/>
      <c r="AZ15" s="269" t="s">
        <v>619</v>
      </c>
      <c r="BA15" s="269" t="s">
        <v>620</v>
      </c>
      <c r="BB15" s="269" t="s">
        <v>152</v>
      </c>
      <c r="BC15" s="269" t="s">
        <v>621</v>
      </c>
      <c r="BD15" s="269" t="s">
        <v>82</v>
      </c>
    </row>
    <row r="16" spans="2:56" s="1" customFormat="1" ht="6.95" customHeight="1">
      <c r="B16" s="44"/>
      <c r="I16" s="146"/>
      <c r="L16" s="44"/>
      <c r="AZ16" s="269" t="s">
        <v>622</v>
      </c>
      <c r="BA16" s="269" t="s">
        <v>623</v>
      </c>
      <c r="BB16" s="269" t="s">
        <v>152</v>
      </c>
      <c r="BC16" s="269" t="s">
        <v>624</v>
      </c>
      <c r="BD16" s="269" t="s">
        <v>82</v>
      </c>
    </row>
    <row r="17" spans="2:12" s="1" customFormat="1" ht="12" customHeight="1">
      <c r="B17" s="44"/>
      <c r="D17" s="144" t="s">
        <v>29</v>
      </c>
      <c r="I17" s="148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33"/>
      <c r="G18" s="133"/>
      <c r="H18" s="133"/>
      <c r="I18" s="148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6"/>
      <c r="L19" s="44"/>
    </row>
    <row r="20" spans="2:12" s="1" customFormat="1" ht="12" customHeight="1">
      <c r="B20" s="44"/>
      <c r="D20" s="144" t="s">
        <v>31</v>
      </c>
      <c r="I20" s="148" t="s">
        <v>26</v>
      </c>
      <c r="J20" s="133" t="s">
        <v>19</v>
      </c>
      <c r="L20" s="44"/>
    </row>
    <row r="21" spans="2:12" s="1" customFormat="1" ht="18" customHeight="1">
      <c r="B21" s="44"/>
      <c r="E21" s="133" t="s">
        <v>32</v>
      </c>
      <c r="I21" s="148" t="s">
        <v>28</v>
      </c>
      <c r="J21" s="133" t="s">
        <v>19</v>
      </c>
      <c r="L21" s="44"/>
    </row>
    <row r="22" spans="2:12" s="1" customFormat="1" ht="6.95" customHeight="1">
      <c r="B22" s="44"/>
      <c r="I22" s="146"/>
      <c r="L22" s="44"/>
    </row>
    <row r="23" spans="2:12" s="1" customFormat="1" ht="12" customHeight="1">
      <c r="B23" s="44"/>
      <c r="D23" s="144" t="s">
        <v>34</v>
      </c>
      <c r="I23" s="148" t="s">
        <v>26</v>
      </c>
      <c r="J23" s="133" t="s">
        <v>19</v>
      </c>
      <c r="L23" s="44"/>
    </row>
    <row r="24" spans="2:12" s="1" customFormat="1" ht="18" customHeight="1">
      <c r="B24" s="44"/>
      <c r="E24" s="133" t="s">
        <v>35</v>
      </c>
      <c r="I24" s="148" t="s">
        <v>28</v>
      </c>
      <c r="J24" s="133" t="s">
        <v>19</v>
      </c>
      <c r="L24" s="44"/>
    </row>
    <row r="25" spans="2:12" s="1" customFormat="1" ht="6.95" customHeight="1">
      <c r="B25" s="44"/>
      <c r="I25" s="146"/>
      <c r="L25" s="44"/>
    </row>
    <row r="26" spans="2:12" s="1" customFormat="1" ht="12" customHeight="1">
      <c r="B26" s="44"/>
      <c r="D26" s="144" t="s">
        <v>36</v>
      </c>
      <c r="I26" s="146"/>
      <c r="L26" s="44"/>
    </row>
    <row r="27" spans="2:12" s="7" customFormat="1" ht="16.5" customHeight="1">
      <c r="B27" s="150"/>
      <c r="E27" s="151" t="s">
        <v>19</v>
      </c>
      <c r="F27" s="151"/>
      <c r="G27" s="151"/>
      <c r="H27" s="151"/>
      <c r="I27" s="152"/>
      <c r="L27" s="150"/>
    </row>
    <row r="28" spans="2:12" s="1" customFormat="1" ht="6.95" customHeight="1">
      <c r="B28" s="44"/>
      <c r="I28" s="146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53"/>
      <c r="J29" s="76"/>
      <c r="K29" s="76"/>
      <c r="L29" s="44"/>
    </row>
    <row r="30" spans="2:12" s="1" customFormat="1" ht="25.4" customHeight="1">
      <c r="B30" s="44"/>
      <c r="D30" s="154" t="s">
        <v>38</v>
      </c>
      <c r="I30" s="146"/>
      <c r="J30" s="155">
        <f>ROUND(J105,2)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53"/>
      <c r="J31" s="76"/>
      <c r="K31" s="76"/>
      <c r="L31" s="44"/>
    </row>
    <row r="32" spans="2:12" s="1" customFormat="1" ht="14.4" customHeight="1">
      <c r="B32" s="44"/>
      <c r="F32" s="156" t="s">
        <v>40</v>
      </c>
      <c r="I32" s="157" t="s">
        <v>39</v>
      </c>
      <c r="J32" s="156" t="s">
        <v>41</v>
      </c>
      <c r="L32" s="44"/>
    </row>
    <row r="33" spans="2:12" s="1" customFormat="1" ht="14.4" customHeight="1">
      <c r="B33" s="44"/>
      <c r="D33" s="158" t="s">
        <v>42</v>
      </c>
      <c r="E33" s="144" t="s">
        <v>43</v>
      </c>
      <c r="F33" s="159">
        <f>ROUND((SUM(BE105:BE944)),2)</f>
        <v>0</v>
      </c>
      <c r="I33" s="160">
        <v>0.21</v>
      </c>
      <c r="J33" s="159">
        <f>ROUND(((SUM(BE105:BE944))*I33),2)</f>
        <v>0</v>
      </c>
      <c r="L33" s="44"/>
    </row>
    <row r="34" spans="2:12" s="1" customFormat="1" ht="14.4" customHeight="1">
      <c r="B34" s="44"/>
      <c r="E34" s="144" t="s">
        <v>44</v>
      </c>
      <c r="F34" s="159">
        <f>ROUND((SUM(BF105:BF944)),2)</f>
        <v>0</v>
      </c>
      <c r="I34" s="160">
        <v>0.15</v>
      </c>
      <c r="J34" s="159">
        <f>ROUND(((SUM(BF105:BF944))*I34),2)</f>
        <v>0</v>
      </c>
      <c r="L34" s="44"/>
    </row>
    <row r="35" spans="2:12" s="1" customFormat="1" ht="14.4" customHeight="1" hidden="1">
      <c r="B35" s="44"/>
      <c r="E35" s="144" t="s">
        <v>45</v>
      </c>
      <c r="F35" s="159">
        <f>ROUND((SUM(BG105:BG944)),2)</f>
        <v>0</v>
      </c>
      <c r="I35" s="160">
        <v>0.21</v>
      </c>
      <c r="J35" s="159">
        <f>0</f>
        <v>0</v>
      </c>
      <c r="L35" s="44"/>
    </row>
    <row r="36" spans="2:12" s="1" customFormat="1" ht="14.4" customHeight="1" hidden="1">
      <c r="B36" s="44"/>
      <c r="E36" s="144" t="s">
        <v>46</v>
      </c>
      <c r="F36" s="159">
        <f>ROUND((SUM(BH105:BH944)),2)</f>
        <v>0</v>
      </c>
      <c r="I36" s="160">
        <v>0.15</v>
      </c>
      <c r="J36" s="159">
        <f>0</f>
        <v>0</v>
      </c>
      <c r="L36" s="44"/>
    </row>
    <row r="37" spans="2:12" s="1" customFormat="1" ht="14.4" customHeight="1" hidden="1">
      <c r="B37" s="44"/>
      <c r="E37" s="144" t="s">
        <v>47</v>
      </c>
      <c r="F37" s="159">
        <f>ROUND((SUM(BI105:BI944)),2)</f>
        <v>0</v>
      </c>
      <c r="I37" s="160">
        <v>0</v>
      </c>
      <c r="J37" s="159">
        <f>0</f>
        <v>0</v>
      </c>
      <c r="L37" s="44"/>
    </row>
    <row r="38" spans="2:12" s="1" customFormat="1" ht="6.95" customHeight="1">
      <c r="B38" s="44"/>
      <c r="I38" s="146"/>
      <c r="L38" s="44"/>
    </row>
    <row r="39" spans="2:12" s="1" customFormat="1" ht="25.4" customHeight="1">
      <c r="B39" s="44"/>
      <c r="C39" s="161"/>
      <c r="D39" s="162" t="s">
        <v>48</v>
      </c>
      <c r="E39" s="163"/>
      <c r="F39" s="163"/>
      <c r="G39" s="164" t="s">
        <v>49</v>
      </c>
      <c r="H39" s="165" t="s">
        <v>50</v>
      </c>
      <c r="I39" s="166"/>
      <c r="J39" s="167">
        <f>SUM(J30:J37)</f>
        <v>0</v>
      </c>
      <c r="K39" s="168"/>
      <c r="L39" s="44"/>
    </row>
    <row r="40" spans="2:12" s="1" customFormat="1" ht="14.4" customHeight="1">
      <c r="B40" s="169"/>
      <c r="C40" s="170"/>
      <c r="D40" s="170"/>
      <c r="E40" s="170"/>
      <c r="F40" s="170"/>
      <c r="G40" s="170"/>
      <c r="H40" s="170"/>
      <c r="I40" s="171"/>
      <c r="J40" s="170"/>
      <c r="K40" s="170"/>
      <c r="L40" s="44"/>
    </row>
    <row r="44" spans="2:12" s="1" customFormat="1" ht="6.95" customHeight="1">
      <c r="B44" s="172"/>
      <c r="C44" s="173"/>
      <c r="D44" s="173"/>
      <c r="E44" s="173"/>
      <c r="F44" s="173"/>
      <c r="G44" s="173"/>
      <c r="H44" s="173"/>
      <c r="I44" s="174"/>
      <c r="J44" s="173"/>
      <c r="K44" s="173"/>
      <c r="L44" s="44"/>
    </row>
    <row r="45" spans="2:12" s="1" customFormat="1" ht="24.95" customHeight="1">
      <c r="B45" s="39"/>
      <c r="C45" s="24" t="s">
        <v>113</v>
      </c>
      <c r="D45" s="40"/>
      <c r="E45" s="40"/>
      <c r="F45" s="40"/>
      <c r="G45" s="40"/>
      <c r="H45" s="40"/>
      <c r="I45" s="146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6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6"/>
      <c r="J47" s="40"/>
      <c r="K47" s="40"/>
      <c r="L47" s="44"/>
    </row>
    <row r="48" spans="2:12" s="1" customFormat="1" ht="16.5" customHeight="1">
      <c r="B48" s="39"/>
      <c r="C48" s="40"/>
      <c r="D48" s="40"/>
      <c r="E48" s="175" t="str">
        <f>E7</f>
        <v>Rekonstrukce vlastivědného muzea Nymburk - doplnění 1.6.2019</v>
      </c>
      <c r="F48" s="33"/>
      <c r="G48" s="33"/>
      <c r="H48" s="33"/>
      <c r="I48" s="146"/>
      <c r="J48" s="40"/>
      <c r="K48" s="40"/>
      <c r="L48" s="44"/>
    </row>
    <row r="49" spans="2:12" s="1" customFormat="1" ht="12" customHeight="1">
      <c r="B49" s="39"/>
      <c r="C49" s="33" t="s">
        <v>111</v>
      </c>
      <c r="D49" s="40"/>
      <c r="E49" s="40"/>
      <c r="F49" s="40"/>
      <c r="G49" s="40"/>
      <c r="H49" s="40"/>
      <c r="I49" s="146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>02 - Stavební úpravy a přístavba</v>
      </c>
      <c r="F50" s="40"/>
      <c r="G50" s="40"/>
      <c r="H50" s="40"/>
      <c r="I50" s="146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6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>Nymburk</v>
      </c>
      <c r="G52" s="40"/>
      <c r="H52" s="40"/>
      <c r="I52" s="148" t="s">
        <v>23</v>
      </c>
      <c r="J52" s="72" t="str">
        <f>IF(J12="","",J12)</f>
        <v>28. 4. 2019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6"/>
      <c r="J53" s="40"/>
      <c r="K53" s="40"/>
      <c r="L53" s="44"/>
    </row>
    <row r="54" spans="2:12" s="1" customFormat="1" ht="15.15" customHeight="1">
      <c r="B54" s="39"/>
      <c r="C54" s="33" t="s">
        <v>25</v>
      </c>
      <c r="D54" s="40"/>
      <c r="E54" s="40"/>
      <c r="F54" s="28" t="str">
        <f>E15</f>
        <v>Město Nymburk</v>
      </c>
      <c r="G54" s="40"/>
      <c r="H54" s="40"/>
      <c r="I54" s="148" t="s">
        <v>31</v>
      </c>
      <c r="J54" s="37" t="str">
        <f>E21</f>
        <v>RAM projekt s.r.o.</v>
      </c>
      <c r="K54" s="40"/>
      <c r="L54" s="44"/>
    </row>
    <row r="55" spans="2:12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48" t="s">
        <v>34</v>
      </c>
      <c r="J55" s="37" t="str">
        <f>E24</f>
        <v>Ing. Eva Mrvová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6"/>
      <c r="J56" s="40"/>
      <c r="K56" s="40"/>
      <c r="L56" s="44"/>
    </row>
    <row r="57" spans="2:12" s="1" customFormat="1" ht="29.25" customHeight="1">
      <c r="B57" s="39"/>
      <c r="C57" s="176" t="s">
        <v>114</v>
      </c>
      <c r="D57" s="177"/>
      <c r="E57" s="177"/>
      <c r="F57" s="177"/>
      <c r="G57" s="177"/>
      <c r="H57" s="177"/>
      <c r="I57" s="178"/>
      <c r="J57" s="179" t="s">
        <v>115</v>
      </c>
      <c r="K57" s="177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6"/>
      <c r="J58" s="40"/>
      <c r="K58" s="40"/>
      <c r="L58" s="44"/>
    </row>
    <row r="59" spans="2:47" s="1" customFormat="1" ht="22.8" customHeight="1">
      <c r="B59" s="39"/>
      <c r="C59" s="180" t="s">
        <v>70</v>
      </c>
      <c r="D59" s="40"/>
      <c r="E59" s="40"/>
      <c r="F59" s="40"/>
      <c r="G59" s="40"/>
      <c r="H59" s="40"/>
      <c r="I59" s="146"/>
      <c r="J59" s="102">
        <f>J105</f>
        <v>0</v>
      </c>
      <c r="K59" s="40"/>
      <c r="L59" s="44"/>
      <c r="AU59" s="18" t="s">
        <v>116</v>
      </c>
    </row>
    <row r="60" spans="2:12" s="8" customFormat="1" ht="24.95" customHeight="1">
      <c r="B60" s="181"/>
      <c r="C60" s="182"/>
      <c r="D60" s="183" t="s">
        <v>117</v>
      </c>
      <c r="E60" s="184"/>
      <c r="F60" s="184"/>
      <c r="G60" s="184"/>
      <c r="H60" s="184"/>
      <c r="I60" s="185"/>
      <c r="J60" s="186">
        <f>J106</f>
        <v>0</v>
      </c>
      <c r="K60" s="182"/>
      <c r="L60" s="187"/>
    </row>
    <row r="61" spans="2:12" s="9" customFormat="1" ht="19.9" customHeight="1">
      <c r="B61" s="188"/>
      <c r="C61" s="125"/>
      <c r="D61" s="189" t="s">
        <v>625</v>
      </c>
      <c r="E61" s="190"/>
      <c r="F61" s="190"/>
      <c r="G61" s="190"/>
      <c r="H61" s="190"/>
      <c r="I61" s="191"/>
      <c r="J61" s="192">
        <f>J107</f>
        <v>0</v>
      </c>
      <c r="K61" s="125"/>
      <c r="L61" s="193"/>
    </row>
    <row r="62" spans="2:12" s="9" customFormat="1" ht="19.9" customHeight="1">
      <c r="B62" s="188"/>
      <c r="C62" s="125"/>
      <c r="D62" s="189" t="s">
        <v>626</v>
      </c>
      <c r="E62" s="190"/>
      <c r="F62" s="190"/>
      <c r="G62" s="190"/>
      <c r="H62" s="190"/>
      <c r="I62" s="191"/>
      <c r="J62" s="192">
        <f>J134</f>
        <v>0</v>
      </c>
      <c r="K62" s="125"/>
      <c r="L62" s="193"/>
    </row>
    <row r="63" spans="2:12" s="9" customFormat="1" ht="19.9" customHeight="1">
      <c r="B63" s="188"/>
      <c r="C63" s="125"/>
      <c r="D63" s="189" t="s">
        <v>627</v>
      </c>
      <c r="E63" s="190"/>
      <c r="F63" s="190"/>
      <c r="G63" s="190"/>
      <c r="H63" s="190"/>
      <c r="I63" s="191"/>
      <c r="J63" s="192">
        <f>J222</f>
        <v>0</v>
      </c>
      <c r="K63" s="125"/>
      <c r="L63" s="193"/>
    </row>
    <row r="64" spans="2:12" s="9" customFormat="1" ht="19.9" customHeight="1">
      <c r="B64" s="188"/>
      <c r="C64" s="125"/>
      <c r="D64" s="189" t="s">
        <v>628</v>
      </c>
      <c r="E64" s="190"/>
      <c r="F64" s="190"/>
      <c r="G64" s="190"/>
      <c r="H64" s="190"/>
      <c r="I64" s="191"/>
      <c r="J64" s="192">
        <f>J290</f>
        <v>0</v>
      </c>
      <c r="K64" s="125"/>
      <c r="L64" s="193"/>
    </row>
    <row r="65" spans="2:12" s="9" customFormat="1" ht="19.9" customHeight="1">
      <c r="B65" s="188"/>
      <c r="C65" s="125"/>
      <c r="D65" s="189" t="s">
        <v>119</v>
      </c>
      <c r="E65" s="190"/>
      <c r="F65" s="190"/>
      <c r="G65" s="190"/>
      <c r="H65" s="190"/>
      <c r="I65" s="191"/>
      <c r="J65" s="192">
        <f>J406</f>
        <v>0</v>
      </c>
      <c r="K65" s="125"/>
      <c r="L65" s="193"/>
    </row>
    <row r="66" spans="2:12" s="9" customFormat="1" ht="19.9" customHeight="1">
      <c r="B66" s="188"/>
      <c r="C66" s="125"/>
      <c r="D66" s="189" t="s">
        <v>629</v>
      </c>
      <c r="E66" s="190"/>
      <c r="F66" s="190"/>
      <c r="G66" s="190"/>
      <c r="H66" s="190"/>
      <c r="I66" s="191"/>
      <c r="J66" s="192">
        <f>J434</f>
        <v>0</v>
      </c>
      <c r="K66" s="125"/>
      <c r="L66" s="193"/>
    </row>
    <row r="67" spans="2:12" s="8" customFormat="1" ht="24.95" customHeight="1">
      <c r="B67" s="181"/>
      <c r="C67" s="182"/>
      <c r="D67" s="183" t="s">
        <v>121</v>
      </c>
      <c r="E67" s="184"/>
      <c r="F67" s="184"/>
      <c r="G67" s="184"/>
      <c r="H67" s="184"/>
      <c r="I67" s="185"/>
      <c r="J67" s="186">
        <f>J436</f>
        <v>0</v>
      </c>
      <c r="K67" s="182"/>
      <c r="L67" s="187"/>
    </row>
    <row r="68" spans="2:12" s="9" customFormat="1" ht="19.9" customHeight="1">
      <c r="B68" s="188"/>
      <c r="C68" s="125"/>
      <c r="D68" s="189" t="s">
        <v>630</v>
      </c>
      <c r="E68" s="190"/>
      <c r="F68" s="190"/>
      <c r="G68" s="190"/>
      <c r="H68" s="190"/>
      <c r="I68" s="191"/>
      <c r="J68" s="192">
        <f>J437</f>
        <v>0</v>
      </c>
      <c r="K68" s="125"/>
      <c r="L68" s="193"/>
    </row>
    <row r="69" spans="2:12" s="9" customFormat="1" ht="19.9" customHeight="1">
      <c r="B69" s="188"/>
      <c r="C69" s="125"/>
      <c r="D69" s="189" t="s">
        <v>631</v>
      </c>
      <c r="E69" s="190"/>
      <c r="F69" s="190"/>
      <c r="G69" s="190"/>
      <c r="H69" s="190"/>
      <c r="I69" s="191"/>
      <c r="J69" s="192">
        <f>J480</f>
        <v>0</v>
      </c>
      <c r="K69" s="125"/>
      <c r="L69" s="193"/>
    </row>
    <row r="70" spans="2:12" s="9" customFormat="1" ht="19.9" customHeight="1">
      <c r="B70" s="188"/>
      <c r="C70" s="125"/>
      <c r="D70" s="189" t="s">
        <v>125</v>
      </c>
      <c r="E70" s="190"/>
      <c r="F70" s="190"/>
      <c r="G70" s="190"/>
      <c r="H70" s="190"/>
      <c r="I70" s="191"/>
      <c r="J70" s="192">
        <f>J519</f>
        <v>0</v>
      </c>
      <c r="K70" s="125"/>
      <c r="L70" s="193"/>
    </row>
    <row r="71" spans="2:12" s="9" customFormat="1" ht="19.9" customHeight="1">
      <c r="B71" s="188"/>
      <c r="C71" s="125"/>
      <c r="D71" s="189" t="s">
        <v>126</v>
      </c>
      <c r="E71" s="190"/>
      <c r="F71" s="190"/>
      <c r="G71" s="190"/>
      <c r="H71" s="190"/>
      <c r="I71" s="191"/>
      <c r="J71" s="192">
        <f>J579</f>
        <v>0</v>
      </c>
      <c r="K71" s="125"/>
      <c r="L71" s="193"/>
    </row>
    <row r="72" spans="2:12" s="9" customFormat="1" ht="19.9" customHeight="1">
      <c r="B72" s="188"/>
      <c r="C72" s="125"/>
      <c r="D72" s="189" t="s">
        <v>127</v>
      </c>
      <c r="E72" s="190"/>
      <c r="F72" s="190"/>
      <c r="G72" s="190"/>
      <c r="H72" s="190"/>
      <c r="I72" s="191"/>
      <c r="J72" s="192">
        <f>J604</f>
        <v>0</v>
      </c>
      <c r="K72" s="125"/>
      <c r="L72" s="193"/>
    </row>
    <row r="73" spans="2:12" s="9" customFormat="1" ht="19.9" customHeight="1">
      <c r="B73" s="188"/>
      <c r="C73" s="125"/>
      <c r="D73" s="189" t="s">
        <v>632</v>
      </c>
      <c r="E73" s="190"/>
      <c r="F73" s="190"/>
      <c r="G73" s="190"/>
      <c r="H73" s="190"/>
      <c r="I73" s="191"/>
      <c r="J73" s="192">
        <f>J645</f>
        <v>0</v>
      </c>
      <c r="K73" s="125"/>
      <c r="L73" s="193"/>
    </row>
    <row r="74" spans="2:12" s="9" customFormat="1" ht="19.9" customHeight="1">
      <c r="B74" s="188"/>
      <c r="C74" s="125"/>
      <c r="D74" s="189" t="s">
        <v>633</v>
      </c>
      <c r="E74" s="190"/>
      <c r="F74" s="190"/>
      <c r="G74" s="190"/>
      <c r="H74" s="190"/>
      <c r="I74" s="191"/>
      <c r="J74" s="192">
        <f>J662</f>
        <v>0</v>
      </c>
      <c r="K74" s="125"/>
      <c r="L74" s="193"/>
    </row>
    <row r="75" spans="2:12" s="9" customFormat="1" ht="19.9" customHeight="1">
      <c r="B75" s="188"/>
      <c r="C75" s="125"/>
      <c r="D75" s="189" t="s">
        <v>128</v>
      </c>
      <c r="E75" s="190"/>
      <c r="F75" s="190"/>
      <c r="G75" s="190"/>
      <c r="H75" s="190"/>
      <c r="I75" s="191"/>
      <c r="J75" s="192">
        <f>J772</f>
        <v>0</v>
      </c>
      <c r="K75" s="125"/>
      <c r="L75" s="193"/>
    </row>
    <row r="76" spans="2:12" s="9" customFormat="1" ht="19.9" customHeight="1">
      <c r="B76" s="188"/>
      <c r="C76" s="125"/>
      <c r="D76" s="189" t="s">
        <v>129</v>
      </c>
      <c r="E76" s="190"/>
      <c r="F76" s="190"/>
      <c r="G76" s="190"/>
      <c r="H76" s="190"/>
      <c r="I76" s="191"/>
      <c r="J76" s="192">
        <f>J825</f>
        <v>0</v>
      </c>
      <c r="K76" s="125"/>
      <c r="L76" s="193"/>
    </row>
    <row r="77" spans="2:12" s="9" customFormat="1" ht="19.9" customHeight="1">
      <c r="B77" s="188"/>
      <c r="C77" s="125"/>
      <c r="D77" s="189" t="s">
        <v>634</v>
      </c>
      <c r="E77" s="190"/>
      <c r="F77" s="190"/>
      <c r="G77" s="190"/>
      <c r="H77" s="190"/>
      <c r="I77" s="191"/>
      <c r="J77" s="192">
        <f>J845</f>
        <v>0</v>
      </c>
      <c r="K77" s="125"/>
      <c r="L77" s="193"/>
    </row>
    <row r="78" spans="2:12" s="9" customFormat="1" ht="19.9" customHeight="1">
      <c r="B78" s="188"/>
      <c r="C78" s="125"/>
      <c r="D78" s="189" t="s">
        <v>130</v>
      </c>
      <c r="E78" s="190"/>
      <c r="F78" s="190"/>
      <c r="G78" s="190"/>
      <c r="H78" s="190"/>
      <c r="I78" s="191"/>
      <c r="J78" s="192">
        <f>J867</f>
        <v>0</v>
      </c>
      <c r="K78" s="125"/>
      <c r="L78" s="193"/>
    </row>
    <row r="79" spans="2:12" s="9" customFormat="1" ht="19.9" customHeight="1">
      <c r="B79" s="188"/>
      <c r="C79" s="125"/>
      <c r="D79" s="189" t="s">
        <v>635</v>
      </c>
      <c r="E79" s="190"/>
      <c r="F79" s="190"/>
      <c r="G79" s="190"/>
      <c r="H79" s="190"/>
      <c r="I79" s="191"/>
      <c r="J79" s="192">
        <f>J874</f>
        <v>0</v>
      </c>
      <c r="K79" s="125"/>
      <c r="L79" s="193"/>
    </row>
    <row r="80" spans="2:12" s="9" customFormat="1" ht="19.9" customHeight="1">
      <c r="B80" s="188"/>
      <c r="C80" s="125"/>
      <c r="D80" s="189" t="s">
        <v>636</v>
      </c>
      <c r="E80" s="190"/>
      <c r="F80" s="190"/>
      <c r="G80" s="190"/>
      <c r="H80" s="190"/>
      <c r="I80" s="191"/>
      <c r="J80" s="192">
        <f>J895</f>
        <v>0</v>
      </c>
      <c r="K80" s="125"/>
      <c r="L80" s="193"/>
    </row>
    <row r="81" spans="2:12" s="9" customFormat="1" ht="19.9" customHeight="1">
      <c r="B81" s="188"/>
      <c r="C81" s="125"/>
      <c r="D81" s="189" t="s">
        <v>637</v>
      </c>
      <c r="E81" s="190"/>
      <c r="F81" s="190"/>
      <c r="G81" s="190"/>
      <c r="H81" s="190"/>
      <c r="I81" s="191"/>
      <c r="J81" s="192">
        <f>J913</f>
        <v>0</v>
      </c>
      <c r="K81" s="125"/>
      <c r="L81" s="193"/>
    </row>
    <row r="82" spans="2:12" s="9" customFormat="1" ht="19.9" customHeight="1">
      <c r="B82" s="188"/>
      <c r="C82" s="125"/>
      <c r="D82" s="189" t="s">
        <v>131</v>
      </c>
      <c r="E82" s="190"/>
      <c r="F82" s="190"/>
      <c r="G82" s="190"/>
      <c r="H82" s="190"/>
      <c r="I82" s="191"/>
      <c r="J82" s="192">
        <f>J929</f>
        <v>0</v>
      </c>
      <c r="K82" s="125"/>
      <c r="L82" s="193"/>
    </row>
    <row r="83" spans="2:12" s="8" customFormat="1" ht="24.95" customHeight="1">
      <c r="B83" s="181"/>
      <c r="C83" s="182"/>
      <c r="D83" s="183" t="s">
        <v>638</v>
      </c>
      <c r="E83" s="184"/>
      <c r="F83" s="184"/>
      <c r="G83" s="184"/>
      <c r="H83" s="184"/>
      <c r="I83" s="185"/>
      <c r="J83" s="186">
        <f>J937</f>
        <v>0</v>
      </c>
      <c r="K83" s="182"/>
      <c r="L83" s="187"/>
    </row>
    <row r="84" spans="2:12" s="9" customFormat="1" ht="19.9" customHeight="1">
      <c r="B84" s="188"/>
      <c r="C84" s="125"/>
      <c r="D84" s="189" t="s">
        <v>639</v>
      </c>
      <c r="E84" s="190"/>
      <c r="F84" s="190"/>
      <c r="G84" s="190"/>
      <c r="H84" s="190"/>
      <c r="I84" s="191"/>
      <c r="J84" s="192">
        <f>J938</f>
        <v>0</v>
      </c>
      <c r="K84" s="125"/>
      <c r="L84" s="193"/>
    </row>
    <row r="85" spans="2:12" s="8" customFormat="1" ht="24.95" customHeight="1">
      <c r="B85" s="181"/>
      <c r="C85" s="182"/>
      <c r="D85" s="183" t="s">
        <v>640</v>
      </c>
      <c r="E85" s="184"/>
      <c r="F85" s="184"/>
      <c r="G85" s="184"/>
      <c r="H85" s="184"/>
      <c r="I85" s="185"/>
      <c r="J85" s="186">
        <f>J943</f>
        <v>0</v>
      </c>
      <c r="K85" s="182"/>
      <c r="L85" s="187"/>
    </row>
    <row r="86" spans="2:12" s="1" customFormat="1" ht="21.8" customHeight="1">
      <c r="B86" s="39"/>
      <c r="C86" s="40"/>
      <c r="D86" s="40"/>
      <c r="E86" s="40"/>
      <c r="F86" s="40"/>
      <c r="G86" s="40"/>
      <c r="H86" s="40"/>
      <c r="I86" s="146"/>
      <c r="J86" s="40"/>
      <c r="K86" s="40"/>
      <c r="L86" s="44"/>
    </row>
    <row r="87" spans="2:12" s="1" customFormat="1" ht="6.95" customHeight="1">
      <c r="B87" s="59"/>
      <c r="C87" s="60"/>
      <c r="D87" s="60"/>
      <c r="E87" s="60"/>
      <c r="F87" s="60"/>
      <c r="G87" s="60"/>
      <c r="H87" s="60"/>
      <c r="I87" s="171"/>
      <c r="J87" s="60"/>
      <c r="K87" s="60"/>
      <c r="L87" s="44"/>
    </row>
    <row r="91" spans="2:12" s="1" customFormat="1" ht="6.95" customHeight="1">
      <c r="B91" s="61"/>
      <c r="C91" s="62"/>
      <c r="D91" s="62"/>
      <c r="E91" s="62"/>
      <c r="F91" s="62"/>
      <c r="G91" s="62"/>
      <c r="H91" s="62"/>
      <c r="I91" s="174"/>
      <c r="J91" s="62"/>
      <c r="K91" s="62"/>
      <c r="L91" s="44"/>
    </row>
    <row r="92" spans="2:12" s="1" customFormat="1" ht="24.95" customHeight="1">
      <c r="B92" s="39"/>
      <c r="C92" s="24" t="s">
        <v>132</v>
      </c>
      <c r="D92" s="40"/>
      <c r="E92" s="40"/>
      <c r="F92" s="40"/>
      <c r="G92" s="40"/>
      <c r="H92" s="40"/>
      <c r="I92" s="146"/>
      <c r="J92" s="40"/>
      <c r="K92" s="40"/>
      <c r="L92" s="44"/>
    </row>
    <row r="93" spans="2:12" s="1" customFormat="1" ht="6.95" customHeight="1">
      <c r="B93" s="39"/>
      <c r="C93" s="40"/>
      <c r="D93" s="40"/>
      <c r="E93" s="40"/>
      <c r="F93" s="40"/>
      <c r="G93" s="40"/>
      <c r="H93" s="40"/>
      <c r="I93" s="146"/>
      <c r="J93" s="40"/>
      <c r="K93" s="40"/>
      <c r="L93" s="44"/>
    </row>
    <row r="94" spans="2:12" s="1" customFormat="1" ht="12" customHeight="1">
      <c r="B94" s="39"/>
      <c r="C94" s="33" t="s">
        <v>16</v>
      </c>
      <c r="D94" s="40"/>
      <c r="E94" s="40"/>
      <c r="F94" s="40"/>
      <c r="G94" s="40"/>
      <c r="H94" s="40"/>
      <c r="I94" s="146"/>
      <c r="J94" s="40"/>
      <c r="K94" s="40"/>
      <c r="L94" s="44"/>
    </row>
    <row r="95" spans="2:12" s="1" customFormat="1" ht="16.5" customHeight="1">
      <c r="B95" s="39"/>
      <c r="C95" s="40"/>
      <c r="D95" s="40"/>
      <c r="E95" s="175" t="str">
        <f>E7</f>
        <v>Rekonstrukce vlastivědného muzea Nymburk - doplnění 1.6.2019</v>
      </c>
      <c r="F95" s="33"/>
      <c r="G95" s="33"/>
      <c r="H95" s="33"/>
      <c r="I95" s="146"/>
      <c r="J95" s="40"/>
      <c r="K95" s="40"/>
      <c r="L95" s="44"/>
    </row>
    <row r="96" spans="2:12" s="1" customFormat="1" ht="12" customHeight="1">
      <c r="B96" s="39"/>
      <c r="C96" s="33" t="s">
        <v>111</v>
      </c>
      <c r="D96" s="40"/>
      <c r="E96" s="40"/>
      <c r="F96" s="40"/>
      <c r="G96" s="40"/>
      <c r="H96" s="40"/>
      <c r="I96" s="146"/>
      <c r="J96" s="40"/>
      <c r="K96" s="40"/>
      <c r="L96" s="44"/>
    </row>
    <row r="97" spans="2:12" s="1" customFormat="1" ht="16.5" customHeight="1">
      <c r="B97" s="39"/>
      <c r="C97" s="40"/>
      <c r="D97" s="40"/>
      <c r="E97" s="69" t="str">
        <f>E9</f>
        <v>02 - Stavební úpravy a přístavba</v>
      </c>
      <c r="F97" s="40"/>
      <c r="G97" s="40"/>
      <c r="H97" s="40"/>
      <c r="I97" s="146"/>
      <c r="J97" s="40"/>
      <c r="K97" s="40"/>
      <c r="L97" s="44"/>
    </row>
    <row r="98" spans="2:12" s="1" customFormat="1" ht="6.95" customHeight="1">
      <c r="B98" s="39"/>
      <c r="C98" s="40"/>
      <c r="D98" s="40"/>
      <c r="E98" s="40"/>
      <c r="F98" s="40"/>
      <c r="G98" s="40"/>
      <c r="H98" s="40"/>
      <c r="I98" s="146"/>
      <c r="J98" s="40"/>
      <c r="K98" s="40"/>
      <c r="L98" s="44"/>
    </row>
    <row r="99" spans="2:12" s="1" customFormat="1" ht="12" customHeight="1">
      <c r="B99" s="39"/>
      <c r="C99" s="33" t="s">
        <v>21</v>
      </c>
      <c r="D99" s="40"/>
      <c r="E99" s="40"/>
      <c r="F99" s="28" t="str">
        <f>F12</f>
        <v>Nymburk</v>
      </c>
      <c r="G99" s="40"/>
      <c r="H99" s="40"/>
      <c r="I99" s="148" t="s">
        <v>23</v>
      </c>
      <c r="J99" s="72" t="str">
        <f>IF(J12="","",J12)</f>
        <v>28. 4. 2019</v>
      </c>
      <c r="K99" s="40"/>
      <c r="L99" s="44"/>
    </row>
    <row r="100" spans="2:12" s="1" customFormat="1" ht="6.95" customHeight="1">
      <c r="B100" s="39"/>
      <c r="C100" s="40"/>
      <c r="D100" s="40"/>
      <c r="E100" s="40"/>
      <c r="F100" s="40"/>
      <c r="G100" s="40"/>
      <c r="H100" s="40"/>
      <c r="I100" s="146"/>
      <c r="J100" s="40"/>
      <c r="K100" s="40"/>
      <c r="L100" s="44"/>
    </row>
    <row r="101" spans="2:12" s="1" customFormat="1" ht="15.15" customHeight="1">
      <c r="B101" s="39"/>
      <c r="C101" s="33" t="s">
        <v>25</v>
      </c>
      <c r="D101" s="40"/>
      <c r="E101" s="40"/>
      <c r="F101" s="28" t="str">
        <f>E15</f>
        <v>Město Nymburk</v>
      </c>
      <c r="G101" s="40"/>
      <c r="H101" s="40"/>
      <c r="I101" s="148" t="s">
        <v>31</v>
      </c>
      <c r="J101" s="37" t="str">
        <f>E21</f>
        <v>RAM projekt s.r.o.</v>
      </c>
      <c r="K101" s="40"/>
      <c r="L101" s="44"/>
    </row>
    <row r="102" spans="2:12" s="1" customFormat="1" ht="15.15" customHeight="1">
      <c r="B102" s="39"/>
      <c r="C102" s="33" t="s">
        <v>29</v>
      </c>
      <c r="D102" s="40"/>
      <c r="E102" s="40"/>
      <c r="F102" s="28" t="str">
        <f>IF(E18="","",E18)</f>
        <v>Vyplň údaj</v>
      </c>
      <c r="G102" s="40"/>
      <c r="H102" s="40"/>
      <c r="I102" s="148" t="s">
        <v>34</v>
      </c>
      <c r="J102" s="37" t="str">
        <f>E24</f>
        <v>Ing. Eva Mrvová</v>
      </c>
      <c r="K102" s="40"/>
      <c r="L102" s="44"/>
    </row>
    <row r="103" spans="2:12" s="1" customFormat="1" ht="10.3" customHeight="1">
      <c r="B103" s="39"/>
      <c r="C103" s="40"/>
      <c r="D103" s="40"/>
      <c r="E103" s="40"/>
      <c r="F103" s="40"/>
      <c r="G103" s="40"/>
      <c r="H103" s="40"/>
      <c r="I103" s="146"/>
      <c r="J103" s="40"/>
      <c r="K103" s="40"/>
      <c r="L103" s="44"/>
    </row>
    <row r="104" spans="2:20" s="10" customFormat="1" ht="29.25" customHeight="1">
      <c r="B104" s="194"/>
      <c r="C104" s="195" t="s">
        <v>133</v>
      </c>
      <c r="D104" s="196" t="s">
        <v>57</v>
      </c>
      <c r="E104" s="196" t="s">
        <v>53</v>
      </c>
      <c r="F104" s="196" t="s">
        <v>54</v>
      </c>
      <c r="G104" s="196" t="s">
        <v>134</v>
      </c>
      <c r="H104" s="196" t="s">
        <v>135</v>
      </c>
      <c r="I104" s="197" t="s">
        <v>136</v>
      </c>
      <c r="J104" s="196" t="s">
        <v>115</v>
      </c>
      <c r="K104" s="198" t="s">
        <v>137</v>
      </c>
      <c r="L104" s="199"/>
      <c r="M104" s="92" t="s">
        <v>19</v>
      </c>
      <c r="N104" s="93" t="s">
        <v>42</v>
      </c>
      <c r="O104" s="93" t="s">
        <v>138</v>
      </c>
      <c r="P104" s="93" t="s">
        <v>139</v>
      </c>
      <c r="Q104" s="93" t="s">
        <v>140</v>
      </c>
      <c r="R104" s="93" t="s">
        <v>141</v>
      </c>
      <c r="S104" s="93" t="s">
        <v>142</v>
      </c>
      <c r="T104" s="94" t="s">
        <v>143</v>
      </c>
    </row>
    <row r="105" spans="2:63" s="1" customFormat="1" ht="22.8" customHeight="1">
      <c r="B105" s="39"/>
      <c r="C105" s="99" t="s">
        <v>144</v>
      </c>
      <c r="D105" s="40"/>
      <c r="E105" s="40"/>
      <c r="F105" s="40"/>
      <c r="G105" s="40"/>
      <c r="H105" s="40"/>
      <c r="I105" s="146"/>
      <c r="J105" s="200">
        <f>BK105</f>
        <v>0</v>
      </c>
      <c r="K105" s="40"/>
      <c r="L105" s="44"/>
      <c r="M105" s="95"/>
      <c r="N105" s="96"/>
      <c r="O105" s="96"/>
      <c r="P105" s="201">
        <f>P106+P436+P937+P943</f>
        <v>0</v>
      </c>
      <c r="Q105" s="96"/>
      <c r="R105" s="201">
        <f>R106+R436+R937+R943</f>
        <v>639.1273984100001</v>
      </c>
      <c r="S105" s="96"/>
      <c r="T105" s="202">
        <f>T106+T436+T937+T943</f>
        <v>17.47772</v>
      </c>
      <c r="AT105" s="18" t="s">
        <v>71</v>
      </c>
      <c r="AU105" s="18" t="s">
        <v>116</v>
      </c>
      <c r="BK105" s="203">
        <f>BK106+BK436+BK937+BK943</f>
        <v>0</v>
      </c>
    </row>
    <row r="106" spans="2:63" s="11" customFormat="1" ht="25.9" customHeight="1">
      <c r="B106" s="204"/>
      <c r="C106" s="205"/>
      <c r="D106" s="206" t="s">
        <v>71</v>
      </c>
      <c r="E106" s="207" t="s">
        <v>145</v>
      </c>
      <c r="F106" s="207" t="s">
        <v>146</v>
      </c>
      <c r="G106" s="205"/>
      <c r="H106" s="205"/>
      <c r="I106" s="208"/>
      <c r="J106" s="209">
        <f>BK106</f>
        <v>0</v>
      </c>
      <c r="K106" s="205"/>
      <c r="L106" s="210"/>
      <c r="M106" s="211"/>
      <c r="N106" s="212"/>
      <c r="O106" s="212"/>
      <c r="P106" s="213">
        <f>P107+P134+P222+P290+P406+P434</f>
        <v>0</v>
      </c>
      <c r="Q106" s="212"/>
      <c r="R106" s="213">
        <f>R107+R134+R222+R290+R406+R434</f>
        <v>532.5381875</v>
      </c>
      <c r="S106" s="212"/>
      <c r="T106" s="214">
        <f>T107+T134+T222+T290+T406+T434</f>
        <v>0</v>
      </c>
      <c r="AR106" s="215" t="s">
        <v>80</v>
      </c>
      <c r="AT106" s="216" t="s">
        <v>71</v>
      </c>
      <c r="AU106" s="216" t="s">
        <v>72</v>
      </c>
      <c r="AY106" s="215" t="s">
        <v>147</v>
      </c>
      <c r="BK106" s="217">
        <f>BK107+BK134+BK222+BK290+BK406+BK434</f>
        <v>0</v>
      </c>
    </row>
    <row r="107" spans="2:63" s="11" customFormat="1" ht="22.8" customHeight="1">
      <c r="B107" s="204"/>
      <c r="C107" s="205"/>
      <c r="D107" s="206" t="s">
        <v>71</v>
      </c>
      <c r="E107" s="218" t="s">
        <v>82</v>
      </c>
      <c r="F107" s="218" t="s">
        <v>641</v>
      </c>
      <c r="G107" s="205"/>
      <c r="H107" s="205"/>
      <c r="I107" s="208"/>
      <c r="J107" s="219">
        <f>BK107</f>
        <v>0</v>
      </c>
      <c r="K107" s="205"/>
      <c r="L107" s="210"/>
      <c r="M107" s="211"/>
      <c r="N107" s="212"/>
      <c r="O107" s="212"/>
      <c r="P107" s="213">
        <f>SUM(P108:P133)</f>
        <v>0</v>
      </c>
      <c r="Q107" s="212"/>
      <c r="R107" s="213">
        <f>SUM(R108:R133)</f>
        <v>96.71470787999999</v>
      </c>
      <c r="S107" s="212"/>
      <c r="T107" s="214">
        <f>SUM(T108:T133)</f>
        <v>0</v>
      </c>
      <c r="AR107" s="215" t="s">
        <v>80</v>
      </c>
      <c r="AT107" s="216" t="s">
        <v>71</v>
      </c>
      <c r="AU107" s="216" t="s">
        <v>80</v>
      </c>
      <c r="AY107" s="215" t="s">
        <v>147</v>
      </c>
      <c r="BK107" s="217">
        <f>SUM(BK108:BK133)</f>
        <v>0</v>
      </c>
    </row>
    <row r="108" spans="2:65" s="1" customFormat="1" ht="36" customHeight="1">
      <c r="B108" s="39"/>
      <c r="C108" s="220" t="s">
        <v>80</v>
      </c>
      <c r="D108" s="220" t="s">
        <v>149</v>
      </c>
      <c r="E108" s="221" t="s">
        <v>642</v>
      </c>
      <c r="F108" s="222" t="s">
        <v>643</v>
      </c>
      <c r="G108" s="223" t="s">
        <v>173</v>
      </c>
      <c r="H108" s="224">
        <v>10.5</v>
      </c>
      <c r="I108" s="225"/>
      <c r="J108" s="226">
        <f>ROUND(I108*H108,2)</f>
        <v>0</v>
      </c>
      <c r="K108" s="222" t="s">
        <v>153</v>
      </c>
      <c r="L108" s="44"/>
      <c r="M108" s="227" t="s">
        <v>19</v>
      </c>
      <c r="N108" s="228" t="s">
        <v>43</v>
      </c>
      <c r="O108" s="84"/>
      <c r="P108" s="229">
        <f>O108*H108</f>
        <v>0</v>
      </c>
      <c r="Q108" s="229">
        <v>2.16</v>
      </c>
      <c r="R108" s="229">
        <f>Q108*H108</f>
        <v>22.68</v>
      </c>
      <c r="S108" s="229">
        <v>0</v>
      </c>
      <c r="T108" s="230">
        <f>S108*H108</f>
        <v>0</v>
      </c>
      <c r="AR108" s="231" t="s">
        <v>154</v>
      </c>
      <c r="AT108" s="231" t="s">
        <v>149</v>
      </c>
      <c r="AU108" s="231" t="s">
        <v>82</v>
      </c>
      <c r="AY108" s="18" t="s">
        <v>147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8" t="s">
        <v>80</v>
      </c>
      <c r="BK108" s="232">
        <f>ROUND(I108*H108,2)</f>
        <v>0</v>
      </c>
      <c r="BL108" s="18" t="s">
        <v>154</v>
      </c>
      <c r="BM108" s="231" t="s">
        <v>644</v>
      </c>
    </row>
    <row r="109" spans="2:51" s="12" customFormat="1" ht="12">
      <c r="B109" s="233"/>
      <c r="C109" s="234"/>
      <c r="D109" s="235" t="s">
        <v>156</v>
      </c>
      <c r="E109" s="236" t="s">
        <v>19</v>
      </c>
      <c r="F109" s="237" t="s">
        <v>645</v>
      </c>
      <c r="G109" s="234"/>
      <c r="H109" s="238">
        <v>10.5</v>
      </c>
      <c r="I109" s="239"/>
      <c r="J109" s="234"/>
      <c r="K109" s="234"/>
      <c r="L109" s="240"/>
      <c r="M109" s="241"/>
      <c r="N109" s="242"/>
      <c r="O109" s="242"/>
      <c r="P109" s="242"/>
      <c r="Q109" s="242"/>
      <c r="R109" s="242"/>
      <c r="S109" s="242"/>
      <c r="T109" s="243"/>
      <c r="AT109" s="244" t="s">
        <v>156</v>
      </c>
      <c r="AU109" s="244" t="s">
        <v>82</v>
      </c>
      <c r="AV109" s="12" t="s">
        <v>82</v>
      </c>
      <c r="AW109" s="12" t="s">
        <v>33</v>
      </c>
      <c r="AX109" s="12" t="s">
        <v>80</v>
      </c>
      <c r="AY109" s="244" t="s">
        <v>147</v>
      </c>
    </row>
    <row r="110" spans="2:65" s="1" customFormat="1" ht="24" customHeight="1">
      <c r="B110" s="39"/>
      <c r="C110" s="220" t="s">
        <v>82</v>
      </c>
      <c r="D110" s="220" t="s">
        <v>149</v>
      </c>
      <c r="E110" s="221" t="s">
        <v>646</v>
      </c>
      <c r="F110" s="222" t="s">
        <v>647</v>
      </c>
      <c r="G110" s="223" t="s">
        <v>173</v>
      </c>
      <c r="H110" s="224">
        <v>10.5</v>
      </c>
      <c r="I110" s="225"/>
      <c r="J110" s="226">
        <f>ROUND(I110*H110,2)</f>
        <v>0</v>
      </c>
      <c r="K110" s="222" t="s">
        <v>153</v>
      </c>
      <c r="L110" s="44"/>
      <c r="M110" s="227" t="s">
        <v>19</v>
      </c>
      <c r="N110" s="228" t="s">
        <v>43</v>
      </c>
      <c r="O110" s="84"/>
      <c r="P110" s="229">
        <f>O110*H110</f>
        <v>0</v>
      </c>
      <c r="Q110" s="229">
        <v>2.25634</v>
      </c>
      <c r="R110" s="229">
        <f>Q110*H110</f>
        <v>23.69157</v>
      </c>
      <c r="S110" s="229">
        <v>0</v>
      </c>
      <c r="T110" s="230">
        <f>S110*H110</f>
        <v>0</v>
      </c>
      <c r="AR110" s="231" t="s">
        <v>154</v>
      </c>
      <c r="AT110" s="231" t="s">
        <v>149</v>
      </c>
      <c r="AU110" s="231" t="s">
        <v>82</v>
      </c>
      <c r="AY110" s="18" t="s">
        <v>147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8" t="s">
        <v>80</v>
      </c>
      <c r="BK110" s="232">
        <f>ROUND(I110*H110,2)</f>
        <v>0</v>
      </c>
      <c r="BL110" s="18" t="s">
        <v>154</v>
      </c>
      <c r="BM110" s="231" t="s">
        <v>648</v>
      </c>
    </row>
    <row r="111" spans="2:51" s="12" customFormat="1" ht="12">
      <c r="B111" s="233"/>
      <c r="C111" s="234"/>
      <c r="D111" s="235" t="s">
        <v>156</v>
      </c>
      <c r="E111" s="236" t="s">
        <v>19</v>
      </c>
      <c r="F111" s="237" t="s">
        <v>645</v>
      </c>
      <c r="G111" s="234"/>
      <c r="H111" s="238">
        <v>10.5</v>
      </c>
      <c r="I111" s="239"/>
      <c r="J111" s="234"/>
      <c r="K111" s="234"/>
      <c r="L111" s="240"/>
      <c r="M111" s="241"/>
      <c r="N111" s="242"/>
      <c r="O111" s="242"/>
      <c r="P111" s="242"/>
      <c r="Q111" s="242"/>
      <c r="R111" s="242"/>
      <c r="S111" s="242"/>
      <c r="T111" s="243"/>
      <c r="AT111" s="244" t="s">
        <v>156</v>
      </c>
      <c r="AU111" s="244" t="s">
        <v>82</v>
      </c>
      <c r="AV111" s="12" t="s">
        <v>82</v>
      </c>
      <c r="AW111" s="12" t="s">
        <v>33</v>
      </c>
      <c r="AX111" s="12" t="s">
        <v>80</v>
      </c>
      <c r="AY111" s="244" t="s">
        <v>147</v>
      </c>
    </row>
    <row r="112" spans="2:65" s="1" customFormat="1" ht="24" customHeight="1">
      <c r="B112" s="39"/>
      <c r="C112" s="220" t="s">
        <v>162</v>
      </c>
      <c r="D112" s="220" t="s">
        <v>149</v>
      </c>
      <c r="E112" s="221" t="s">
        <v>649</v>
      </c>
      <c r="F112" s="222" t="s">
        <v>650</v>
      </c>
      <c r="G112" s="223" t="s">
        <v>173</v>
      </c>
      <c r="H112" s="224">
        <v>0.915</v>
      </c>
      <c r="I112" s="225"/>
      <c r="J112" s="226">
        <f>ROUND(I112*H112,2)</f>
        <v>0</v>
      </c>
      <c r="K112" s="222" t="s">
        <v>153</v>
      </c>
      <c r="L112" s="44"/>
      <c r="M112" s="227" t="s">
        <v>19</v>
      </c>
      <c r="N112" s="228" t="s">
        <v>43</v>
      </c>
      <c r="O112" s="84"/>
      <c r="P112" s="229">
        <f>O112*H112</f>
        <v>0</v>
      </c>
      <c r="Q112" s="229">
        <v>2.45329</v>
      </c>
      <c r="R112" s="229">
        <f>Q112*H112</f>
        <v>2.24476035</v>
      </c>
      <c r="S112" s="229">
        <v>0</v>
      </c>
      <c r="T112" s="230">
        <f>S112*H112</f>
        <v>0</v>
      </c>
      <c r="AR112" s="231" t="s">
        <v>154</v>
      </c>
      <c r="AT112" s="231" t="s">
        <v>149</v>
      </c>
      <c r="AU112" s="231" t="s">
        <v>82</v>
      </c>
      <c r="AY112" s="18" t="s">
        <v>147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8" t="s">
        <v>80</v>
      </c>
      <c r="BK112" s="232">
        <f>ROUND(I112*H112,2)</f>
        <v>0</v>
      </c>
      <c r="BL112" s="18" t="s">
        <v>154</v>
      </c>
      <c r="BM112" s="231" t="s">
        <v>651</v>
      </c>
    </row>
    <row r="113" spans="2:51" s="12" customFormat="1" ht="12">
      <c r="B113" s="233"/>
      <c r="C113" s="234"/>
      <c r="D113" s="235" t="s">
        <v>156</v>
      </c>
      <c r="E113" s="236" t="s">
        <v>19</v>
      </c>
      <c r="F113" s="237" t="s">
        <v>652</v>
      </c>
      <c r="G113" s="234"/>
      <c r="H113" s="238">
        <v>0.915</v>
      </c>
      <c r="I113" s="239"/>
      <c r="J113" s="234"/>
      <c r="K113" s="234"/>
      <c r="L113" s="240"/>
      <c r="M113" s="241"/>
      <c r="N113" s="242"/>
      <c r="O113" s="242"/>
      <c r="P113" s="242"/>
      <c r="Q113" s="242"/>
      <c r="R113" s="242"/>
      <c r="S113" s="242"/>
      <c r="T113" s="243"/>
      <c r="AT113" s="244" t="s">
        <v>156</v>
      </c>
      <c r="AU113" s="244" t="s">
        <v>82</v>
      </c>
      <c r="AV113" s="12" t="s">
        <v>82</v>
      </c>
      <c r="AW113" s="12" t="s">
        <v>33</v>
      </c>
      <c r="AX113" s="12" t="s">
        <v>80</v>
      </c>
      <c r="AY113" s="244" t="s">
        <v>147</v>
      </c>
    </row>
    <row r="114" spans="2:65" s="1" customFormat="1" ht="16.5" customHeight="1">
      <c r="B114" s="39"/>
      <c r="C114" s="220" t="s">
        <v>154</v>
      </c>
      <c r="D114" s="220" t="s">
        <v>149</v>
      </c>
      <c r="E114" s="221" t="s">
        <v>653</v>
      </c>
      <c r="F114" s="222" t="s">
        <v>654</v>
      </c>
      <c r="G114" s="223" t="s">
        <v>152</v>
      </c>
      <c r="H114" s="224">
        <v>20.578</v>
      </c>
      <c r="I114" s="225"/>
      <c r="J114" s="226">
        <f>ROUND(I114*H114,2)</f>
        <v>0</v>
      </c>
      <c r="K114" s="222" t="s">
        <v>153</v>
      </c>
      <c r="L114" s="44"/>
      <c r="M114" s="227" t="s">
        <v>19</v>
      </c>
      <c r="N114" s="228" t="s">
        <v>43</v>
      </c>
      <c r="O114" s="84"/>
      <c r="P114" s="229">
        <f>O114*H114</f>
        <v>0</v>
      </c>
      <c r="Q114" s="229">
        <v>0.00247</v>
      </c>
      <c r="R114" s="229">
        <f>Q114*H114</f>
        <v>0.05082766</v>
      </c>
      <c r="S114" s="229">
        <v>0</v>
      </c>
      <c r="T114" s="230">
        <f>S114*H114</f>
        <v>0</v>
      </c>
      <c r="AR114" s="231" t="s">
        <v>154</v>
      </c>
      <c r="AT114" s="231" t="s">
        <v>149</v>
      </c>
      <c r="AU114" s="231" t="s">
        <v>82</v>
      </c>
      <c r="AY114" s="18" t="s">
        <v>147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8" t="s">
        <v>80</v>
      </c>
      <c r="BK114" s="232">
        <f>ROUND(I114*H114,2)</f>
        <v>0</v>
      </c>
      <c r="BL114" s="18" t="s">
        <v>154</v>
      </c>
      <c r="BM114" s="231" t="s">
        <v>655</v>
      </c>
    </row>
    <row r="115" spans="2:51" s="12" customFormat="1" ht="12">
      <c r="B115" s="233"/>
      <c r="C115" s="234"/>
      <c r="D115" s="235" t="s">
        <v>156</v>
      </c>
      <c r="E115" s="236" t="s">
        <v>19</v>
      </c>
      <c r="F115" s="237" t="s">
        <v>656</v>
      </c>
      <c r="G115" s="234"/>
      <c r="H115" s="238">
        <v>1.497</v>
      </c>
      <c r="I115" s="239"/>
      <c r="J115" s="234"/>
      <c r="K115" s="234"/>
      <c r="L115" s="240"/>
      <c r="M115" s="241"/>
      <c r="N115" s="242"/>
      <c r="O115" s="242"/>
      <c r="P115" s="242"/>
      <c r="Q115" s="242"/>
      <c r="R115" s="242"/>
      <c r="S115" s="242"/>
      <c r="T115" s="243"/>
      <c r="AT115" s="244" t="s">
        <v>156</v>
      </c>
      <c r="AU115" s="244" t="s">
        <v>82</v>
      </c>
      <c r="AV115" s="12" t="s">
        <v>82</v>
      </c>
      <c r="AW115" s="12" t="s">
        <v>33</v>
      </c>
      <c r="AX115" s="12" t="s">
        <v>72</v>
      </c>
      <c r="AY115" s="244" t="s">
        <v>147</v>
      </c>
    </row>
    <row r="116" spans="2:51" s="12" customFormat="1" ht="12">
      <c r="B116" s="233"/>
      <c r="C116" s="234"/>
      <c r="D116" s="235" t="s">
        <v>156</v>
      </c>
      <c r="E116" s="236" t="s">
        <v>19</v>
      </c>
      <c r="F116" s="237" t="s">
        <v>657</v>
      </c>
      <c r="G116" s="234"/>
      <c r="H116" s="238">
        <v>14.056</v>
      </c>
      <c r="I116" s="239"/>
      <c r="J116" s="234"/>
      <c r="K116" s="234"/>
      <c r="L116" s="240"/>
      <c r="M116" s="241"/>
      <c r="N116" s="242"/>
      <c r="O116" s="242"/>
      <c r="P116" s="242"/>
      <c r="Q116" s="242"/>
      <c r="R116" s="242"/>
      <c r="S116" s="242"/>
      <c r="T116" s="243"/>
      <c r="AT116" s="244" t="s">
        <v>156</v>
      </c>
      <c r="AU116" s="244" t="s">
        <v>82</v>
      </c>
      <c r="AV116" s="12" t="s">
        <v>82</v>
      </c>
      <c r="AW116" s="12" t="s">
        <v>33</v>
      </c>
      <c r="AX116" s="12" t="s">
        <v>72</v>
      </c>
      <c r="AY116" s="244" t="s">
        <v>147</v>
      </c>
    </row>
    <row r="117" spans="2:51" s="12" customFormat="1" ht="12">
      <c r="B117" s="233"/>
      <c r="C117" s="234"/>
      <c r="D117" s="235" t="s">
        <v>156</v>
      </c>
      <c r="E117" s="236" t="s">
        <v>19</v>
      </c>
      <c r="F117" s="237" t="s">
        <v>658</v>
      </c>
      <c r="G117" s="234"/>
      <c r="H117" s="238">
        <v>5.025</v>
      </c>
      <c r="I117" s="239"/>
      <c r="J117" s="234"/>
      <c r="K117" s="234"/>
      <c r="L117" s="240"/>
      <c r="M117" s="241"/>
      <c r="N117" s="242"/>
      <c r="O117" s="242"/>
      <c r="P117" s="242"/>
      <c r="Q117" s="242"/>
      <c r="R117" s="242"/>
      <c r="S117" s="242"/>
      <c r="T117" s="243"/>
      <c r="AT117" s="244" t="s">
        <v>156</v>
      </c>
      <c r="AU117" s="244" t="s">
        <v>82</v>
      </c>
      <c r="AV117" s="12" t="s">
        <v>82</v>
      </c>
      <c r="AW117" s="12" t="s">
        <v>33</v>
      </c>
      <c r="AX117" s="12" t="s">
        <v>72</v>
      </c>
      <c r="AY117" s="244" t="s">
        <v>147</v>
      </c>
    </row>
    <row r="118" spans="2:51" s="13" customFormat="1" ht="12">
      <c r="B118" s="245"/>
      <c r="C118" s="246"/>
      <c r="D118" s="235" t="s">
        <v>156</v>
      </c>
      <c r="E118" s="247" t="s">
        <v>19</v>
      </c>
      <c r="F118" s="248" t="s">
        <v>183</v>
      </c>
      <c r="G118" s="246"/>
      <c r="H118" s="249">
        <v>20.578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AT118" s="255" t="s">
        <v>156</v>
      </c>
      <c r="AU118" s="255" t="s">
        <v>82</v>
      </c>
      <c r="AV118" s="13" t="s">
        <v>154</v>
      </c>
      <c r="AW118" s="13" t="s">
        <v>33</v>
      </c>
      <c r="AX118" s="13" t="s">
        <v>80</v>
      </c>
      <c r="AY118" s="255" t="s">
        <v>147</v>
      </c>
    </row>
    <row r="119" spans="2:65" s="1" customFormat="1" ht="16.5" customHeight="1">
      <c r="B119" s="39"/>
      <c r="C119" s="220" t="s">
        <v>170</v>
      </c>
      <c r="D119" s="220" t="s">
        <v>149</v>
      </c>
      <c r="E119" s="221" t="s">
        <v>659</v>
      </c>
      <c r="F119" s="222" t="s">
        <v>660</v>
      </c>
      <c r="G119" s="223" t="s">
        <v>152</v>
      </c>
      <c r="H119" s="224">
        <v>20.578</v>
      </c>
      <c r="I119" s="225"/>
      <c r="J119" s="226">
        <f>ROUND(I119*H119,2)</f>
        <v>0</v>
      </c>
      <c r="K119" s="222" t="s">
        <v>153</v>
      </c>
      <c r="L119" s="44"/>
      <c r="M119" s="227" t="s">
        <v>19</v>
      </c>
      <c r="N119" s="228" t="s">
        <v>43</v>
      </c>
      <c r="O119" s="84"/>
      <c r="P119" s="229">
        <f>O119*H119</f>
        <v>0</v>
      </c>
      <c r="Q119" s="229">
        <v>0</v>
      </c>
      <c r="R119" s="229">
        <f>Q119*H119</f>
        <v>0</v>
      </c>
      <c r="S119" s="229">
        <v>0</v>
      </c>
      <c r="T119" s="230">
        <f>S119*H119</f>
        <v>0</v>
      </c>
      <c r="AR119" s="231" t="s">
        <v>154</v>
      </c>
      <c r="AT119" s="231" t="s">
        <v>149</v>
      </c>
      <c r="AU119" s="231" t="s">
        <v>82</v>
      </c>
      <c r="AY119" s="18" t="s">
        <v>147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18" t="s">
        <v>80</v>
      </c>
      <c r="BK119" s="232">
        <f>ROUND(I119*H119,2)</f>
        <v>0</v>
      </c>
      <c r="BL119" s="18" t="s">
        <v>154</v>
      </c>
      <c r="BM119" s="231" t="s">
        <v>661</v>
      </c>
    </row>
    <row r="120" spans="2:65" s="1" customFormat="1" ht="24" customHeight="1">
      <c r="B120" s="39"/>
      <c r="C120" s="220" t="s">
        <v>176</v>
      </c>
      <c r="D120" s="220" t="s">
        <v>149</v>
      </c>
      <c r="E120" s="221" t="s">
        <v>662</v>
      </c>
      <c r="F120" s="222" t="s">
        <v>663</v>
      </c>
      <c r="G120" s="223" t="s">
        <v>212</v>
      </c>
      <c r="H120" s="224">
        <v>0.409</v>
      </c>
      <c r="I120" s="225"/>
      <c r="J120" s="226">
        <f>ROUND(I120*H120,2)</f>
        <v>0</v>
      </c>
      <c r="K120" s="222" t="s">
        <v>153</v>
      </c>
      <c r="L120" s="44"/>
      <c r="M120" s="227" t="s">
        <v>19</v>
      </c>
      <c r="N120" s="228" t="s">
        <v>43</v>
      </c>
      <c r="O120" s="84"/>
      <c r="P120" s="229">
        <f>O120*H120</f>
        <v>0</v>
      </c>
      <c r="Q120" s="229">
        <v>1.06277</v>
      </c>
      <c r="R120" s="229">
        <f>Q120*H120</f>
        <v>0.43467292999999996</v>
      </c>
      <c r="S120" s="229">
        <v>0</v>
      </c>
      <c r="T120" s="230">
        <f>S120*H120</f>
        <v>0</v>
      </c>
      <c r="AR120" s="231" t="s">
        <v>154</v>
      </c>
      <c r="AT120" s="231" t="s">
        <v>149</v>
      </c>
      <c r="AU120" s="231" t="s">
        <v>82</v>
      </c>
      <c r="AY120" s="18" t="s">
        <v>147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8" t="s">
        <v>80</v>
      </c>
      <c r="BK120" s="232">
        <f>ROUND(I120*H120,2)</f>
        <v>0</v>
      </c>
      <c r="BL120" s="18" t="s">
        <v>154</v>
      </c>
      <c r="BM120" s="231" t="s">
        <v>664</v>
      </c>
    </row>
    <row r="121" spans="2:51" s="12" customFormat="1" ht="12">
      <c r="B121" s="233"/>
      <c r="C121" s="234"/>
      <c r="D121" s="235" t="s">
        <v>156</v>
      </c>
      <c r="E121" s="236" t="s">
        <v>19</v>
      </c>
      <c r="F121" s="237" t="s">
        <v>665</v>
      </c>
      <c r="G121" s="234"/>
      <c r="H121" s="238">
        <v>0.031</v>
      </c>
      <c r="I121" s="239"/>
      <c r="J121" s="234"/>
      <c r="K121" s="234"/>
      <c r="L121" s="240"/>
      <c r="M121" s="241"/>
      <c r="N121" s="242"/>
      <c r="O121" s="242"/>
      <c r="P121" s="242"/>
      <c r="Q121" s="242"/>
      <c r="R121" s="242"/>
      <c r="S121" s="242"/>
      <c r="T121" s="243"/>
      <c r="AT121" s="244" t="s">
        <v>156</v>
      </c>
      <c r="AU121" s="244" t="s">
        <v>82</v>
      </c>
      <c r="AV121" s="12" t="s">
        <v>82</v>
      </c>
      <c r="AW121" s="12" t="s">
        <v>33</v>
      </c>
      <c r="AX121" s="12" t="s">
        <v>72</v>
      </c>
      <c r="AY121" s="244" t="s">
        <v>147</v>
      </c>
    </row>
    <row r="122" spans="2:51" s="12" customFormat="1" ht="12">
      <c r="B122" s="233"/>
      <c r="C122" s="234"/>
      <c r="D122" s="235" t="s">
        <v>156</v>
      </c>
      <c r="E122" s="236" t="s">
        <v>19</v>
      </c>
      <c r="F122" s="237" t="s">
        <v>666</v>
      </c>
      <c r="G122" s="234"/>
      <c r="H122" s="238">
        <v>0.378</v>
      </c>
      <c r="I122" s="239"/>
      <c r="J122" s="234"/>
      <c r="K122" s="234"/>
      <c r="L122" s="240"/>
      <c r="M122" s="241"/>
      <c r="N122" s="242"/>
      <c r="O122" s="242"/>
      <c r="P122" s="242"/>
      <c r="Q122" s="242"/>
      <c r="R122" s="242"/>
      <c r="S122" s="242"/>
      <c r="T122" s="243"/>
      <c r="AT122" s="244" t="s">
        <v>156</v>
      </c>
      <c r="AU122" s="244" t="s">
        <v>82</v>
      </c>
      <c r="AV122" s="12" t="s">
        <v>82</v>
      </c>
      <c r="AW122" s="12" t="s">
        <v>33</v>
      </c>
      <c r="AX122" s="12" t="s">
        <v>72</v>
      </c>
      <c r="AY122" s="244" t="s">
        <v>147</v>
      </c>
    </row>
    <row r="123" spans="2:51" s="13" customFormat="1" ht="12">
      <c r="B123" s="245"/>
      <c r="C123" s="246"/>
      <c r="D123" s="235" t="s">
        <v>156</v>
      </c>
      <c r="E123" s="247" t="s">
        <v>19</v>
      </c>
      <c r="F123" s="248" t="s">
        <v>183</v>
      </c>
      <c r="G123" s="246"/>
      <c r="H123" s="249">
        <v>0.40900000000000003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AT123" s="255" t="s">
        <v>156</v>
      </c>
      <c r="AU123" s="255" t="s">
        <v>82</v>
      </c>
      <c r="AV123" s="13" t="s">
        <v>154</v>
      </c>
      <c r="AW123" s="13" t="s">
        <v>33</v>
      </c>
      <c r="AX123" s="13" t="s">
        <v>80</v>
      </c>
      <c r="AY123" s="255" t="s">
        <v>147</v>
      </c>
    </row>
    <row r="124" spans="2:65" s="1" customFormat="1" ht="24" customHeight="1">
      <c r="B124" s="39"/>
      <c r="C124" s="220" t="s">
        <v>184</v>
      </c>
      <c r="D124" s="220" t="s">
        <v>149</v>
      </c>
      <c r="E124" s="221" t="s">
        <v>667</v>
      </c>
      <c r="F124" s="222" t="s">
        <v>668</v>
      </c>
      <c r="G124" s="223" t="s">
        <v>173</v>
      </c>
      <c r="H124" s="224">
        <v>8.676</v>
      </c>
      <c r="I124" s="225"/>
      <c r="J124" s="226">
        <f>ROUND(I124*H124,2)</f>
        <v>0</v>
      </c>
      <c r="K124" s="222" t="s">
        <v>153</v>
      </c>
      <c r="L124" s="44"/>
      <c r="M124" s="227" t="s">
        <v>19</v>
      </c>
      <c r="N124" s="228" t="s">
        <v>43</v>
      </c>
      <c r="O124" s="84"/>
      <c r="P124" s="229">
        <f>O124*H124</f>
        <v>0</v>
      </c>
      <c r="Q124" s="229">
        <v>2.25634</v>
      </c>
      <c r="R124" s="229">
        <f>Q124*H124</f>
        <v>19.576005839999997</v>
      </c>
      <c r="S124" s="229">
        <v>0</v>
      </c>
      <c r="T124" s="230">
        <f>S124*H124</f>
        <v>0</v>
      </c>
      <c r="AR124" s="231" t="s">
        <v>154</v>
      </c>
      <c r="AT124" s="231" t="s">
        <v>149</v>
      </c>
      <c r="AU124" s="231" t="s">
        <v>82</v>
      </c>
      <c r="AY124" s="18" t="s">
        <v>147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80</v>
      </c>
      <c r="BK124" s="232">
        <f>ROUND(I124*H124,2)</f>
        <v>0</v>
      </c>
      <c r="BL124" s="18" t="s">
        <v>154</v>
      </c>
      <c r="BM124" s="231" t="s">
        <v>669</v>
      </c>
    </row>
    <row r="125" spans="2:51" s="12" customFormat="1" ht="12">
      <c r="B125" s="233"/>
      <c r="C125" s="234"/>
      <c r="D125" s="235" t="s">
        <v>156</v>
      </c>
      <c r="E125" s="236" t="s">
        <v>19</v>
      </c>
      <c r="F125" s="237" t="s">
        <v>670</v>
      </c>
      <c r="G125" s="234"/>
      <c r="H125" s="238">
        <v>1.397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AT125" s="244" t="s">
        <v>156</v>
      </c>
      <c r="AU125" s="244" t="s">
        <v>82</v>
      </c>
      <c r="AV125" s="12" t="s">
        <v>82</v>
      </c>
      <c r="AW125" s="12" t="s">
        <v>33</v>
      </c>
      <c r="AX125" s="12" t="s">
        <v>72</v>
      </c>
      <c r="AY125" s="244" t="s">
        <v>147</v>
      </c>
    </row>
    <row r="126" spans="2:51" s="12" customFormat="1" ht="12">
      <c r="B126" s="233"/>
      <c r="C126" s="234"/>
      <c r="D126" s="235" t="s">
        <v>156</v>
      </c>
      <c r="E126" s="236" t="s">
        <v>19</v>
      </c>
      <c r="F126" s="237" t="s">
        <v>671</v>
      </c>
      <c r="G126" s="234"/>
      <c r="H126" s="238">
        <v>7.279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AT126" s="244" t="s">
        <v>156</v>
      </c>
      <c r="AU126" s="244" t="s">
        <v>82</v>
      </c>
      <c r="AV126" s="12" t="s">
        <v>82</v>
      </c>
      <c r="AW126" s="12" t="s">
        <v>33</v>
      </c>
      <c r="AX126" s="12" t="s">
        <v>72</v>
      </c>
      <c r="AY126" s="244" t="s">
        <v>147</v>
      </c>
    </row>
    <row r="127" spans="2:51" s="13" customFormat="1" ht="12">
      <c r="B127" s="245"/>
      <c r="C127" s="246"/>
      <c r="D127" s="235" t="s">
        <v>156</v>
      </c>
      <c r="E127" s="247" t="s">
        <v>19</v>
      </c>
      <c r="F127" s="248" t="s">
        <v>183</v>
      </c>
      <c r="G127" s="246"/>
      <c r="H127" s="249">
        <v>8.676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AT127" s="255" t="s">
        <v>156</v>
      </c>
      <c r="AU127" s="255" t="s">
        <v>82</v>
      </c>
      <c r="AV127" s="13" t="s">
        <v>154</v>
      </c>
      <c r="AW127" s="13" t="s">
        <v>33</v>
      </c>
      <c r="AX127" s="13" t="s">
        <v>80</v>
      </c>
      <c r="AY127" s="255" t="s">
        <v>147</v>
      </c>
    </row>
    <row r="128" spans="2:65" s="1" customFormat="1" ht="36" customHeight="1">
      <c r="B128" s="39"/>
      <c r="C128" s="220" t="s">
        <v>190</v>
      </c>
      <c r="D128" s="220" t="s">
        <v>149</v>
      </c>
      <c r="E128" s="221" t="s">
        <v>672</v>
      </c>
      <c r="F128" s="222" t="s">
        <v>673</v>
      </c>
      <c r="G128" s="223" t="s">
        <v>152</v>
      </c>
      <c r="H128" s="224">
        <v>19.14</v>
      </c>
      <c r="I128" s="225"/>
      <c r="J128" s="226">
        <f>ROUND(I128*H128,2)</f>
        <v>0</v>
      </c>
      <c r="K128" s="222" t="s">
        <v>153</v>
      </c>
      <c r="L128" s="44"/>
      <c r="M128" s="227" t="s">
        <v>19</v>
      </c>
      <c r="N128" s="228" t="s">
        <v>43</v>
      </c>
      <c r="O128" s="84"/>
      <c r="P128" s="229">
        <f>O128*H128</f>
        <v>0</v>
      </c>
      <c r="Q128" s="229">
        <v>0.90802</v>
      </c>
      <c r="R128" s="229">
        <f>Q128*H128</f>
        <v>17.3795028</v>
      </c>
      <c r="S128" s="229">
        <v>0</v>
      </c>
      <c r="T128" s="230">
        <f>S128*H128</f>
        <v>0</v>
      </c>
      <c r="AR128" s="231" t="s">
        <v>154</v>
      </c>
      <c r="AT128" s="231" t="s">
        <v>149</v>
      </c>
      <c r="AU128" s="231" t="s">
        <v>82</v>
      </c>
      <c r="AY128" s="18" t="s">
        <v>147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80</v>
      </c>
      <c r="BK128" s="232">
        <f>ROUND(I128*H128,2)</f>
        <v>0</v>
      </c>
      <c r="BL128" s="18" t="s">
        <v>154</v>
      </c>
      <c r="BM128" s="231" t="s">
        <v>674</v>
      </c>
    </row>
    <row r="129" spans="2:51" s="12" customFormat="1" ht="12">
      <c r="B129" s="233"/>
      <c r="C129" s="234"/>
      <c r="D129" s="235" t="s">
        <v>156</v>
      </c>
      <c r="E129" s="236" t="s">
        <v>19</v>
      </c>
      <c r="F129" s="237" t="s">
        <v>675</v>
      </c>
      <c r="G129" s="234"/>
      <c r="H129" s="238">
        <v>19.14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AT129" s="244" t="s">
        <v>156</v>
      </c>
      <c r="AU129" s="244" t="s">
        <v>82</v>
      </c>
      <c r="AV129" s="12" t="s">
        <v>82</v>
      </c>
      <c r="AW129" s="12" t="s">
        <v>33</v>
      </c>
      <c r="AX129" s="12" t="s">
        <v>80</v>
      </c>
      <c r="AY129" s="244" t="s">
        <v>147</v>
      </c>
    </row>
    <row r="130" spans="2:65" s="1" customFormat="1" ht="36" customHeight="1">
      <c r="B130" s="39"/>
      <c r="C130" s="220" t="s">
        <v>195</v>
      </c>
      <c r="D130" s="220" t="s">
        <v>149</v>
      </c>
      <c r="E130" s="221" t="s">
        <v>676</v>
      </c>
      <c r="F130" s="222" t="s">
        <v>677</v>
      </c>
      <c r="G130" s="223" t="s">
        <v>173</v>
      </c>
      <c r="H130" s="224">
        <v>4.235</v>
      </c>
      <c r="I130" s="225"/>
      <c r="J130" s="226">
        <f>ROUND(I130*H130,2)</f>
        <v>0</v>
      </c>
      <c r="K130" s="222" t="s">
        <v>153</v>
      </c>
      <c r="L130" s="44"/>
      <c r="M130" s="227" t="s">
        <v>19</v>
      </c>
      <c r="N130" s="228" t="s">
        <v>43</v>
      </c>
      <c r="O130" s="84"/>
      <c r="P130" s="229">
        <f>O130*H130</f>
        <v>0</v>
      </c>
      <c r="Q130" s="229">
        <v>2.459</v>
      </c>
      <c r="R130" s="229">
        <f>Q130*H130</f>
        <v>10.413865000000001</v>
      </c>
      <c r="S130" s="229">
        <v>0</v>
      </c>
      <c r="T130" s="230">
        <f>S130*H130</f>
        <v>0</v>
      </c>
      <c r="AR130" s="231" t="s">
        <v>154</v>
      </c>
      <c r="AT130" s="231" t="s">
        <v>149</v>
      </c>
      <c r="AU130" s="231" t="s">
        <v>82</v>
      </c>
      <c r="AY130" s="18" t="s">
        <v>147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80</v>
      </c>
      <c r="BK130" s="232">
        <f>ROUND(I130*H130,2)</f>
        <v>0</v>
      </c>
      <c r="BL130" s="18" t="s">
        <v>154</v>
      </c>
      <c r="BM130" s="231" t="s">
        <v>678</v>
      </c>
    </row>
    <row r="131" spans="2:51" s="12" customFormat="1" ht="12">
      <c r="B131" s="233"/>
      <c r="C131" s="234"/>
      <c r="D131" s="235" t="s">
        <v>156</v>
      </c>
      <c r="E131" s="236" t="s">
        <v>19</v>
      </c>
      <c r="F131" s="237" t="s">
        <v>679</v>
      </c>
      <c r="G131" s="234"/>
      <c r="H131" s="238">
        <v>4.235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AT131" s="244" t="s">
        <v>156</v>
      </c>
      <c r="AU131" s="244" t="s">
        <v>82</v>
      </c>
      <c r="AV131" s="12" t="s">
        <v>82</v>
      </c>
      <c r="AW131" s="12" t="s">
        <v>33</v>
      </c>
      <c r="AX131" s="12" t="s">
        <v>80</v>
      </c>
      <c r="AY131" s="244" t="s">
        <v>147</v>
      </c>
    </row>
    <row r="132" spans="2:65" s="1" customFormat="1" ht="48" customHeight="1">
      <c r="B132" s="39"/>
      <c r="C132" s="220" t="s">
        <v>200</v>
      </c>
      <c r="D132" s="220" t="s">
        <v>149</v>
      </c>
      <c r="E132" s="221" t="s">
        <v>680</v>
      </c>
      <c r="F132" s="222" t="s">
        <v>681</v>
      </c>
      <c r="G132" s="223" t="s">
        <v>212</v>
      </c>
      <c r="H132" s="224">
        <v>0.23</v>
      </c>
      <c r="I132" s="225"/>
      <c r="J132" s="226">
        <f>ROUND(I132*H132,2)</f>
        <v>0</v>
      </c>
      <c r="K132" s="222" t="s">
        <v>153</v>
      </c>
      <c r="L132" s="44"/>
      <c r="M132" s="227" t="s">
        <v>19</v>
      </c>
      <c r="N132" s="228" t="s">
        <v>43</v>
      </c>
      <c r="O132" s="84"/>
      <c r="P132" s="229">
        <f>O132*H132</f>
        <v>0</v>
      </c>
      <c r="Q132" s="229">
        <v>1.05871</v>
      </c>
      <c r="R132" s="229">
        <f>Q132*H132</f>
        <v>0.24350330000000003</v>
      </c>
      <c r="S132" s="229">
        <v>0</v>
      </c>
      <c r="T132" s="230">
        <f>S132*H132</f>
        <v>0</v>
      </c>
      <c r="AR132" s="231" t="s">
        <v>154</v>
      </c>
      <c r="AT132" s="231" t="s">
        <v>149</v>
      </c>
      <c r="AU132" s="231" t="s">
        <v>82</v>
      </c>
      <c r="AY132" s="18" t="s">
        <v>147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80</v>
      </c>
      <c r="BK132" s="232">
        <f>ROUND(I132*H132,2)</f>
        <v>0</v>
      </c>
      <c r="BL132" s="18" t="s">
        <v>154</v>
      </c>
      <c r="BM132" s="231" t="s">
        <v>682</v>
      </c>
    </row>
    <row r="133" spans="2:51" s="12" customFormat="1" ht="12">
      <c r="B133" s="233"/>
      <c r="C133" s="234"/>
      <c r="D133" s="235" t="s">
        <v>156</v>
      </c>
      <c r="E133" s="236" t="s">
        <v>19</v>
      </c>
      <c r="F133" s="237" t="s">
        <v>683</v>
      </c>
      <c r="G133" s="234"/>
      <c r="H133" s="238">
        <v>0.23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AT133" s="244" t="s">
        <v>156</v>
      </c>
      <c r="AU133" s="244" t="s">
        <v>82</v>
      </c>
      <c r="AV133" s="12" t="s">
        <v>82</v>
      </c>
      <c r="AW133" s="12" t="s">
        <v>33</v>
      </c>
      <c r="AX133" s="12" t="s">
        <v>80</v>
      </c>
      <c r="AY133" s="244" t="s">
        <v>147</v>
      </c>
    </row>
    <row r="134" spans="2:63" s="11" customFormat="1" ht="22.8" customHeight="1">
      <c r="B134" s="204"/>
      <c r="C134" s="205"/>
      <c r="D134" s="206" t="s">
        <v>71</v>
      </c>
      <c r="E134" s="218" t="s">
        <v>162</v>
      </c>
      <c r="F134" s="218" t="s">
        <v>684</v>
      </c>
      <c r="G134" s="205"/>
      <c r="H134" s="205"/>
      <c r="I134" s="208"/>
      <c r="J134" s="219">
        <f>BK134</f>
        <v>0</v>
      </c>
      <c r="K134" s="205"/>
      <c r="L134" s="210"/>
      <c r="M134" s="211"/>
      <c r="N134" s="212"/>
      <c r="O134" s="212"/>
      <c r="P134" s="213">
        <f>SUM(P135:P221)</f>
        <v>0</v>
      </c>
      <c r="Q134" s="212"/>
      <c r="R134" s="213">
        <f>SUM(R135:R221)</f>
        <v>115.52534420999999</v>
      </c>
      <c r="S134" s="212"/>
      <c r="T134" s="214">
        <f>SUM(T135:T221)</f>
        <v>0</v>
      </c>
      <c r="AR134" s="215" t="s">
        <v>80</v>
      </c>
      <c r="AT134" s="216" t="s">
        <v>71</v>
      </c>
      <c r="AU134" s="216" t="s">
        <v>80</v>
      </c>
      <c r="AY134" s="215" t="s">
        <v>147</v>
      </c>
      <c r="BK134" s="217">
        <f>SUM(BK135:BK221)</f>
        <v>0</v>
      </c>
    </row>
    <row r="135" spans="2:65" s="1" customFormat="1" ht="36" customHeight="1">
      <c r="B135" s="39"/>
      <c r="C135" s="220" t="s">
        <v>205</v>
      </c>
      <c r="D135" s="220" t="s">
        <v>149</v>
      </c>
      <c r="E135" s="221" t="s">
        <v>685</v>
      </c>
      <c r="F135" s="222" t="s">
        <v>686</v>
      </c>
      <c r="G135" s="223" t="s">
        <v>173</v>
      </c>
      <c r="H135" s="224">
        <v>12.708</v>
      </c>
      <c r="I135" s="225"/>
      <c r="J135" s="226">
        <f>ROUND(I135*H135,2)</f>
        <v>0</v>
      </c>
      <c r="K135" s="222" t="s">
        <v>153</v>
      </c>
      <c r="L135" s="44"/>
      <c r="M135" s="227" t="s">
        <v>19</v>
      </c>
      <c r="N135" s="228" t="s">
        <v>43</v>
      </c>
      <c r="O135" s="84"/>
      <c r="P135" s="229">
        <f>O135*H135</f>
        <v>0</v>
      </c>
      <c r="Q135" s="229">
        <v>1.8775</v>
      </c>
      <c r="R135" s="229">
        <f>Q135*H135</f>
        <v>23.85927</v>
      </c>
      <c r="S135" s="229">
        <v>0</v>
      </c>
      <c r="T135" s="230">
        <f>S135*H135</f>
        <v>0</v>
      </c>
      <c r="AR135" s="231" t="s">
        <v>154</v>
      </c>
      <c r="AT135" s="231" t="s">
        <v>149</v>
      </c>
      <c r="AU135" s="231" t="s">
        <v>82</v>
      </c>
      <c r="AY135" s="18" t="s">
        <v>147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80</v>
      </c>
      <c r="BK135" s="232">
        <f>ROUND(I135*H135,2)</f>
        <v>0</v>
      </c>
      <c r="BL135" s="18" t="s">
        <v>154</v>
      </c>
      <c r="BM135" s="231" t="s">
        <v>687</v>
      </c>
    </row>
    <row r="136" spans="2:51" s="14" customFormat="1" ht="12">
      <c r="B136" s="256"/>
      <c r="C136" s="257"/>
      <c r="D136" s="235" t="s">
        <v>156</v>
      </c>
      <c r="E136" s="258" t="s">
        <v>19</v>
      </c>
      <c r="F136" s="259" t="s">
        <v>220</v>
      </c>
      <c r="G136" s="257"/>
      <c r="H136" s="258" t="s">
        <v>19</v>
      </c>
      <c r="I136" s="260"/>
      <c r="J136" s="257"/>
      <c r="K136" s="257"/>
      <c r="L136" s="261"/>
      <c r="M136" s="262"/>
      <c r="N136" s="263"/>
      <c r="O136" s="263"/>
      <c r="P136" s="263"/>
      <c r="Q136" s="263"/>
      <c r="R136" s="263"/>
      <c r="S136" s="263"/>
      <c r="T136" s="264"/>
      <c r="AT136" s="265" t="s">
        <v>156</v>
      </c>
      <c r="AU136" s="265" t="s">
        <v>82</v>
      </c>
      <c r="AV136" s="14" t="s">
        <v>80</v>
      </c>
      <c r="AW136" s="14" t="s">
        <v>33</v>
      </c>
      <c r="AX136" s="14" t="s">
        <v>72</v>
      </c>
      <c r="AY136" s="265" t="s">
        <v>147</v>
      </c>
    </row>
    <row r="137" spans="2:51" s="12" customFormat="1" ht="12">
      <c r="B137" s="233"/>
      <c r="C137" s="234"/>
      <c r="D137" s="235" t="s">
        <v>156</v>
      </c>
      <c r="E137" s="236" t="s">
        <v>19</v>
      </c>
      <c r="F137" s="237" t="s">
        <v>688</v>
      </c>
      <c r="G137" s="234"/>
      <c r="H137" s="238">
        <v>1.107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AT137" s="244" t="s">
        <v>156</v>
      </c>
      <c r="AU137" s="244" t="s">
        <v>82</v>
      </c>
      <c r="AV137" s="12" t="s">
        <v>82</v>
      </c>
      <c r="AW137" s="12" t="s">
        <v>33</v>
      </c>
      <c r="AX137" s="12" t="s">
        <v>72</v>
      </c>
      <c r="AY137" s="244" t="s">
        <v>147</v>
      </c>
    </row>
    <row r="138" spans="2:51" s="12" customFormat="1" ht="12">
      <c r="B138" s="233"/>
      <c r="C138" s="234"/>
      <c r="D138" s="235" t="s">
        <v>156</v>
      </c>
      <c r="E138" s="236" t="s">
        <v>19</v>
      </c>
      <c r="F138" s="237" t="s">
        <v>689</v>
      </c>
      <c r="G138" s="234"/>
      <c r="H138" s="238">
        <v>1.378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156</v>
      </c>
      <c r="AU138" s="244" t="s">
        <v>82</v>
      </c>
      <c r="AV138" s="12" t="s">
        <v>82</v>
      </c>
      <c r="AW138" s="12" t="s">
        <v>33</v>
      </c>
      <c r="AX138" s="12" t="s">
        <v>72</v>
      </c>
      <c r="AY138" s="244" t="s">
        <v>147</v>
      </c>
    </row>
    <row r="139" spans="2:51" s="14" customFormat="1" ht="12">
      <c r="B139" s="256"/>
      <c r="C139" s="257"/>
      <c r="D139" s="235" t="s">
        <v>156</v>
      </c>
      <c r="E139" s="258" t="s">
        <v>19</v>
      </c>
      <c r="F139" s="259" t="s">
        <v>223</v>
      </c>
      <c r="G139" s="257"/>
      <c r="H139" s="258" t="s">
        <v>19</v>
      </c>
      <c r="I139" s="260"/>
      <c r="J139" s="257"/>
      <c r="K139" s="257"/>
      <c r="L139" s="261"/>
      <c r="M139" s="262"/>
      <c r="N139" s="263"/>
      <c r="O139" s="263"/>
      <c r="P139" s="263"/>
      <c r="Q139" s="263"/>
      <c r="R139" s="263"/>
      <c r="S139" s="263"/>
      <c r="T139" s="264"/>
      <c r="AT139" s="265" t="s">
        <v>156</v>
      </c>
      <c r="AU139" s="265" t="s">
        <v>82</v>
      </c>
      <c r="AV139" s="14" t="s">
        <v>80</v>
      </c>
      <c r="AW139" s="14" t="s">
        <v>33</v>
      </c>
      <c r="AX139" s="14" t="s">
        <v>72</v>
      </c>
      <c r="AY139" s="265" t="s">
        <v>147</v>
      </c>
    </row>
    <row r="140" spans="2:51" s="12" customFormat="1" ht="12">
      <c r="B140" s="233"/>
      <c r="C140" s="234"/>
      <c r="D140" s="235" t="s">
        <v>156</v>
      </c>
      <c r="E140" s="236" t="s">
        <v>19</v>
      </c>
      <c r="F140" s="237" t="s">
        <v>690</v>
      </c>
      <c r="G140" s="234"/>
      <c r="H140" s="238">
        <v>3.213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AT140" s="244" t="s">
        <v>156</v>
      </c>
      <c r="AU140" s="244" t="s">
        <v>82</v>
      </c>
      <c r="AV140" s="12" t="s">
        <v>82</v>
      </c>
      <c r="AW140" s="12" t="s">
        <v>33</v>
      </c>
      <c r="AX140" s="12" t="s">
        <v>72</v>
      </c>
      <c r="AY140" s="244" t="s">
        <v>147</v>
      </c>
    </row>
    <row r="141" spans="2:51" s="14" customFormat="1" ht="12">
      <c r="B141" s="256"/>
      <c r="C141" s="257"/>
      <c r="D141" s="235" t="s">
        <v>156</v>
      </c>
      <c r="E141" s="258" t="s">
        <v>19</v>
      </c>
      <c r="F141" s="259" t="s">
        <v>225</v>
      </c>
      <c r="G141" s="257"/>
      <c r="H141" s="258" t="s">
        <v>19</v>
      </c>
      <c r="I141" s="260"/>
      <c r="J141" s="257"/>
      <c r="K141" s="257"/>
      <c r="L141" s="261"/>
      <c r="M141" s="262"/>
      <c r="N141" s="263"/>
      <c r="O141" s="263"/>
      <c r="P141" s="263"/>
      <c r="Q141" s="263"/>
      <c r="R141" s="263"/>
      <c r="S141" s="263"/>
      <c r="T141" s="264"/>
      <c r="AT141" s="265" t="s">
        <v>156</v>
      </c>
      <c r="AU141" s="265" t="s">
        <v>82</v>
      </c>
      <c r="AV141" s="14" t="s">
        <v>80</v>
      </c>
      <c r="AW141" s="14" t="s">
        <v>33</v>
      </c>
      <c r="AX141" s="14" t="s">
        <v>72</v>
      </c>
      <c r="AY141" s="265" t="s">
        <v>147</v>
      </c>
    </row>
    <row r="142" spans="2:51" s="12" customFormat="1" ht="12">
      <c r="B142" s="233"/>
      <c r="C142" s="234"/>
      <c r="D142" s="235" t="s">
        <v>156</v>
      </c>
      <c r="E142" s="236" t="s">
        <v>19</v>
      </c>
      <c r="F142" s="237" t="s">
        <v>691</v>
      </c>
      <c r="G142" s="234"/>
      <c r="H142" s="238">
        <v>4.762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AT142" s="244" t="s">
        <v>156</v>
      </c>
      <c r="AU142" s="244" t="s">
        <v>82</v>
      </c>
      <c r="AV142" s="12" t="s">
        <v>82</v>
      </c>
      <c r="AW142" s="12" t="s">
        <v>33</v>
      </c>
      <c r="AX142" s="12" t="s">
        <v>72</v>
      </c>
      <c r="AY142" s="244" t="s">
        <v>147</v>
      </c>
    </row>
    <row r="143" spans="2:51" s="12" customFormat="1" ht="12">
      <c r="B143" s="233"/>
      <c r="C143" s="234"/>
      <c r="D143" s="235" t="s">
        <v>156</v>
      </c>
      <c r="E143" s="236" t="s">
        <v>19</v>
      </c>
      <c r="F143" s="237" t="s">
        <v>692</v>
      </c>
      <c r="G143" s="234"/>
      <c r="H143" s="238">
        <v>2.248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AT143" s="244" t="s">
        <v>156</v>
      </c>
      <c r="AU143" s="244" t="s">
        <v>82</v>
      </c>
      <c r="AV143" s="12" t="s">
        <v>82</v>
      </c>
      <c r="AW143" s="12" t="s">
        <v>33</v>
      </c>
      <c r="AX143" s="12" t="s">
        <v>72</v>
      </c>
      <c r="AY143" s="244" t="s">
        <v>147</v>
      </c>
    </row>
    <row r="144" spans="2:51" s="13" customFormat="1" ht="12">
      <c r="B144" s="245"/>
      <c r="C144" s="246"/>
      <c r="D144" s="235" t="s">
        <v>156</v>
      </c>
      <c r="E144" s="247" t="s">
        <v>19</v>
      </c>
      <c r="F144" s="248" t="s">
        <v>183</v>
      </c>
      <c r="G144" s="246"/>
      <c r="H144" s="249">
        <v>12.708000000000002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AT144" s="255" t="s">
        <v>156</v>
      </c>
      <c r="AU144" s="255" t="s">
        <v>82</v>
      </c>
      <c r="AV144" s="13" t="s">
        <v>154</v>
      </c>
      <c r="AW144" s="13" t="s">
        <v>33</v>
      </c>
      <c r="AX144" s="13" t="s">
        <v>80</v>
      </c>
      <c r="AY144" s="255" t="s">
        <v>147</v>
      </c>
    </row>
    <row r="145" spans="2:65" s="1" customFormat="1" ht="36" customHeight="1">
      <c r="B145" s="39"/>
      <c r="C145" s="220" t="s">
        <v>209</v>
      </c>
      <c r="D145" s="220" t="s">
        <v>149</v>
      </c>
      <c r="E145" s="221" t="s">
        <v>693</v>
      </c>
      <c r="F145" s="222" t="s">
        <v>694</v>
      </c>
      <c r="G145" s="223" t="s">
        <v>152</v>
      </c>
      <c r="H145" s="224">
        <v>19.08</v>
      </c>
      <c r="I145" s="225"/>
      <c r="J145" s="226">
        <f>ROUND(I145*H145,2)</f>
        <v>0</v>
      </c>
      <c r="K145" s="222" t="s">
        <v>153</v>
      </c>
      <c r="L145" s="44"/>
      <c r="M145" s="227" t="s">
        <v>19</v>
      </c>
      <c r="N145" s="228" t="s">
        <v>43</v>
      </c>
      <c r="O145" s="84"/>
      <c r="P145" s="229">
        <f>O145*H145</f>
        <v>0</v>
      </c>
      <c r="Q145" s="229">
        <v>0.22158</v>
      </c>
      <c r="R145" s="229">
        <f>Q145*H145</f>
        <v>4.2277464</v>
      </c>
      <c r="S145" s="229">
        <v>0</v>
      </c>
      <c r="T145" s="230">
        <f>S145*H145</f>
        <v>0</v>
      </c>
      <c r="AR145" s="231" t="s">
        <v>154</v>
      </c>
      <c r="AT145" s="231" t="s">
        <v>149</v>
      </c>
      <c r="AU145" s="231" t="s">
        <v>82</v>
      </c>
      <c r="AY145" s="18" t="s">
        <v>147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80</v>
      </c>
      <c r="BK145" s="232">
        <f>ROUND(I145*H145,2)</f>
        <v>0</v>
      </c>
      <c r="BL145" s="18" t="s">
        <v>154</v>
      </c>
      <c r="BM145" s="231" t="s">
        <v>695</v>
      </c>
    </row>
    <row r="146" spans="2:51" s="12" customFormat="1" ht="12">
      <c r="B146" s="233"/>
      <c r="C146" s="234"/>
      <c r="D146" s="235" t="s">
        <v>156</v>
      </c>
      <c r="E146" s="236" t="s">
        <v>19</v>
      </c>
      <c r="F146" s="237" t="s">
        <v>696</v>
      </c>
      <c r="G146" s="234"/>
      <c r="H146" s="238">
        <v>19.08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AT146" s="244" t="s">
        <v>156</v>
      </c>
      <c r="AU146" s="244" t="s">
        <v>82</v>
      </c>
      <c r="AV146" s="12" t="s">
        <v>82</v>
      </c>
      <c r="AW146" s="12" t="s">
        <v>33</v>
      </c>
      <c r="AX146" s="12" t="s">
        <v>80</v>
      </c>
      <c r="AY146" s="244" t="s">
        <v>147</v>
      </c>
    </row>
    <row r="147" spans="2:65" s="1" customFormat="1" ht="36" customHeight="1">
      <c r="B147" s="39"/>
      <c r="C147" s="220" t="s">
        <v>216</v>
      </c>
      <c r="D147" s="220" t="s">
        <v>149</v>
      </c>
      <c r="E147" s="221" t="s">
        <v>697</v>
      </c>
      <c r="F147" s="222" t="s">
        <v>698</v>
      </c>
      <c r="G147" s="223" t="s">
        <v>152</v>
      </c>
      <c r="H147" s="224">
        <v>60.792</v>
      </c>
      <c r="I147" s="225"/>
      <c r="J147" s="226">
        <f>ROUND(I147*H147,2)</f>
        <v>0</v>
      </c>
      <c r="K147" s="222" t="s">
        <v>153</v>
      </c>
      <c r="L147" s="44"/>
      <c r="M147" s="227" t="s">
        <v>19</v>
      </c>
      <c r="N147" s="228" t="s">
        <v>43</v>
      </c>
      <c r="O147" s="84"/>
      <c r="P147" s="229">
        <f>O147*H147</f>
        <v>0</v>
      </c>
      <c r="Q147" s="229">
        <v>0.25933</v>
      </c>
      <c r="R147" s="229">
        <f>Q147*H147</f>
        <v>15.76518936</v>
      </c>
      <c r="S147" s="229">
        <v>0</v>
      </c>
      <c r="T147" s="230">
        <f>S147*H147</f>
        <v>0</v>
      </c>
      <c r="AR147" s="231" t="s">
        <v>154</v>
      </c>
      <c r="AT147" s="231" t="s">
        <v>149</v>
      </c>
      <c r="AU147" s="231" t="s">
        <v>82</v>
      </c>
      <c r="AY147" s="18" t="s">
        <v>147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80</v>
      </c>
      <c r="BK147" s="232">
        <f>ROUND(I147*H147,2)</f>
        <v>0</v>
      </c>
      <c r="BL147" s="18" t="s">
        <v>154</v>
      </c>
      <c r="BM147" s="231" t="s">
        <v>699</v>
      </c>
    </row>
    <row r="148" spans="2:51" s="12" customFormat="1" ht="12">
      <c r="B148" s="233"/>
      <c r="C148" s="234"/>
      <c r="D148" s="235" t="s">
        <v>156</v>
      </c>
      <c r="E148" s="236" t="s">
        <v>19</v>
      </c>
      <c r="F148" s="237" t="s">
        <v>700</v>
      </c>
      <c r="G148" s="234"/>
      <c r="H148" s="238">
        <v>8.565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AT148" s="244" t="s">
        <v>156</v>
      </c>
      <c r="AU148" s="244" t="s">
        <v>82</v>
      </c>
      <c r="AV148" s="12" t="s">
        <v>82</v>
      </c>
      <c r="AW148" s="12" t="s">
        <v>33</v>
      </c>
      <c r="AX148" s="12" t="s">
        <v>72</v>
      </c>
      <c r="AY148" s="244" t="s">
        <v>147</v>
      </c>
    </row>
    <row r="149" spans="2:51" s="12" customFormat="1" ht="12">
      <c r="B149" s="233"/>
      <c r="C149" s="234"/>
      <c r="D149" s="235" t="s">
        <v>156</v>
      </c>
      <c r="E149" s="236" t="s">
        <v>19</v>
      </c>
      <c r="F149" s="237" t="s">
        <v>701</v>
      </c>
      <c r="G149" s="234"/>
      <c r="H149" s="238">
        <v>19.334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AT149" s="244" t="s">
        <v>156</v>
      </c>
      <c r="AU149" s="244" t="s">
        <v>82</v>
      </c>
      <c r="AV149" s="12" t="s">
        <v>82</v>
      </c>
      <c r="AW149" s="12" t="s">
        <v>33</v>
      </c>
      <c r="AX149" s="12" t="s">
        <v>72</v>
      </c>
      <c r="AY149" s="244" t="s">
        <v>147</v>
      </c>
    </row>
    <row r="150" spans="2:51" s="12" customFormat="1" ht="12">
      <c r="B150" s="233"/>
      <c r="C150" s="234"/>
      <c r="D150" s="235" t="s">
        <v>156</v>
      </c>
      <c r="E150" s="236" t="s">
        <v>19</v>
      </c>
      <c r="F150" s="237" t="s">
        <v>702</v>
      </c>
      <c r="G150" s="234"/>
      <c r="H150" s="238">
        <v>28.363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AT150" s="244" t="s">
        <v>156</v>
      </c>
      <c r="AU150" s="244" t="s">
        <v>82</v>
      </c>
      <c r="AV150" s="12" t="s">
        <v>82</v>
      </c>
      <c r="AW150" s="12" t="s">
        <v>33</v>
      </c>
      <c r="AX150" s="12" t="s">
        <v>72</v>
      </c>
      <c r="AY150" s="244" t="s">
        <v>147</v>
      </c>
    </row>
    <row r="151" spans="2:51" s="12" customFormat="1" ht="12">
      <c r="B151" s="233"/>
      <c r="C151" s="234"/>
      <c r="D151" s="235" t="s">
        <v>156</v>
      </c>
      <c r="E151" s="236" t="s">
        <v>19</v>
      </c>
      <c r="F151" s="237" t="s">
        <v>703</v>
      </c>
      <c r="G151" s="234"/>
      <c r="H151" s="238">
        <v>-2.097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AT151" s="244" t="s">
        <v>156</v>
      </c>
      <c r="AU151" s="244" t="s">
        <v>82</v>
      </c>
      <c r="AV151" s="12" t="s">
        <v>82</v>
      </c>
      <c r="AW151" s="12" t="s">
        <v>33</v>
      </c>
      <c r="AX151" s="12" t="s">
        <v>72</v>
      </c>
      <c r="AY151" s="244" t="s">
        <v>147</v>
      </c>
    </row>
    <row r="152" spans="2:51" s="12" customFormat="1" ht="12">
      <c r="B152" s="233"/>
      <c r="C152" s="234"/>
      <c r="D152" s="235" t="s">
        <v>156</v>
      </c>
      <c r="E152" s="236" t="s">
        <v>19</v>
      </c>
      <c r="F152" s="237" t="s">
        <v>704</v>
      </c>
      <c r="G152" s="234"/>
      <c r="H152" s="238">
        <v>2.55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AT152" s="244" t="s">
        <v>156</v>
      </c>
      <c r="AU152" s="244" t="s">
        <v>82</v>
      </c>
      <c r="AV152" s="12" t="s">
        <v>82</v>
      </c>
      <c r="AW152" s="12" t="s">
        <v>33</v>
      </c>
      <c r="AX152" s="12" t="s">
        <v>72</v>
      </c>
      <c r="AY152" s="244" t="s">
        <v>147</v>
      </c>
    </row>
    <row r="153" spans="2:51" s="12" customFormat="1" ht="12">
      <c r="B153" s="233"/>
      <c r="C153" s="234"/>
      <c r="D153" s="235" t="s">
        <v>156</v>
      </c>
      <c r="E153" s="236" t="s">
        <v>19</v>
      </c>
      <c r="F153" s="237" t="s">
        <v>705</v>
      </c>
      <c r="G153" s="234"/>
      <c r="H153" s="238">
        <v>8.205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AT153" s="244" t="s">
        <v>156</v>
      </c>
      <c r="AU153" s="244" t="s">
        <v>82</v>
      </c>
      <c r="AV153" s="12" t="s">
        <v>82</v>
      </c>
      <c r="AW153" s="12" t="s">
        <v>33</v>
      </c>
      <c r="AX153" s="12" t="s">
        <v>72</v>
      </c>
      <c r="AY153" s="244" t="s">
        <v>147</v>
      </c>
    </row>
    <row r="154" spans="2:51" s="12" customFormat="1" ht="12">
      <c r="B154" s="233"/>
      <c r="C154" s="234"/>
      <c r="D154" s="235" t="s">
        <v>156</v>
      </c>
      <c r="E154" s="236" t="s">
        <v>19</v>
      </c>
      <c r="F154" s="237" t="s">
        <v>706</v>
      </c>
      <c r="G154" s="234"/>
      <c r="H154" s="238">
        <v>-4.128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156</v>
      </c>
      <c r="AU154" s="244" t="s">
        <v>82</v>
      </c>
      <c r="AV154" s="12" t="s">
        <v>82</v>
      </c>
      <c r="AW154" s="12" t="s">
        <v>33</v>
      </c>
      <c r="AX154" s="12" t="s">
        <v>72</v>
      </c>
      <c r="AY154" s="244" t="s">
        <v>147</v>
      </c>
    </row>
    <row r="155" spans="2:51" s="13" customFormat="1" ht="12">
      <c r="B155" s="245"/>
      <c r="C155" s="246"/>
      <c r="D155" s="235" t="s">
        <v>156</v>
      </c>
      <c r="E155" s="247" t="s">
        <v>19</v>
      </c>
      <c r="F155" s="248" t="s">
        <v>183</v>
      </c>
      <c r="G155" s="246"/>
      <c r="H155" s="249">
        <v>60.792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AT155" s="255" t="s">
        <v>156</v>
      </c>
      <c r="AU155" s="255" t="s">
        <v>82</v>
      </c>
      <c r="AV155" s="13" t="s">
        <v>154</v>
      </c>
      <c r="AW155" s="13" t="s">
        <v>33</v>
      </c>
      <c r="AX155" s="13" t="s">
        <v>80</v>
      </c>
      <c r="AY155" s="255" t="s">
        <v>147</v>
      </c>
    </row>
    <row r="156" spans="2:65" s="1" customFormat="1" ht="48" customHeight="1">
      <c r="B156" s="39"/>
      <c r="C156" s="220" t="s">
        <v>228</v>
      </c>
      <c r="D156" s="220" t="s">
        <v>149</v>
      </c>
      <c r="E156" s="221" t="s">
        <v>707</v>
      </c>
      <c r="F156" s="222" t="s">
        <v>708</v>
      </c>
      <c r="G156" s="223" t="s">
        <v>152</v>
      </c>
      <c r="H156" s="224">
        <v>183.099</v>
      </c>
      <c r="I156" s="225"/>
      <c r="J156" s="226">
        <f>ROUND(I156*H156,2)</f>
        <v>0</v>
      </c>
      <c r="K156" s="222" t="s">
        <v>153</v>
      </c>
      <c r="L156" s="44"/>
      <c r="M156" s="227" t="s">
        <v>19</v>
      </c>
      <c r="N156" s="228" t="s">
        <v>43</v>
      </c>
      <c r="O156" s="84"/>
      <c r="P156" s="229">
        <f>O156*H156</f>
        <v>0</v>
      </c>
      <c r="Q156" s="229">
        <v>0.26068</v>
      </c>
      <c r="R156" s="229">
        <f>Q156*H156</f>
        <v>47.730247320000004</v>
      </c>
      <c r="S156" s="229">
        <v>0</v>
      </c>
      <c r="T156" s="230">
        <f>S156*H156</f>
        <v>0</v>
      </c>
      <c r="AR156" s="231" t="s">
        <v>154</v>
      </c>
      <c r="AT156" s="231" t="s">
        <v>149</v>
      </c>
      <c r="AU156" s="231" t="s">
        <v>82</v>
      </c>
      <c r="AY156" s="18" t="s">
        <v>147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80</v>
      </c>
      <c r="BK156" s="232">
        <f>ROUND(I156*H156,2)</f>
        <v>0</v>
      </c>
      <c r="BL156" s="18" t="s">
        <v>154</v>
      </c>
      <c r="BM156" s="231" t="s">
        <v>709</v>
      </c>
    </row>
    <row r="157" spans="2:51" s="12" customFormat="1" ht="12">
      <c r="B157" s="233"/>
      <c r="C157" s="234"/>
      <c r="D157" s="235" t="s">
        <v>156</v>
      </c>
      <c r="E157" s="236" t="s">
        <v>19</v>
      </c>
      <c r="F157" s="237" t="s">
        <v>710</v>
      </c>
      <c r="G157" s="234"/>
      <c r="H157" s="238">
        <v>89.32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AT157" s="244" t="s">
        <v>156</v>
      </c>
      <c r="AU157" s="244" t="s">
        <v>82</v>
      </c>
      <c r="AV157" s="12" t="s">
        <v>82</v>
      </c>
      <c r="AW157" s="12" t="s">
        <v>33</v>
      </c>
      <c r="AX157" s="12" t="s">
        <v>72</v>
      </c>
      <c r="AY157" s="244" t="s">
        <v>147</v>
      </c>
    </row>
    <row r="158" spans="2:51" s="12" customFormat="1" ht="12">
      <c r="B158" s="233"/>
      <c r="C158" s="234"/>
      <c r="D158" s="235" t="s">
        <v>156</v>
      </c>
      <c r="E158" s="236" t="s">
        <v>19</v>
      </c>
      <c r="F158" s="237" t="s">
        <v>711</v>
      </c>
      <c r="G158" s="234"/>
      <c r="H158" s="238">
        <v>-38.983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AT158" s="244" t="s">
        <v>156</v>
      </c>
      <c r="AU158" s="244" t="s">
        <v>82</v>
      </c>
      <c r="AV158" s="12" t="s">
        <v>82</v>
      </c>
      <c r="AW158" s="12" t="s">
        <v>33</v>
      </c>
      <c r="AX158" s="12" t="s">
        <v>72</v>
      </c>
      <c r="AY158" s="244" t="s">
        <v>147</v>
      </c>
    </row>
    <row r="159" spans="2:51" s="12" customFormat="1" ht="12">
      <c r="B159" s="233"/>
      <c r="C159" s="234"/>
      <c r="D159" s="235" t="s">
        <v>156</v>
      </c>
      <c r="E159" s="236" t="s">
        <v>19</v>
      </c>
      <c r="F159" s="237" t="s">
        <v>712</v>
      </c>
      <c r="G159" s="234"/>
      <c r="H159" s="238">
        <v>103.356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AT159" s="244" t="s">
        <v>156</v>
      </c>
      <c r="AU159" s="244" t="s">
        <v>82</v>
      </c>
      <c r="AV159" s="12" t="s">
        <v>82</v>
      </c>
      <c r="AW159" s="12" t="s">
        <v>33</v>
      </c>
      <c r="AX159" s="12" t="s">
        <v>72</v>
      </c>
      <c r="AY159" s="244" t="s">
        <v>147</v>
      </c>
    </row>
    <row r="160" spans="2:51" s="12" customFormat="1" ht="12">
      <c r="B160" s="233"/>
      <c r="C160" s="234"/>
      <c r="D160" s="235" t="s">
        <v>156</v>
      </c>
      <c r="E160" s="236" t="s">
        <v>19</v>
      </c>
      <c r="F160" s="237" t="s">
        <v>713</v>
      </c>
      <c r="G160" s="234"/>
      <c r="H160" s="238">
        <v>-13.854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AT160" s="244" t="s">
        <v>156</v>
      </c>
      <c r="AU160" s="244" t="s">
        <v>82</v>
      </c>
      <c r="AV160" s="12" t="s">
        <v>82</v>
      </c>
      <c r="AW160" s="12" t="s">
        <v>33</v>
      </c>
      <c r="AX160" s="12" t="s">
        <v>72</v>
      </c>
      <c r="AY160" s="244" t="s">
        <v>147</v>
      </c>
    </row>
    <row r="161" spans="2:51" s="12" customFormat="1" ht="12">
      <c r="B161" s="233"/>
      <c r="C161" s="234"/>
      <c r="D161" s="235" t="s">
        <v>156</v>
      </c>
      <c r="E161" s="236" t="s">
        <v>19</v>
      </c>
      <c r="F161" s="237" t="s">
        <v>714</v>
      </c>
      <c r="G161" s="234"/>
      <c r="H161" s="238">
        <v>7.35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AT161" s="244" t="s">
        <v>156</v>
      </c>
      <c r="AU161" s="244" t="s">
        <v>82</v>
      </c>
      <c r="AV161" s="12" t="s">
        <v>82</v>
      </c>
      <c r="AW161" s="12" t="s">
        <v>33</v>
      </c>
      <c r="AX161" s="12" t="s">
        <v>72</v>
      </c>
      <c r="AY161" s="244" t="s">
        <v>147</v>
      </c>
    </row>
    <row r="162" spans="2:51" s="12" customFormat="1" ht="12">
      <c r="B162" s="233"/>
      <c r="C162" s="234"/>
      <c r="D162" s="235" t="s">
        <v>156</v>
      </c>
      <c r="E162" s="236" t="s">
        <v>19</v>
      </c>
      <c r="F162" s="237" t="s">
        <v>715</v>
      </c>
      <c r="G162" s="234"/>
      <c r="H162" s="238">
        <v>35.91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AT162" s="244" t="s">
        <v>156</v>
      </c>
      <c r="AU162" s="244" t="s">
        <v>82</v>
      </c>
      <c r="AV162" s="12" t="s">
        <v>82</v>
      </c>
      <c r="AW162" s="12" t="s">
        <v>33</v>
      </c>
      <c r="AX162" s="12" t="s">
        <v>72</v>
      </c>
      <c r="AY162" s="244" t="s">
        <v>147</v>
      </c>
    </row>
    <row r="163" spans="2:51" s="13" customFormat="1" ht="12">
      <c r="B163" s="245"/>
      <c r="C163" s="246"/>
      <c r="D163" s="235" t="s">
        <v>156</v>
      </c>
      <c r="E163" s="247" t="s">
        <v>19</v>
      </c>
      <c r="F163" s="248" t="s">
        <v>183</v>
      </c>
      <c r="G163" s="246"/>
      <c r="H163" s="249">
        <v>183.099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AT163" s="255" t="s">
        <v>156</v>
      </c>
      <c r="AU163" s="255" t="s">
        <v>82</v>
      </c>
      <c r="AV163" s="13" t="s">
        <v>154</v>
      </c>
      <c r="AW163" s="13" t="s">
        <v>33</v>
      </c>
      <c r="AX163" s="13" t="s">
        <v>80</v>
      </c>
      <c r="AY163" s="255" t="s">
        <v>147</v>
      </c>
    </row>
    <row r="164" spans="2:65" s="1" customFormat="1" ht="48" customHeight="1">
      <c r="B164" s="39"/>
      <c r="C164" s="220" t="s">
        <v>8</v>
      </c>
      <c r="D164" s="220" t="s">
        <v>149</v>
      </c>
      <c r="E164" s="221" t="s">
        <v>716</v>
      </c>
      <c r="F164" s="222" t="s">
        <v>717</v>
      </c>
      <c r="G164" s="223" t="s">
        <v>461</v>
      </c>
      <c r="H164" s="224">
        <v>2</v>
      </c>
      <c r="I164" s="225"/>
      <c r="J164" s="226">
        <f>ROUND(I164*H164,2)</f>
        <v>0</v>
      </c>
      <c r="K164" s="222" t="s">
        <v>153</v>
      </c>
      <c r="L164" s="44"/>
      <c r="M164" s="227" t="s">
        <v>19</v>
      </c>
      <c r="N164" s="228" t="s">
        <v>43</v>
      </c>
      <c r="O164" s="84"/>
      <c r="P164" s="229">
        <f>O164*H164</f>
        <v>0</v>
      </c>
      <c r="Q164" s="229">
        <v>0.52204</v>
      </c>
      <c r="R164" s="229">
        <f>Q164*H164</f>
        <v>1.04408</v>
      </c>
      <c r="S164" s="229">
        <v>0</v>
      </c>
      <c r="T164" s="230">
        <f>S164*H164</f>
        <v>0</v>
      </c>
      <c r="AR164" s="231" t="s">
        <v>154</v>
      </c>
      <c r="AT164" s="231" t="s">
        <v>149</v>
      </c>
      <c r="AU164" s="231" t="s">
        <v>82</v>
      </c>
      <c r="AY164" s="18" t="s">
        <v>147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80</v>
      </c>
      <c r="BK164" s="232">
        <f>ROUND(I164*H164,2)</f>
        <v>0</v>
      </c>
      <c r="BL164" s="18" t="s">
        <v>154</v>
      </c>
      <c r="BM164" s="231" t="s">
        <v>718</v>
      </c>
    </row>
    <row r="165" spans="2:65" s="1" customFormat="1" ht="48" customHeight="1">
      <c r="B165" s="39"/>
      <c r="C165" s="220" t="s">
        <v>257</v>
      </c>
      <c r="D165" s="220" t="s">
        <v>149</v>
      </c>
      <c r="E165" s="221" t="s">
        <v>719</v>
      </c>
      <c r="F165" s="222" t="s">
        <v>720</v>
      </c>
      <c r="G165" s="223" t="s">
        <v>461</v>
      </c>
      <c r="H165" s="224">
        <v>1</v>
      </c>
      <c r="I165" s="225"/>
      <c r="J165" s="226">
        <f>ROUND(I165*H165,2)</f>
        <v>0</v>
      </c>
      <c r="K165" s="222" t="s">
        <v>153</v>
      </c>
      <c r="L165" s="44"/>
      <c r="M165" s="227" t="s">
        <v>19</v>
      </c>
      <c r="N165" s="228" t="s">
        <v>43</v>
      </c>
      <c r="O165" s="84"/>
      <c r="P165" s="229">
        <f>O165*H165</f>
        <v>0</v>
      </c>
      <c r="Q165" s="229">
        <v>0.63225</v>
      </c>
      <c r="R165" s="229">
        <f>Q165*H165</f>
        <v>0.63225</v>
      </c>
      <c r="S165" s="229">
        <v>0</v>
      </c>
      <c r="T165" s="230">
        <f>S165*H165</f>
        <v>0</v>
      </c>
      <c r="AR165" s="231" t="s">
        <v>154</v>
      </c>
      <c r="AT165" s="231" t="s">
        <v>149</v>
      </c>
      <c r="AU165" s="231" t="s">
        <v>82</v>
      </c>
      <c r="AY165" s="18" t="s">
        <v>147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80</v>
      </c>
      <c r="BK165" s="232">
        <f>ROUND(I165*H165,2)</f>
        <v>0</v>
      </c>
      <c r="BL165" s="18" t="s">
        <v>154</v>
      </c>
      <c r="BM165" s="231" t="s">
        <v>721</v>
      </c>
    </row>
    <row r="166" spans="2:65" s="1" customFormat="1" ht="60" customHeight="1">
      <c r="B166" s="39"/>
      <c r="C166" s="220" t="s">
        <v>262</v>
      </c>
      <c r="D166" s="220" t="s">
        <v>149</v>
      </c>
      <c r="E166" s="221" t="s">
        <v>722</v>
      </c>
      <c r="F166" s="222" t="s">
        <v>723</v>
      </c>
      <c r="G166" s="223" t="s">
        <v>322</v>
      </c>
      <c r="H166" s="224">
        <v>22</v>
      </c>
      <c r="I166" s="225"/>
      <c r="J166" s="226">
        <f>ROUND(I166*H166,2)</f>
        <v>0</v>
      </c>
      <c r="K166" s="222" t="s">
        <v>153</v>
      </c>
      <c r="L166" s="44"/>
      <c r="M166" s="227" t="s">
        <v>19</v>
      </c>
      <c r="N166" s="228" t="s">
        <v>43</v>
      </c>
      <c r="O166" s="84"/>
      <c r="P166" s="229">
        <f>O166*H166</f>
        <v>0</v>
      </c>
      <c r="Q166" s="229">
        <v>0.14247</v>
      </c>
      <c r="R166" s="229">
        <f>Q166*H166</f>
        <v>3.1343400000000003</v>
      </c>
      <c r="S166" s="229">
        <v>0</v>
      </c>
      <c r="T166" s="230">
        <f>S166*H166</f>
        <v>0</v>
      </c>
      <c r="AR166" s="231" t="s">
        <v>154</v>
      </c>
      <c r="AT166" s="231" t="s">
        <v>149</v>
      </c>
      <c r="AU166" s="231" t="s">
        <v>82</v>
      </c>
      <c r="AY166" s="18" t="s">
        <v>147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8" t="s">
        <v>80</v>
      </c>
      <c r="BK166" s="232">
        <f>ROUND(I166*H166,2)</f>
        <v>0</v>
      </c>
      <c r="BL166" s="18" t="s">
        <v>154</v>
      </c>
      <c r="BM166" s="231" t="s">
        <v>724</v>
      </c>
    </row>
    <row r="167" spans="2:51" s="12" customFormat="1" ht="12">
      <c r="B167" s="233"/>
      <c r="C167" s="234"/>
      <c r="D167" s="235" t="s">
        <v>156</v>
      </c>
      <c r="E167" s="236" t="s">
        <v>19</v>
      </c>
      <c r="F167" s="237" t="s">
        <v>725</v>
      </c>
      <c r="G167" s="234"/>
      <c r="H167" s="238">
        <v>22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AT167" s="244" t="s">
        <v>156</v>
      </c>
      <c r="AU167" s="244" t="s">
        <v>82</v>
      </c>
      <c r="AV167" s="12" t="s">
        <v>82</v>
      </c>
      <c r="AW167" s="12" t="s">
        <v>33</v>
      </c>
      <c r="AX167" s="12" t="s">
        <v>80</v>
      </c>
      <c r="AY167" s="244" t="s">
        <v>147</v>
      </c>
    </row>
    <row r="168" spans="2:65" s="1" customFormat="1" ht="60" customHeight="1">
      <c r="B168" s="39"/>
      <c r="C168" s="220" t="s">
        <v>267</v>
      </c>
      <c r="D168" s="220" t="s">
        <v>149</v>
      </c>
      <c r="E168" s="221" t="s">
        <v>726</v>
      </c>
      <c r="F168" s="222" t="s">
        <v>727</v>
      </c>
      <c r="G168" s="223" t="s">
        <v>322</v>
      </c>
      <c r="H168" s="224">
        <v>9</v>
      </c>
      <c r="I168" s="225"/>
      <c r="J168" s="226">
        <f>ROUND(I168*H168,2)</f>
        <v>0</v>
      </c>
      <c r="K168" s="222" t="s">
        <v>153</v>
      </c>
      <c r="L168" s="44"/>
      <c r="M168" s="227" t="s">
        <v>19</v>
      </c>
      <c r="N168" s="228" t="s">
        <v>43</v>
      </c>
      <c r="O168" s="84"/>
      <c r="P168" s="229">
        <f>O168*H168</f>
        <v>0</v>
      </c>
      <c r="Q168" s="229">
        <v>0.17858</v>
      </c>
      <c r="R168" s="229">
        <f>Q168*H168</f>
        <v>1.6072199999999999</v>
      </c>
      <c r="S168" s="229">
        <v>0</v>
      </c>
      <c r="T168" s="230">
        <f>S168*H168</f>
        <v>0</v>
      </c>
      <c r="AR168" s="231" t="s">
        <v>154</v>
      </c>
      <c r="AT168" s="231" t="s">
        <v>149</v>
      </c>
      <c r="AU168" s="231" t="s">
        <v>82</v>
      </c>
      <c r="AY168" s="18" t="s">
        <v>147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8" t="s">
        <v>80</v>
      </c>
      <c r="BK168" s="232">
        <f>ROUND(I168*H168,2)</f>
        <v>0</v>
      </c>
      <c r="BL168" s="18" t="s">
        <v>154</v>
      </c>
      <c r="BM168" s="231" t="s">
        <v>728</v>
      </c>
    </row>
    <row r="169" spans="2:51" s="12" customFormat="1" ht="12">
      <c r="B169" s="233"/>
      <c r="C169" s="234"/>
      <c r="D169" s="235" t="s">
        <v>156</v>
      </c>
      <c r="E169" s="236" t="s">
        <v>19</v>
      </c>
      <c r="F169" s="237" t="s">
        <v>729</v>
      </c>
      <c r="G169" s="234"/>
      <c r="H169" s="238">
        <v>9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AT169" s="244" t="s">
        <v>156</v>
      </c>
      <c r="AU169" s="244" t="s">
        <v>82</v>
      </c>
      <c r="AV169" s="12" t="s">
        <v>82</v>
      </c>
      <c r="AW169" s="12" t="s">
        <v>33</v>
      </c>
      <c r="AX169" s="12" t="s">
        <v>80</v>
      </c>
      <c r="AY169" s="244" t="s">
        <v>147</v>
      </c>
    </row>
    <row r="170" spans="2:65" s="1" customFormat="1" ht="24" customHeight="1">
      <c r="B170" s="39"/>
      <c r="C170" s="220" t="s">
        <v>273</v>
      </c>
      <c r="D170" s="220" t="s">
        <v>149</v>
      </c>
      <c r="E170" s="221" t="s">
        <v>730</v>
      </c>
      <c r="F170" s="222" t="s">
        <v>731</v>
      </c>
      <c r="G170" s="223" t="s">
        <v>732</v>
      </c>
      <c r="H170" s="224">
        <v>9</v>
      </c>
      <c r="I170" s="225"/>
      <c r="J170" s="226">
        <f>ROUND(I170*H170,2)</f>
        <v>0</v>
      </c>
      <c r="K170" s="222" t="s">
        <v>19</v>
      </c>
      <c r="L170" s="44"/>
      <c r="M170" s="227" t="s">
        <v>19</v>
      </c>
      <c r="N170" s="228" t="s">
        <v>43</v>
      </c>
      <c r="O170" s="84"/>
      <c r="P170" s="229">
        <f>O170*H170</f>
        <v>0</v>
      </c>
      <c r="Q170" s="229">
        <v>0.04026</v>
      </c>
      <c r="R170" s="229">
        <f>Q170*H170</f>
        <v>0.36234</v>
      </c>
      <c r="S170" s="229">
        <v>0</v>
      </c>
      <c r="T170" s="230">
        <f>S170*H170</f>
        <v>0</v>
      </c>
      <c r="AR170" s="231" t="s">
        <v>154</v>
      </c>
      <c r="AT170" s="231" t="s">
        <v>149</v>
      </c>
      <c r="AU170" s="231" t="s">
        <v>82</v>
      </c>
      <c r="AY170" s="18" t="s">
        <v>147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80</v>
      </c>
      <c r="BK170" s="232">
        <f>ROUND(I170*H170,2)</f>
        <v>0</v>
      </c>
      <c r="BL170" s="18" t="s">
        <v>154</v>
      </c>
      <c r="BM170" s="231" t="s">
        <v>733</v>
      </c>
    </row>
    <row r="171" spans="2:51" s="12" customFormat="1" ht="12">
      <c r="B171" s="233"/>
      <c r="C171" s="234"/>
      <c r="D171" s="235" t="s">
        <v>156</v>
      </c>
      <c r="E171" s="236" t="s">
        <v>19</v>
      </c>
      <c r="F171" s="237" t="s">
        <v>734</v>
      </c>
      <c r="G171" s="234"/>
      <c r="H171" s="238">
        <v>3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AT171" s="244" t="s">
        <v>156</v>
      </c>
      <c r="AU171" s="244" t="s">
        <v>82</v>
      </c>
      <c r="AV171" s="12" t="s">
        <v>82</v>
      </c>
      <c r="AW171" s="12" t="s">
        <v>33</v>
      </c>
      <c r="AX171" s="12" t="s">
        <v>72</v>
      </c>
      <c r="AY171" s="244" t="s">
        <v>147</v>
      </c>
    </row>
    <row r="172" spans="2:51" s="12" customFormat="1" ht="12">
      <c r="B172" s="233"/>
      <c r="C172" s="234"/>
      <c r="D172" s="235" t="s">
        <v>156</v>
      </c>
      <c r="E172" s="236" t="s">
        <v>19</v>
      </c>
      <c r="F172" s="237" t="s">
        <v>735</v>
      </c>
      <c r="G172" s="234"/>
      <c r="H172" s="238">
        <v>6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AT172" s="244" t="s">
        <v>156</v>
      </c>
      <c r="AU172" s="244" t="s">
        <v>82</v>
      </c>
      <c r="AV172" s="12" t="s">
        <v>82</v>
      </c>
      <c r="AW172" s="12" t="s">
        <v>33</v>
      </c>
      <c r="AX172" s="12" t="s">
        <v>72</v>
      </c>
      <c r="AY172" s="244" t="s">
        <v>147</v>
      </c>
    </row>
    <row r="173" spans="2:51" s="13" customFormat="1" ht="12">
      <c r="B173" s="245"/>
      <c r="C173" s="246"/>
      <c r="D173" s="235" t="s">
        <v>156</v>
      </c>
      <c r="E173" s="247" t="s">
        <v>19</v>
      </c>
      <c r="F173" s="248" t="s">
        <v>183</v>
      </c>
      <c r="G173" s="246"/>
      <c r="H173" s="249">
        <v>9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AT173" s="255" t="s">
        <v>156</v>
      </c>
      <c r="AU173" s="255" t="s">
        <v>82</v>
      </c>
      <c r="AV173" s="13" t="s">
        <v>154</v>
      </c>
      <c r="AW173" s="13" t="s">
        <v>33</v>
      </c>
      <c r="AX173" s="13" t="s">
        <v>80</v>
      </c>
      <c r="AY173" s="255" t="s">
        <v>147</v>
      </c>
    </row>
    <row r="174" spans="2:65" s="1" customFormat="1" ht="24" customHeight="1">
      <c r="B174" s="39"/>
      <c r="C174" s="220" t="s">
        <v>278</v>
      </c>
      <c r="D174" s="220" t="s">
        <v>149</v>
      </c>
      <c r="E174" s="221" t="s">
        <v>736</v>
      </c>
      <c r="F174" s="222" t="s">
        <v>737</v>
      </c>
      <c r="G174" s="223" t="s">
        <v>732</v>
      </c>
      <c r="H174" s="224">
        <v>3</v>
      </c>
      <c r="I174" s="225"/>
      <c r="J174" s="226">
        <f>ROUND(I174*H174,2)</f>
        <v>0</v>
      </c>
      <c r="K174" s="222" t="s">
        <v>19</v>
      </c>
      <c r="L174" s="44"/>
      <c r="M174" s="227" t="s">
        <v>19</v>
      </c>
      <c r="N174" s="228" t="s">
        <v>43</v>
      </c>
      <c r="O174" s="84"/>
      <c r="P174" s="229">
        <f>O174*H174</f>
        <v>0</v>
      </c>
      <c r="Q174" s="229">
        <v>0.08575</v>
      </c>
      <c r="R174" s="229">
        <f>Q174*H174</f>
        <v>0.25725000000000003</v>
      </c>
      <c r="S174" s="229">
        <v>0</v>
      </c>
      <c r="T174" s="230">
        <f>S174*H174</f>
        <v>0</v>
      </c>
      <c r="AR174" s="231" t="s">
        <v>154</v>
      </c>
      <c r="AT174" s="231" t="s">
        <v>149</v>
      </c>
      <c r="AU174" s="231" t="s">
        <v>82</v>
      </c>
      <c r="AY174" s="18" t="s">
        <v>147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8" t="s">
        <v>80</v>
      </c>
      <c r="BK174" s="232">
        <f>ROUND(I174*H174,2)</f>
        <v>0</v>
      </c>
      <c r="BL174" s="18" t="s">
        <v>154</v>
      </c>
      <c r="BM174" s="231" t="s">
        <v>738</v>
      </c>
    </row>
    <row r="175" spans="2:65" s="1" customFormat="1" ht="36" customHeight="1">
      <c r="B175" s="39"/>
      <c r="C175" s="220" t="s">
        <v>7</v>
      </c>
      <c r="D175" s="220" t="s">
        <v>149</v>
      </c>
      <c r="E175" s="221" t="s">
        <v>739</v>
      </c>
      <c r="F175" s="222" t="s">
        <v>740</v>
      </c>
      <c r="G175" s="223" t="s">
        <v>732</v>
      </c>
      <c r="H175" s="224">
        <v>2</v>
      </c>
      <c r="I175" s="225"/>
      <c r="J175" s="226">
        <f>ROUND(I175*H175,2)</f>
        <v>0</v>
      </c>
      <c r="K175" s="222" t="s">
        <v>153</v>
      </c>
      <c r="L175" s="44"/>
      <c r="M175" s="227" t="s">
        <v>19</v>
      </c>
      <c r="N175" s="228" t="s">
        <v>43</v>
      </c>
      <c r="O175" s="84"/>
      <c r="P175" s="229">
        <f>O175*H175</f>
        <v>0</v>
      </c>
      <c r="Q175" s="229">
        <v>0.02278</v>
      </c>
      <c r="R175" s="229">
        <f>Q175*H175</f>
        <v>0.04556</v>
      </c>
      <c r="S175" s="229">
        <v>0</v>
      </c>
      <c r="T175" s="230">
        <f>S175*H175</f>
        <v>0</v>
      </c>
      <c r="AR175" s="231" t="s">
        <v>154</v>
      </c>
      <c r="AT175" s="231" t="s">
        <v>149</v>
      </c>
      <c r="AU175" s="231" t="s">
        <v>82</v>
      </c>
      <c r="AY175" s="18" t="s">
        <v>147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8" t="s">
        <v>80</v>
      </c>
      <c r="BK175" s="232">
        <f>ROUND(I175*H175,2)</f>
        <v>0</v>
      </c>
      <c r="BL175" s="18" t="s">
        <v>154</v>
      </c>
      <c r="BM175" s="231" t="s">
        <v>741</v>
      </c>
    </row>
    <row r="176" spans="2:51" s="12" customFormat="1" ht="12">
      <c r="B176" s="233"/>
      <c r="C176" s="234"/>
      <c r="D176" s="235" t="s">
        <v>156</v>
      </c>
      <c r="E176" s="236" t="s">
        <v>19</v>
      </c>
      <c r="F176" s="237" t="s">
        <v>82</v>
      </c>
      <c r="G176" s="234"/>
      <c r="H176" s="238">
        <v>2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AT176" s="244" t="s">
        <v>156</v>
      </c>
      <c r="AU176" s="244" t="s">
        <v>82</v>
      </c>
      <c r="AV176" s="12" t="s">
        <v>82</v>
      </c>
      <c r="AW176" s="12" t="s">
        <v>33</v>
      </c>
      <c r="AX176" s="12" t="s">
        <v>80</v>
      </c>
      <c r="AY176" s="244" t="s">
        <v>147</v>
      </c>
    </row>
    <row r="177" spans="2:65" s="1" customFormat="1" ht="36" customHeight="1">
      <c r="B177" s="39"/>
      <c r="C177" s="220" t="s">
        <v>288</v>
      </c>
      <c r="D177" s="220" t="s">
        <v>149</v>
      </c>
      <c r="E177" s="221" t="s">
        <v>742</v>
      </c>
      <c r="F177" s="222" t="s">
        <v>743</v>
      </c>
      <c r="G177" s="223" t="s">
        <v>732</v>
      </c>
      <c r="H177" s="224">
        <v>24</v>
      </c>
      <c r="I177" s="225"/>
      <c r="J177" s="226">
        <f>ROUND(I177*H177,2)</f>
        <v>0</v>
      </c>
      <c r="K177" s="222" t="s">
        <v>153</v>
      </c>
      <c r="L177" s="44"/>
      <c r="M177" s="227" t="s">
        <v>19</v>
      </c>
      <c r="N177" s="228" t="s">
        <v>43</v>
      </c>
      <c r="O177" s="84"/>
      <c r="P177" s="229">
        <f>O177*H177</f>
        <v>0</v>
      </c>
      <c r="Q177" s="229">
        <v>0.03655</v>
      </c>
      <c r="R177" s="229">
        <f>Q177*H177</f>
        <v>0.8772</v>
      </c>
      <c r="S177" s="229">
        <v>0</v>
      </c>
      <c r="T177" s="230">
        <f>S177*H177</f>
        <v>0</v>
      </c>
      <c r="AR177" s="231" t="s">
        <v>154</v>
      </c>
      <c r="AT177" s="231" t="s">
        <v>149</v>
      </c>
      <c r="AU177" s="231" t="s">
        <v>82</v>
      </c>
      <c r="AY177" s="18" t="s">
        <v>147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8" t="s">
        <v>80</v>
      </c>
      <c r="BK177" s="232">
        <f>ROUND(I177*H177,2)</f>
        <v>0</v>
      </c>
      <c r="BL177" s="18" t="s">
        <v>154</v>
      </c>
      <c r="BM177" s="231" t="s">
        <v>744</v>
      </c>
    </row>
    <row r="178" spans="2:51" s="12" customFormat="1" ht="12">
      <c r="B178" s="233"/>
      <c r="C178" s="234"/>
      <c r="D178" s="235" t="s">
        <v>156</v>
      </c>
      <c r="E178" s="236" t="s">
        <v>19</v>
      </c>
      <c r="F178" s="237" t="s">
        <v>745</v>
      </c>
      <c r="G178" s="234"/>
      <c r="H178" s="238">
        <v>24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AT178" s="244" t="s">
        <v>156</v>
      </c>
      <c r="AU178" s="244" t="s">
        <v>82</v>
      </c>
      <c r="AV178" s="12" t="s">
        <v>82</v>
      </c>
      <c r="AW178" s="12" t="s">
        <v>33</v>
      </c>
      <c r="AX178" s="12" t="s">
        <v>80</v>
      </c>
      <c r="AY178" s="244" t="s">
        <v>147</v>
      </c>
    </row>
    <row r="179" spans="2:65" s="1" customFormat="1" ht="36" customHeight="1">
      <c r="B179" s="39"/>
      <c r="C179" s="220" t="s">
        <v>293</v>
      </c>
      <c r="D179" s="220" t="s">
        <v>149</v>
      </c>
      <c r="E179" s="221" t="s">
        <v>746</v>
      </c>
      <c r="F179" s="222" t="s">
        <v>747</v>
      </c>
      <c r="G179" s="223" t="s">
        <v>212</v>
      </c>
      <c r="H179" s="224">
        <v>1.243</v>
      </c>
      <c r="I179" s="225"/>
      <c r="J179" s="226">
        <f>ROUND(I179*H179,2)</f>
        <v>0</v>
      </c>
      <c r="K179" s="222" t="s">
        <v>153</v>
      </c>
      <c r="L179" s="44"/>
      <c r="M179" s="227" t="s">
        <v>19</v>
      </c>
      <c r="N179" s="228" t="s">
        <v>43</v>
      </c>
      <c r="O179" s="84"/>
      <c r="P179" s="229">
        <f>O179*H179</f>
        <v>0</v>
      </c>
      <c r="Q179" s="229">
        <v>0.01709</v>
      </c>
      <c r="R179" s="229">
        <f>Q179*H179</f>
        <v>0.021242870000000004</v>
      </c>
      <c r="S179" s="229">
        <v>0</v>
      </c>
      <c r="T179" s="230">
        <f>S179*H179</f>
        <v>0</v>
      </c>
      <c r="AR179" s="231" t="s">
        <v>154</v>
      </c>
      <c r="AT179" s="231" t="s">
        <v>149</v>
      </c>
      <c r="AU179" s="231" t="s">
        <v>82</v>
      </c>
      <c r="AY179" s="18" t="s">
        <v>147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8" t="s">
        <v>80</v>
      </c>
      <c r="BK179" s="232">
        <f>ROUND(I179*H179,2)</f>
        <v>0</v>
      </c>
      <c r="BL179" s="18" t="s">
        <v>154</v>
      </c>
      <c r="BM179" s="231" t="s">
        <v>748</v>
      </c>
    </row>
    <row r="180" spans="2:51" s="14" customFormat="1" ht="12">
      <c r="B180" s="256"/>
      <c r="C180" s="257"/>
      <c r="D180" s="235" t="s">
        <v>156</v>
      </c>
      <c r="E180" s="258" t="s">
        <v>19</v>
      </c>
      <c r="F180" s="259" t="s">
        <v>749</v>
      </c>
      <c r="G180" s="257"/>
      <c r="H180" s="258" t="s">
        <v>19</v>
      </c>
      <c r="I180" s="260"/>
      <c r="J180" s="257"/>
      <c r="K180" s="257"/>
      <c r="L180" s="261"/>
      <c r="M180" s="262"/>
      <c r="N180" s="263"/>
      <c r="O180" s="263"/>
      <c r="P180" s="263"/>
      <c r="Q180" s="263"/>
      <c r="R180" s="263"/>
      <c r="S180" s="263"/>
      <c r="T180" s="264"/>
      <c r="AT180" s="265" t="s">
        <v>156</v>
      </c>
      <c r="AU180" s="265" t="s">
        <v>82</v>
      </c>
      <c r="AV180" s="14" t="s">
        <v>80</v>
      </c>
      <c r="AW180" s="14" t="s">
        <v>33</v>
      </c>
      <c r="AX180" s="14" t="s">
        <v>72</v>
      </c>
      <c r="AY180" s="265" t="s">
        <v>147</v>
      </c>
    </row>
    <row r="181" spans="2:51" s="12" customFormat="1" ht="12">
      <c r="B181" s="233"/>
      <c r="C181" s="234"/>
      <c r="D181" s="235" t="s">
        <v>156</v>
      </c>
      <c r="E181" s="236" t="s">
        <v>19</v>
      </c>
      <c r="F181" s="237" t="s">
        <v>750</v>
      </c>
      <c r="G181" s="234"/>
      <c r="H181" s="238">
        <v>0.564</v>
      </c>
      <c r="I181" s="239"/>
      <c r="J181" s="234"/>
      <c r="K181" s="234"/>
      <c r="L181" s="240"/>
      <c r="M181" s="241"/>
      <c r="N181" s="242"/>
      <c r="O181" s="242"/>
      <c r="P181" s="242"/>
      <c r="Q181" s="242"/>
      <c r="R181" s="242"/>
      <c r="S181" s="242"/>
      <c r="T181" s="243"/>
      <c r="AT181" s="244" t="s">
        <v>156</v>
      </c>
      <c r="AU181" s="244" t="s">
        <v>82</v>
      </c>
      <c r="AV181" s="12" t="s">
        <v>82</v>
      </c>
      <c r="AW181" s="12" t="s">
        <v>33</v>
      </c>
      <c r="AX181" s="12" t="s">
        <v>72</v>
      </c>
      <c r="AY181" s="244" t="s">
        <v>147</v>
      </c>
    </row>
    <row r="182" spans="2:51" s="12" customFormat="1" ht="12">
      <c r="B182" s="233"/>
      <c r="C182" s="234"/>
      <c r="D182" s="235" t="s">
        <v>156</v>
      </c>
      <c r="E182" s="236" t="s">
        <v>19</v>
      </c>
      <c r="F182" s="237" t="s">
        <v>751</v>
      </c>
      <c r="G182" s="234"/>
      <c r="H182" s="238">
        <v>0.679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AT182" s="244" t="s">
        <v>156</v>
      </c>
      <c r="AU182" s="244" t="s">
        <v>82</v>
      </c>
      <c r="AV182" s="12" t="s">
        <v>82</v>
      </c>
      <c r="AW182" s="12" t="s">
        <v>33</v>
      </c>
      <c r="AX182" s="12" t="s">
        <v>72</v>
      </c>
      <c r="AY182" s="244" t="s">
        <v>147</v>
      </c>
    </row>
    <row r="183" spans="2:51" s="13" customFormat="1" ht="12">
      <c r="B183" s="245"/>
      <c r="C183" s="246"/>
      <c r="D183" s="235" t="s">
        <v>156</v>
      </c>
      <c r="E183" s="247" t="s">
        <v>19</v>
      </c>
      <c r="F183" s="248" t="s">
        <v>183</v>
      </c>
      <c r="G183" s="246"/>
      <c r="H183" s="249">
        <v>1.2429999999999999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AT183" s="255" t="s">
        <v>156</v>
      </c>
      <c r="AU183" s="255" t="s">
        <v>82</v>
      </c>
      <c r="AV183" s="13" t="s">
        <v>154</v>
      </c>
      <c r="AW183" s="13" t="s">
        <v>33</v>
      </c>
      <c r="AX183" s="13" t="s">
        <v>80</v>
      </c>
      <c r="AY183" s="255" t="s">
        <v>147</v>
      </c>
    </row>
    <row r="184" spans="2:65" s="1" customFormat="1" ht="16.5" customHeight="1">
      <c r="B184" s="39"/>
      <c r="C184" s="270" t="s">
        <v>303</v>
      </c>
      <c r="D184" s="270" t="s">
        <v>752</v>
      </c>
      <c r="E184" s="271" t="s">
        <v>753</v>
      </c>
      <c r="F184" s="272" t="s">
        <v>754</v>
      </c>
      <c r="G184" s="273" t="s">
        <v>212</v>
      </c>
      <c r="H184" s="274">
        <v>1.243</v>
      </c>
      <c r="I184" s="275"/>
      <c r="J184" s="276">
        <f>ROUND(I184*H184,2)</f>
        <v>0</v>
      </c>
      <c r="K184" s="272" t="s">
        <v>19</v>
      </c>
      <c r="L184" s="277"/>
      <c r="M184" s="278" t="s">
        <v>19</v>
      </c>
      <c r="N184" s="279" t="s">
        <v>43</v>
      </c>
      <c r="O184" s="84"/>
      <c r="P184" s="229">
        <f>O184*H184</f>
        <v>0</v>
      </c>
      <c r="Q184" s="229">
        <v>1</v>
      </c>
      <c r="R184" s="229">
        <f>Q184*H184</f>
        <v>1.243</v>
      </c>
      <c r="S184" s="229">
        <v>0</v>
      </c>
      <c r="T184" s="230">
        <f>S184*H184</f>
        <v>0</v>
      </c>
      <c r="AR184" s="231" t="s">
        <v>190</v>
      </c>
      <c r="AT184" s="231" t="s">
        <v>752</v>
      </c>
      <c r="AU184" s="231" t="s">
        <v>82</v>
      </c>
      <c r="AY184" s="18" t="s">
        <v>147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8" t="s">
        <v>80</v>
      </c>
      <c r="BK184" s="232">
        <f>ROUND(I184*H184,2)</f>
        <v>0</v>
      </c>
      <c r="BL184" s="18" t="s">
        <v>154</v>
      </c>
      <c r="BM184" s="231" t="s">
        <v>755</v>
      </c>
    </row>
    <row r="185" spans="2:47" s="1" customFormat="1" ht="12">
      <c r="B185" s="39"/>
      <c r="C185" s="40"/>
      <c r="D185" s="235" t="s">
        <v>756</v>
      </c>
      <c r="E185" s="40"/>
      <c r="F185" s="280" t="s">
        <v>757</v>
      </c>
      <c r="G185" s="40"/>
      <c r="H185" s="40"/>
      <c r="I185" s="146"/>
      <c r="J185" s="40"/>
      <c r="K185" s="40"/>
      <c r="L185" s="44"/>
      <c r="M185" s="281"/>
      <c r="N185" s="84"/>
      <c r="O185" s="84"/>
      <c r="P185" s="84"/>
      <c r="Q185" s="84"/>
      <c r="R185" s="84"/>
      <c r="S185" s="84"/>
      <c r="T185" s="85"/>
      <c r="AT185" s="18" t="s">
        <v>756</v>
      </c>
      <c r="AU185" s="18" t="s">
        <v>82</v>
      </c>
    </row>
    <row r="186" spans="2:65" s="1" customFormat="1" ht="24" customHeight="1">
      <c r="B186" s="39"/>
      <c r="C186" s="220" t="s">
        <v>310</v>
      </c>
      <c r="D186" s="220" t="s">
        <v>149</v>
      </c>
      <c r="E186" s="221" t="s">
        <v>758</v>
      </c>
      <c r="F186" s="222" t="s">
        <v>759</v>
      </c>
      <c r="G186" s="223" t="s">
        <v>212</v>
      </c>
      <c r="H186" s="224">
        <v>0.774</v>
      </c>
      <c r="I186" s="225"/>
      <c r="J186" s="226">
        <f>ROUND(I186*H186,2)</f>
        <v>0</v>
      </c>
      <c r="K186" s="222" t="s">
        <v>153</v>
      </c>
      <c r="L186" s="44"/>
      <c r="M186" s="227" t="s">
        <v>19</v>
      </c>
      <c r="N186" s="228" t="s">
        <v>43</v>
      </c>
      <c r="O186" s="84"/>
      <c r="P186" s="229">
        <f>O186*H186</f>
        <v>0</v>
      </c>
      <c r="Q186" s="229">
        <v>1.09</v>
      </c>
      <c r="R186" s="229">
        <f>Q186*H186</f>
        <v>0.8436600000000001</v>
      </c>
      <c r="S186" s="229">
        <v>0</v>
      </c>
      <c r="T186" s="230">
        <f>S186*H186</f>
        <v>0</v>
      </c>
      <c r="AR186" s="231" t="s">
        <v>154</v>
      </c>
      <c r="AT186" s="231" t="s">
        <v>149</v>
      </c>
      <c r="AU186" s="231" t="s">
        <v>82</v>
      </c>
      <c r="AY186" s="18" t="s">
        <v>147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8" t="s">
        <v>80</v>
      </c>
      <c r="BK186" s="232">
        <f>ROUND(I186*H186,2)</f>
        <v>0</v>
      </c>
      <c r="BL186" s="18" t="s">
        <v>154</v>
      </c>
      <c r="BM186" s="231" t="s">
        <v>760</v>
      </c>
    </row>
    <row r="187" spans="2:51" s="12" customFormat="1" ht="12">
      <c r="B187" s="233"/>
      <c r="C187" s="234"/>
      <c r="D187" s="235" t="s">
        <v>156</v>
      </c>
      <c r="E187" s="236" t="s">
        <v>19</v>
      </c>
      <c r="F187" s="237" t="s">
        <v>761</v>
      </c>
      <c r="G187" s="234"/>
      <c r="H187" s="238">
        <v>0.133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AT187" s="244" t="s">
        <v>156</v>
      </c>
      <c r="AU187" s="244" t="s">
        <v>82</v>
      </c>
      <c r="AV187" s="12" t="s">
        <v>82</v>
      </c>
      <c r="AW187" s="12" t="s">
        <v>33</v>
      </c>
      <c r="AX187" s="12" t="s">
        <v>72</v>
      </c>
      <c r="AY187" s="244" t="s">
        <v>147</v>
      </c>
    </row>
    <row r="188" spans="2:51" s="12" customFormat="1" ht="12">
      <c r="B188" s="233"/>
      <c r="C188" s="234"/>
      <c r="D188" s="235" t="s">
        <v>156</v>
      </c>
      <c r="E188" s="236" t="s">
        <v>19</v>
      </c>
      <c r="F188" s="237" t="s">
        <v>762</v>
      </c>
      <c r="G188" s="234"/>
      <c r="H188" s="238">
        <v>0.039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AT188" s="244" t="s">
        <v>156</v>
      </c>
      <c r="AU188" s="244" t="s">
        <v>82</v>
      </c>
      <c r="AV188" s="12" t="s">
        <v>82</v>
      </c>
      <c r="AW188" s="12" t="s">
        <v>33</v>
      </c>
      <c r="AX188" s="12" t="s">
        <v>72</v>
      </c>
      <c r="AY188" s="244" t="s">
        <v>147</v>
      </c>
    </row>
    <row r="189" spans="2:51" s="12" customFormat="1" ht="12">
      <c r="B189" s="233"/>
      <c r="C189" s="234"/>
      <c r="D189" s="235" t="s">
        <v>156</v>
      </c>
      <c r="E189" s="236" t="s">
        <v>19</v>
      </c>
      <c r="F189" s="237" t="s">
        <v>763</v>
      </c>
      <c r="G189" s="234"/>
      <c r="H189" s="238">
        <v>0.056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AT189" s="244" t="s">
        <v>156</v>
      </c>
      <c r="AU189" s="244" t="s">
        <v>82</v>
      </c>
      <c r="AV189" s="12" t="s">
        <v>82</v>
      </c>
      <c r="AW189" s="12" t="s">
        <v>33</v>
      </c>
      <c r="AX189" s="12" t="s">
        <v>72</v>
      </c>
      <c r="AY189" s="244" t="s">
        <v>147</v>
      </c>
    </row>
    <row r="190" spans="2:51" s="12" customFormat="1" ht="12">
      <c r="B190" s="233"/>
      <c r="C190" s="234"/>
      <c r="D190" s="235" t="s">
        <v>156</v>
      </c>
      <c r="E190" s="236" t="s">
        <v>19</v>
      </c>
      <c r="F190" s="237" t="s">
        <v>764</v>
      </c>
      <c r="G190" s="234"/>
      <c r="H190" s="238">
        <v>0.055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AT190" s="244" t="s">
        <v>156</v>
      </c>
      <c r="AU190" s="244" t="s">
        <v>82</v>
      </c>
      <c r="AV190" s="12" t="s">
        <v>82</v>
      </c>
      <c r="AW190" s="12" t="s">
        <v>33</v>
      </c>
      <c r="AX190" s="12" t="s">
        <v>72</v>
      </c>
      <c r="AY190" s="244" t="s">
        <v>147</v>
      </c>
    </row>
    <row r="191" spans="2:51" s="12" customFormat="1" ht="12">
      <c r="B191" s="233"/>
      <c r="C191" s="234"/>
      <c r="D191" s="235" t="s">
        <v>156</v>
      </c>
      <c r="E191" s="236" t="s">
        <v>19</v>
      </c>
      <c r="F191" s="237" t="s">
        <v>765</v>
      </c>
      <c r="G191" s="234"/>
      <c r="H191" s="238">
        <v>0.034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AT191" s="244" t="s">
        <v>156</v>
      </c>
      <c r="AU191" s="244" t="s">
        <v>82</v>
      </c>
      <c r="AV191" s="12" t="s">
        <v>82</v>
      </c>
      <c r="AW191" s="12" t="s">
        <v>33</v>
      </c>
      <c r="AX191" s="12" t="s">
        <v>72</v>
      </c>
      <c r="AY191" s="244" t="s">
        <v>147</v>
      </c>
    </row>
    <row r="192" spans="2:51" s="12" customFormat="1" ht="12">
      <c r="B192" s="233"/>
      <c r="C192" s="234"/>
      <c r="D192" s="235" t="s">
        <v>156</v>
      </c>
      <c r="E192" s="236" t="s">
        <v>19</v>
      </c>
      <c r="F192" s="237" t="s">
        <v>766</v>
      </c>
      <c r="G192" s="234"/>
      <c r="H192" s="238">
        <v>0.186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AT192" s="244" t="s">
        <v>156</v>
      </c>
      <c r="AU192" s="244" t="s">
        <v>82</v>
      </c>
      <c r="AV192" s="12" t="s">
        <v>82</v>
      </c>
      <c r="AW192" s="12" t="s">
        <v>33</v>
      </c>
      <c r="AX192" s="12" t="s">
        <v>72</v>
      </c>
      <c r="AY192" s="244" t="s">
        <v>147</v>
      </c>
    </row>
    <row r="193" spans="2:51" s="12" customFormat="1" ht="12">
      <c r="B193" s="233"/>
      <c r="C193" s="234"/>
      <c r="D193" s="235" t="s">
        <v>156</v>
      </c>
      <c r="E193" s="236" t="s">
        <v>19</v>
      </c>
      <c r="F193" s="237" t="s">
        <v>767</v>
      </c>
      <c r="G193" s="234"/>
      <c r="H193" s="238">
        <v>0.071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AT193" s="244" t="s">
        <v>156</v>
      </c>
      <c r="AU193" s="244" t="s">
        <v>82</v>
      </c>
      <c r="AV193" s="12" t="s">
        <v>82</v>
      </c>
      <c r="AW193" s="12" t="s">
        <v>33</v>
      </c>
      <c r="AX193" s="12" t="s">
        <v>72</v>
      </c>
      <c r="AY193" s="244" t="s">
        <v>147</v>
      </c>
    </row>
    <row r="194" spans="2:51" s="12" customFormat="1" ht="12">
      <c r="B194" s="233"/>
      <c r="C194" s="234"/>
      <c r="D194" s="235" t="s">
        <v>156</v>
      </c>
      <c r="E194" s="236" t="s">
        <v>19</v>
      </c>
      <c r="F194" s="237" t="s">
        <v>768</v>
      </c>
      <c r="G194" s="234"/>
      <c r="H194" s="238">
        <v>0.049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AT194" s="244" t="s">
        <v>156</v>
      </c>
      <c r="AU194" s="244" t="s">
        <v>82</v>
      </c>
      <c r="AV194" s="12" t="s">
        <v>82</v>
      </c>
      <c r="AW194" s="12" t="s">
        <v>33</v>
      </c>
      <c r="AX194" s="12" t="s">
        <v>72</v>
      </c>
      <c r="AY194" s="244" t="s">
        <v>147</v>
      </c>
    </row>
    <row r="195" spans="2:51" s="12" customFormat="1" ht="12">
      <c r="B195" s="233"/>
      <c r="C195" s="234"/>
      <c r="D195" s="235" t="s">
        <v>156</v>
      </c>
      <c r="E195" s="236" t="s">
        <v>19</v>
      </c>
      <c r="F195" s="237" t="s">
        <v>769</v>
      </c>
      <c r="G195" s="234"/>
      <c r="H195" s="238">
        <v>0.151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AT195" s="244" t="s">
        <v>156</v>
      </c>
      <c r="AU195" s="244" t="s">
        <v>82</v>
      </c>
      <c r="AV195" s="12" t="s">
        <v>82</v>
      </c>
      <c r="AW195" s="12" t="s">
        <v>33</v>
      </c>
      <c r="AX195" s="12" t="s">
        <v>72</v>
      </c>
      <c r="AY195" s="244" t="s">
        <v>147</v>
      </c>
    </row>
    <row r="196" spans="2:51" s="13" customFormat="1" ht="12">
      <c r="B196" s="245"/>
      <c r="C196" s="246"/>
      <c r="D196" s="235" t="s">
        <v>156</v>
      </c>
      <c r="E196" s="247" t="s">
        <v>19</v>
      </c>
      <c r="F196" s="248" t="s">
        <v>183</v>
      </c>
      <c r="G196" s="246"/>
      <c r="H196" s="249">
        <v>0.7740000000000001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AT196" s="255" t="s">
        <v>156</v>
      </c>
      <c r="AU196" s="255" t="s">
        <v>82</v>
      </c>
      <c r="AV196" s="13" t="s">
        <v>154</v>
      </c>
      <c r="AW196" s="13" t="s">
        <v>33</v>
      </c>
      <c r="AX196" s="13" t="s">
        <v>80</v>
      </c>
      <c r="AY196" s="255" t="s">
        <v>147</v>
      </c>
    </row>
    <row r="197" spans="2:65" s="1" customFormat="1" ht="24" customHeight="1">
      <c r="B197" s="39"/>
      <c r="C197" s="220" t="s">
        <v>319</v>
      </c>
      <c r="D197" s="220" t="s">
        <v>149</v>
      </c>
      <c r="E197" s="221" t="s">
        <v>770</v>
      </c>
      <c r="F197" s="222" t="s">
        <v>771</v>
      </c>
      <c r="G197" s="223" t="s">
        <v>212</v>
      </c>
      <c r="H197" s="224">
        <v>0.969</v>
      </c>
      <c r="I197" s="225"/>
      <c r="J197" s="226">
        <f>ROUND(I197*H197,2)</f>
        <v>0</v>
      </c>
      <c r="K197" s="222" t="s">
        <v>153</v>
      </c>
      <c r="L197" s="44"/>
      <c r="M197" s="227" t="s">
        <v>19</v>
      </c>
      <c r="N197" s="228" t="s">
        <v>43</v>
      </c>
      <c r="O197" s="84"/>
      <c r="P197" s="229">
        <f>O197*H197</f>
        <v>0</v>
      </c>
      <c r="Q197" s="229">
        <v>1.09</v>
      </c>
      <c r="R197" s="229">
        <f>Q197*H197</f>
        <v>1.05621</v>
      </c>
      <c r="S197" s="229">
        <v>0</v>
      </c>
      <c r="T197" s="230">
        <f>S197*H197</f>
        <v>0</v>
      </c>
      <c r="AR197" s="231" t="s">
        <v>154</v>
      </c>
      <c r="AT197" s="231" t="s">
        <v>149</v>
      </c>
      <c r="AU197" s="231" t="s">
        <v>82</v>
      </c>
      <c r="AY197" s="18" t="s">
        <v>147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8" t="s">
        <v>80</v>
      </c>
      <c r="BK197" s="232">
        <f>ROUND(I197*H197,2)</f>
        <v>0</v>
      </c>
      <c r="BL197" s="18" t="s">
        <v>154</v>
      </c>
      <c r="BM197" s="231" t="s">
        <v>772</v>
      </c>
    </row>
    <row r="198" spans="2:51" s="12" customFormat="1" ht="12">
      <c r="B198" s="233"/>
      <c r="C198" s="234"/>
      <c r="D198" s="235" t="s">
        <v>156</v>
      </c>
      <c r="E198" s="236" t="s">
        <v>19</v>
      </c>
      <c r="F198" s="237" t="s">
        <v>773</v>
      </c>
      <c r="G198" s="234"/>
      <c r="H198" s="238">
        <v>0.166</v>
      </c>
      <c r="I198" s="239"/>
      <c r="J198" s="234"/>
      <c r="K198" s="234"/>
      <c r="L198" s="240"/>
      <c r="M198" s="241"/>
      <c r="N198" s="242"/>
      <c r="O198" s="242"/>
      <c r="P198" s="242"/>
      <c r="Q198" s="242"/>
      <c r="R198" s="242"/>
      <c r="S198" s="242"/>
      <c r="T198" s="243"/>
      <c r="AT198" s="244" t="s">
        <v>156</v>
      </c>
      <c r="AU198" s="244" t="s">
        <v>82</v>
      </c>
      <c r="AV198" s="12" t="s">
        <v>82</v>
      </c>
      <c r="AW198" s="12" t="s">
        <v>33</v>
      </c>
      <c r="AX198" s="12" t="s">
        <v>72</v>
      </c>
      <c r="AY198" s="244" t="s">
        <v>147</v>
      </c>
    </row>
    <row r="199" spans="2:51" s="12" customFormat="1" ht="12">
      <c r="B199" s="233"/>
      <c r="C199" s="234"/>
      <c r="D199" s="235" t="s">
        <v>156</v>
      </c>
      <c r="E199" s="236" t="s">
        <v>19</v>
      </c>
      <c r="F199" s="237" t="s">
        <v>774</v>
      </c>
      <c r="G199" s="234"/>
      <c r="H199" s="238">
        <v>0.473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AT199" s="244" t="s">
        <v>156</v>
      </c>
      <c r="AU199" s="244" t="s">
        <v>82</v>
      </c>
      <c r="AV199" s="12" t="s">
        <v>82</v>
      </c>
      <c r="AW199" s="12" t="s">
        <v>33</v>
      </c>
      <c r="AX199" s="12" t="s">
        <v>72</v>
      </c>
      <c r="AY199" s="244" t="s">
        <v>147</v>
      </c>
    </row>
    <row r="200" spans="2:51" s="12" customFormat="1" ht="12">
      <c r="B200" s="233"/>
      <c r="C200" s="234"/>
      <c r="D200" s="235" t="s">
        <v>156</v>
      </c>
      <c r="E200" s="236" t="s">
        <v>19</v>
      </c>
      <c r="F200" s="237" t="s">
        <v>775</v>
      </c>
      <c r="G200" s="234"/>
      <c r="H200" s="238">
        <v>0.164</v>
      </c>
      <c r="I200" s="239"/>
      <c r="J200" s="234"/>
      <c r="K200" s="234"/>
      <c r="L200" s="240"/>
      <c r="M200" s="241"/>
      <c r="N200" s="242"/>
      <c r="O200" s="242"/>
      <c r="P200" s="242"/>
      <c r="Q200" s="242"/>
      <c r="R200" s="242"/>
      <c r="S200" s="242"/>
      <c r="T200" s="243"/>
      <c r="AT200" s="244" t="s">
        <v>156</v>
      </c>
      <c r="AU200" s="244" t="s">
        <v>82</v>
      </c>
      <c r="AV200" s="12" t="s">
        <v>82</v>
      </c>
      <c r="AW200" s="12" t="s">
        <v>33</v>
      </c>
      <c r="AX200" s="12" t="s">
        <v>72</v>
      </c>
      <c r="AY200" s="244" t="s">
        <v>147</v>
      </c>
    </row>
    <row r="201" spans="2:51" s="12" customFormat="1" ht="12">
      <c r="B201" s="233"/>
      <c r="C201" s="234"/>
      <c r="D201" s="235" t="s">
        <v>156</v>
      </c>
      <c r="E201" s="236" t="s">
        <v>19</v>
      </c>
      <c r="F201" s="237" t="s">
        <v>776</v>
      </c>
      <c r="G201" s="234"/>
      <c r="H201" s="238">
        <v>0.129</v>
      </c>
      <c r="I201" s="239"/>
      <c r="J201" s="234"/>
      <c r="K201" s="234"/>
      <c r="L201" s="240"/>
      <c r="M201" s="241"/>
      <c r="N201" s="242"/>
      <c r="O201" s="242"/>
      <c r="P201" s="242"/>
      <c r="Q201" s="242"/>
      <c r="R201" s="242"/>
      <c r="S201" s="242"/>
      <c r="T201" s="243"/>
      <c r="AT201" s="244" t="s">
        <v>156</v>
      </c>
      <c r="AU201" s="244" t="s">
        <v>82</v>
      </c>
      <c r="AV201" s="12" t="s">
        <v>82</v>
      </c>
      <c r="AW201" s="12" t="s">
        <v>33</v>
      </c>
      <c r="AX201" s="12" t="s">
        <v>72</v>
      </c>
      <c r="AY201" s="244" t="s">
        <v>147</v>
      </c>
    </row>
    <row r="202" spans="2:51" s="12" customFormat="1" ht="12">
      <c r="B202" s="233"/>
      <c r="C202" s="234"/>
      <c r="D202" s="235" t="s">
        <v>156</v>
      </c>
      <c r="E202" s="236" t="s">
        <v>19</v>
      </c>
      <c r="F202" s="237" t="s">
        <v>777</v>
      </c>
      <c r="G202" s="234"/>
      <c r="H202" s="238">
        <v>0.037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AT202" s="244" t="s">
        <v>156</v>
      </c>
      <c r="AU202" s="244" t="s">
        <v>82</v>
      </c>
      <c r="AV202" s="12" t="s">
        <v>82</v>
      </c>
      <c r="AW202" s="12" t="s">
        <v>33</v>
      </c>
      <c r="AX202" s="12" t="s">
        <v>72</v>
      </c>
      <c r="AY202" s="244" t="s">
        <v>147</v>
      </c>
    </row>
    <row r="203" spans="2:51" s="13" customFormat="1" ht="12">
      <c r="B203" s="245"/>
      <c r="C203" s="246"/>
      <c r="D203" s="235" t="s">
        <v>156</v>
      </c>
      <c r="E203" s="247" t="s">
        <v>19</v>
      </c>
      <c r="F203" s="248" t="s">
        <v>183</v>
      </c>
      <c r="G203" s="246"/>
      <c r="H203" s="249">
        <v>0.9690000000000001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AT203" s="255" t="s">
        <v>156</v>
      </c>
      <c r="AU203" s="255" t="s">
        <v>82</v>
      </c>
      <c r="AV203" s="13" t="s">
        <v>154</v>
      </c>
      <c r="AW203" s="13" t="s">
        <v>33</v>
      </c>
      <c r="AX203" s="13" t="s">
        <v>80</v>
      </c>
      <c r="AY203" s="255" t="s">
        <v>147</v>
      </c>
    </row>
    <row r="204" spans="2:65" s="1" customFormat="1" ht="24" customHeight="1">
      <c r="B204" s="39"/>
      <c r="C204" s="220" t="s">
        <v>325</v>
      </c>
      <c r="D204" s="220" t="s">
        <v>149</v>
      </c>
      <c r="E204" s="221" t="s">
        <v>778</v>
      </c>
      <c r="F204" s="222" t="s">
        <v>779</v>
      </c>
      <c r="G204" s="223" t="s">
        <v>322</v>
      </c>
      <c r="H204" s="224">
        <v>23.81</v>
      </c>
      <c r="I204" s="225"/>
      <c r="J204" s="226">
        <f>ROUND(I204*H204,2)</f>
        <v>0</v>
      </c>
      <c r="K204" s="222" t="s">
        <v>19</v>
      </c>
      <c r="L204" s="44"/>
      <c r="M204" s="227" t="s">
        <v>19</v>
      </c>
      <c r="N204" s="228" t="s">
        <v>43</v>
      </c>
      <c r="O204" s="84"/>
      <c r="P204" s="229">
        <f>O204*H204</f>
        <v>0</v>
      </c>
      <c r="Q204" s="229">
        <v>0.08917</v>
      </c>
      <c r="R204" s="229">
        <f>Q204*H204</f>
        <v>2.1231377</v>
      </c>
      <c r="S204" s="229">
        <v>0</v>
      </c>
      <c r="T204" s="230">
        <f>S204*H204</f>
        <v>0</v>
      </c>
      <c r="AR204" s="231" t="s">
        <v>154</v>
      </c>
      <c r="AT204" s="231" t="s">
        <v>149</v>
      </c>
      <c r="AU204" s="231" t="s">
        <v>82</v>
      </c>
      <c r="AY204" s="18" t="s">
        <v>147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8" t="s">
        <v>80</v>
      </c>
      <c r="BK204" s="232">
        <f>ROUND(I204*H204,2)</f>
        <v>0</v>
      </c>
      <c r="BL204" s="18" t="s">
        <v>154</v>
      </c>
      <c r="BM204" s="231" t="s">
        <v>780</v>
      </c>
    </row>
    <row r="205" spans="2:51" s="12" customFormat="1" ht="12">
      <c r="B205" s="233"/>
      <c r="C205" s="234"/>
      <c r="D205" s="235" t="s">
        <v>156</v>
      </c>
      <c r="E205" s="236" t="s">
        <v>19</v>
      </c>
      <c r="F205" s="237" t="s">
        <v>781</v>
      </c>
      <c r="G205" s="234"/>
      <c r="H205" s="238">
        <v>2.65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AT205" s="244" t="s">
        <v>156</v>
      </c>
      <c r="AU205" s="244" t="s">
        <v>82</v>
      </c>
      <c r="AV205" s="12" t="s">
        <v>82</v>
      </c>
      <c r="AW205" s="12" t="s">
        <v>33</v>
      </c>
      <c r="AX205" s="12" t="s">
        <v>72</v>
      </c>
      <c r="AY205" s="244" t="s">
        <v>147</v>
      </c>
    </row>
    <row r="206" spans="2:51" s="12" customFormat="1" ht="12">
      <c r="B206" s="233"/>
      <c r="C206" s="234"/>
      <c r="D206" s="235" t="s">
        <v>156</v>
      </c>
      <c r="E206" s="236" t="s">
        <v>19</v>
      </c>
      <c r="F206" s="237" t="s">
        <v>782</v>
      </c>
      <c r="G206" s="234"/>
      <c r="H206" s="238">
        <v>5.95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AT206" s="244" t="s">
        <v>156</v>
      </c>
      <c r="AU206" s="244" t="s">
        <v>82</v>
      </c>
      <c r="AV206" s="12" t="s">
        <v>82</v>
      </c>
      <c r="AW206" s="12" t="s">
        <v>33</v>
      </c>
      <c r="AX206" s="12" t="s">
        <v>72</v>
      </c>
      <c r="AY206" s="244" t="s">
        <v>147</v>
      </c>
    </row>
    <row r="207" spans="2:51" s="12" customFormat="1" ht="12">
      <c r="B207" s="233"/>
      <c r="C207" s="234"/>
      <c r="D207" s="235" t="s">
        <v>156</v>
      </c>
      <c r="E207" s="236" t="s">
        <v>19</v>
      </c>
      <c r="F207" s="237" t="s">
        <v>783</v>
      </c>
      <c r="G207" s="234"/>
      <c r="H207" s="238">
        <v>5.99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AT207" s="244" t="s">
        <v>156</v>
      </c>
      <c r="AU207" s="244" t="s">
        <v>82</v>
      </c>
      <c r="AV207" s="12" t="s">
        <v>82</v>
      </c>
      <c r="AW207" s="12" t="s">
        <v>33</v>
      </c>
      <c r="AX207" s="12" t="s">
        <v>72</v>
      </c>
      <c r="AY207" s="244" t="s">
        <v>147</v>
      </c>
    </row>
    <row r="208" spans="2:51" s="12" customFormat="1" ht="12">
      <c r="B208" s="233"/>
      <c r="C208" s="234"/>
      <c r="D208" s="235" t="s">
        <v>156</v>
      </c>
      <c r="E208" s="236" t="s">
        <v>19</v>
      </c>
      <c r="F208" s="237" t="s">
        <v>784</v>
      </c>
      <c r="G208" s="234"/>
      <c r="H208" s="238">
        <v>5.22</v>
      </c>
      <c r="I208" s="239"/>
      <c r="J208" s="234"/>
      <c r="K208" s="234"/>
      <c r="L208" s="240"/>
      <c r="M208" s="241"/>
      <c r="N208" s="242"/>
      <c r="O208" s="242"/>
      <c r="P208" s="242"/>
      <c r="Q208" s="242"/>
      <c r="R208" s="242"/>
      <c r="S208" s="242"/>
      <c r="T208" s="243"/>
      <c r="AT208" s="244" t="s">
        <v>156</v>
      </c>
      <c r="AU208" s="244" t="s">
        <v>82</v>
      </c>
      <c r="AV208" s="12" t="s">
        <v>82</v>
      </c>
      <c r="AW208" s="12" t="s">
        <v>33</v>
      </c>
      <c r="AX208" s="12" t="s">
        <v>72</v>
      </c>
      <c r="AY208" s="244" t="s">
        <v>147</v>
      </c>
    </row>
    <row r="209" spans="2:51" s="12" customFormat="1" ht="12">
      <c r="B209" s="233"/>
      <c r="C209" s="234"/>
      <c r="D209" s="235" t="s">
        <v>156</v>
      </c>
      <c r="E209" s="236" t="s">
        <v>19</v>
      </c>
      <c r="F209" s="237" t="s">
        <v>785</v>
      </c>
      <c r="G209" s="234"/>
      <c r="H209" s="238">
        <v>4</v>
      </c>
      <c r="I209" s="239"/>
      <c r="J209" s="234"/>
      <c r="K209" s="234"/>
      <c r="L209" s="240"/>
      <c r="M209" s="241"/>
      <c r="N209" s="242"/>
      <c r="O209" s="242"/>
      <c r="P209" s="242"/>
      <c r="Q209" s="242"/>
      <c r="R209" s="242"/>
      <c r="S209" s="242"/>
      <c r="T209" s="243"/>
      <c r="AT209" s="244" t="s">
        <v>156</v>
      </c>
      <c r="AU209" s="244" t="s">
        <v>82</v>
      </c>
      <c r="AV209" s="12" t="s">
        <v>82</v>
      </c>
      <c r="AW209" s="12" t="s">
        <v>33</v>
      </c>
      <c r="AX209" s="12" t="s">
        <v>72</v>
      </c>
      <c r="AY209" s="244" t="s">
        <v>147</v>
      </c>
    </row>
    <row r="210" spans="2:51" s="13" customFormat="1" ht="12">
      <c r="B210" s="245"/>
      <c r="C210" s="246"/>
      <c r="D210" s="235" t="s">
        <v>156</v>
      </c>
      <c r="E210" s="247" t="s">
        <v>19</v>
      </c>
      <c r="F210" s="248" t="s">
        <v>183</v>
      </c>
      <c r="G210" s="246"/>
      <c r="H210" s="249">
        <v>23.81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AT210" s="255" t="s">
        <v>156</v>
      </c>
      <c r="AU210" s="255" t="s">
        <v>82</v>
      </c>
      <c r="AV210" s="13" t="s">
        <v>154</v>
      </c>
      <c r="AW210" s="13" t="s">
        <v>33</v>
      </c>
      <c r="AX210" s="13" t="s">
        <v>80</v>
      </c>
      <c r="AY210" s="255" t="s">
        <v>147</v>
      </c>
    </row>
    <row r="211" spans="2:65" s="1" customFormat="1" ht="24" customHeight="1">
      <c r="B211" s="39"/>
      <c r="C211" s="220" t="s">
        <v>330</v>
      </c>
      <c r="D211" s="220" t="s">
        <v>149</v>
      </c>
      <c r="E211" s="221" t="s">
        <v>786</v>
      </c>
      <c r="F211" s="222" t="s">
        <v>787</v>
      </c>
      <c r="G211" s="223" t="s">
        <v>152</v>
      </c>
      <c r="H211" s="224">
        <v>77.034</v>
      </c>
      <c r="I211" s="225"/>
      <c r="J211" s="226">
        <f>ROUND(I211*H211,2)</f>
        <v>0</v>
      </c>
      <c r="K211" s="222" t="s">
        <v>153</v>
      </c>
      <c r="L211" s="44"/>
      <c r="M211" s="227" t="s">
        <v>19</v>
      </c>
      <c r="N211" s="228" t="s">
        <v>43</v>
      </c>
      <c r="O211" s="84"/>
      <c r="P211" s="229">
        <f>O211*H211</f>
        <v>0</v>
      </c>
      <c r="Q211" s="229">
        <v>0.13884</v>
      </c>
      <c r="R211" s="229">
        <f>Q211*H211</f>
        <v>10.69540056</v>
      </c>
      <c r="S211" s="229">
        <v>0</v>
      </c>
      <c r="T211" s="230">
        <f>S211*H211</f>
        <v>0</v>
      </c>
      <c r="AR211" s="231" t="s">
        <v>154</v>
      </c>
      <c r="AT211" s="231" t="s">
        <v>149</v>
      </c>
      <c r="AU211" s="231" t="s">
        <v>82</v>
      </c>
      <c r="AY211" s="18" t="s">
        <v>147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8" t="s">
        <v>80</v>
      </c>
      <c r="BK211" s="232">
        <f>ROUND(I211*H211,2)</f>
        <v>0</v>
      </c>
      <c r="BL211" s="18" t="s">
        <v>154</v>
      </c>
      <c r="BM211" s="231" t="s">
        <v>788</v>
      </c>
    </row>
    <row r="212" spans="2:51" s="14" customFormat="1" ht="12">
      <c r="B212" s="256"/>
      <c r="C212" s="257"/>
      <c r="D212" s="235" t="s">
        <v>156</v>
      </c>
      <c r="E212" s="258" t="s">
        <v>19</v>
      </c>
      <c r="F212" s="259" t="s">
        <v>220</v>
      </c>
      <c r="G212" s="257"/>
      <c r="H212" s="258" t="s">
        <v>19</v>
      </c>
      <c r="I212" s="260"/>
      <c r="J212" s="257"/>
      <c r="K212" s="257"/>
      <c r="L212" s="261"/>
      <c r="M212" s="262"/>
      <c r="N212" s="263"/>
      <c r="O212" s="263"/>
      <c r="P212" s="263"/>
      <c r="Q212" s="263"/>
      <c r="R212" s="263"/>
      <c r="S212" s="263"/>
      <c r="T212" s="264"/>
      <c r="AT212" s="265" t="s">
        <v>156</v>
      </c>
      <c r="AU212" s="265" t="s">
        <v>82</v>
      </c>
      <c r="AV212" s="14" t="s">
        <v>80</v>
      </c>
      <c r="AW212" s="14" t="s">
        <v>33</v>
      </c>
      <c r="AX212" s="14" t="s">
        <v>72</v>
      </c>
      <c r="AY212" s="265" t="s">
        <v>147</v>
      </c>
    </row>
    <row r="213" spans="2:51" s="12" customFormat="1" ht="12">
      <c r="B213" s="233"/>
      <c r="C213" s="234"/>
      <c r="D213" s="235" t="s">
        <v>156</v>
      </c>
      <c r="E213" s="236" t="s">
        <v>19</v>
      </c>
      <c r="F213" s="237" t="s">
        <v>789</v>
      </c>
      <c r="G213" s="234"/>
      <c r="H213" s="238">
        <v>5.907</v>
      </c>
      <c r="I213" s="239"/>
      <c r="J213" s="234"/>
      <c r="K213" s="234"/>
      <c r="L213" s="240"/>
      <c r="M213" s="241"/>
      <c r="N213" s="242"/>
      <c r="O213" s="242"/>
      <c r="P213" s="242"/>
      <c r="Q213" s="242"/>
      <c r="R213" s="242"/>
      <c r="S213" s="242"/>
      <c r="T213" s="243"/>
      <c r="AT213" s="244" t="s">
        <v>156</v>
      </c>
      <c r="AU213" s="244" t="s">
        <v>82</v>
      </c>
      <c r="AV213" s="12" t="s">
        <v>82</v>
      </c>
      <c r="AW213" s="12" t="s">
        <v>33</v>
      </c>
      <c r="AX213" s="12" t="s">
        <v>72</v>
      </c>
      <c r="AY213" s="244" t="s">
        <v>147</v>
      </c>
    </row>
    <row r="214" spans="2:51" s="14" customFormat="1" ht="12">
      <c r="B214" s="256"/>
      <c r="C214" s="257"/>
      <c r="D214" s="235" t="s">
        <v>156</v>
      </c>
      <c r="E214" s="258" t="s">
        <v>19</v>
      </c>
      <c r="F214" s="259" t="s">
        <v>223</v>
      </c>
      <c r="G214" s="257"/>
      <c r="H214" s="258" t="s">
        <v>19</v>
      </c>
      <c r="I214" s="260"/>
      <c r="J214" s="257"/>
      <c r="K214" s="257"/>
      <c r="L214" s="261"/>
      <c r="M214" s="262"/>
      <c r="N214" s="263"/>
      <c r="O214" s="263"/>
      <c r="P214" s="263"/>
      <c r="Q214" s="263"/>
      <c r="R214" s="263"/>
      <c r="S214" s="263"/>
      <c r="T214" s="264"/>
      <c r="AT214" s="265" t="s">
        <v>156</v>
      </c>
      <c r="AU214" s="265" t="s">
        <v>82</v>
      </c>
      <c r="AV214" s="14" t="s">
        <v>80</v>
      </c>
      <c r="AW214" s="14" t="s">
        <v>33</v>
      </c>
      <c r="AX214" s="14" t="s">
        <v>72</v>
      </c>
      <c r="AY214" s="265" t="s">
        <v>147</v>
      </c>
    </row>
    <row r="215" spans="2:51" s="12" customFormat="1" ht="12">
      <c r="B215" s="233"/>
      <c r="C215" s="234"/>
      <c r="D215" s="235" t="s">
        <v>156</v>
      </c>
      <c r="E215" s="236" t="s">
        <v>19</v>
      </c>
      <c r="F215" s="237" t="s">
        <v>790</v>
      </c>
      <c r="G215" s="234"/>
      <c r="H215" s="238">
        <v>17.021</v>
      </c>
      <c r="I215" s="239"/>
      <c r="J215" s="234"/>
      <c r="K215" s="234"/>
      <c r="L215" s="240"/>
      <c r="M215" s="241"/>
      <c r="N215" s="242"/>
      <c r="O215" s="242"/>
      <c r="P215" s="242"/>
      <c r="Q215" s="242"/>
      <c r="R215" s="242"/>
      <c r="S215" s="242"/>
      <c r="T215" s="243"/>
      <c r="AT215" s="244" t="s">
        <v>156</v>
      </c>
      <c r="AU215" s="244" t="s">
        <v>82</v>
      </c>
      <c r="AV215" s="12" t="s">
        <v>82</v>
      </c>
      <c r="AW215" s="12" t="s">
        <v>33</v>
      </c>
      <c r="AX215" s="12" t="s">
        <v>72</v>
      </c>
      <c r="AY215" s="244" t="s">
        <v>147</v>
      </c>
    </row>
    <row r="216" spans="2:51" s="12" customFormat="1" ht="12">
      <c r="B216" s="233"/>
      <c r="C216" s="234"/>
      <c r="D216" s="235" t="s">
        <v>156</v>
      </c>
      <c r="E216" s="236" t="s">
        <v>19</v>
      </c>
      <c r="F216" s="237" t="s">
        <v>791</v>
      </c>
      <c r="G216" s="234"/>
      <c r="H216" s="238">
        <v>2.163</v>
      </c>
      <c r="I216" s="239"/>
      <c r="J216" s="234"/>
      <c r="K216" s="234"/>
      <c r="L216" s="240"/>
      <c r="M216" s="241"/>
      <c r="N216" s="242"/>
      <c r="O216" s="242"/>
      <c r="P216" s="242"/>
      <c r="Q216" s="242"/>
      <c r="R216" s="242"/>
      <c r="S216" s="242"/>
      <c r="T216" s="243"/>
      <c r="AT216" s="244" t="s">
        <v>156</v>
      </c>
      <c r="AU216" s="244" t="s">
        <v>82</v>
      </c>
      <c r="AV216" s="12" t="s">
        <v>82</v>
      </c>
      <c r="AW216" s="12" t="s">
        <v>33</v>
      </c>
      <c r="AX216" s="12" t="s">
        <v>72</v>
      </c>
      <c r="AY216" s="244" t="s">
        <v>147</v>
      </c>
    </row>
    <row r="217" spans="2:51" s="12" customFormat="1" ht="12">
      <c r="B217" s="233"/>
      <c r="C217" s="234"/>
      <c r="D217" s="235" t="s">
        <v>156</v>
      </c>
      <c r="E217" s="236" t="s">
        <v>19</v>
      </c>
      <c r="F217" s="237" t="s">
        <v>792</v>
      </c>
      <c r="G217" s="234"/>
      <c r="H217" s="238">
        <v>25.995</v>
      </c>
      <c r="I217" s="239"/>
      <c r="J217" s="234"/>
      <c r="K217" s="234"/>
      <c r="L217" s="240"/>
      <c r="M217" s="241"/>
      <c r="N217" s="242"/>
      <c r="O217" s="242"/>
      <c r="P217" s="242"/>
      <c r="Q217" s="242"/>
      <c r="R217" s="242"/>
      <c r="S217" s="242"/>
      <c r="T217" s="243"/>
      <c r="AT217" s="244" t="s">
        <v>156</v>
      </c>
      <c r="AU217" s="244" t="s">
        <v>82</v>
      </c>
      <c r="AV217" s="12" t="s">
        <v>82</v>
      </c>
      <c r="AW217" s="12" t="s">
        <v>33</v>
      </c>
      <c r="AX217" s="12" t="s">
        <v>72</v>
      </c>
      <c r="AY217" s="244" t="s">
        <v>147</v>
      </c>
    </row>
    <row r="218" spans="2:51" s="12" customFormat="1" ht="12">
      <c r="B218" s="233"/>
      <c r="C218" s="234"/>
      <c r="D218" s="235" t="s">
        <v>156</v>
      </c>
      <c r="E218" s="236" t="s">
        <v>19</v>
      </c>
      <c r="F218" s="237" t="s">
        <v>793</v>
      </c>
      <c r="G218" s="234"/>
      <c r="H218" s="238">
        <v>14.791</v>
      </c>
      <c r="I218" s="239"/>
      <c r="J218" s="234"/>
      <c r="K218" s="234"/>
      <c r="L218" s="240"/>
      <c r="M218" s="241"/>
      <c r="N218" s="242"/>
      <c r="O218" s="242"/>
      <c r="P218" s="242"/>
      <c r="Q218" s="242"/>
      <c r="R218" s="242"/>
      <c r="S218" s="242"/>
      <c r="T218" s="243"/>
      <c r="AT218" s="244" t="s">
        <v>156</v>
      </c>
      <c r="AU218" s="244" t="s">
        <v>82</v>
      </c>
      <c r="AV218" s="12" t="s">
        <v>82</v>
      </c>
      <c r="AW218" s="12" t="s">
        <v>33</v>
      </c>
      <c r="AX218" s="12" t="s">
        <v>72</v>
      </c>
      <c r="AY218" s="244" t="s">
        <v>147</v>
      </c>
    </row>
    <row r="219" spans="2:51" s="14" customFormat="1" ht="12">
      <c r="B219" s="256"/>
      <c r="C219" s="257"/>
      <c r="D219" s="235" t="s">
        <v>156</v>
      </c>
      <c r="E219" s="258" t="s">
        <v>19</v>
      </c>
      <c r="F219" s="259" t="s">
        <v>225</v>
      </c>
      <c r="G219" s="257"/>
      <c r="H219" s="258" t="s">
        <v>19</v>
      </c>
      <c r="I219" s="260"/>
      <c r="J219" s="257"/>
      <c r="K219" s="257"/>
      <c r="L219" s="261"/>
      <c r="M219" s="262"/>
      <c r="N219" s="263"/>
      <c r="O219" s="263"/>
      <c r="P219" s="263"/>
      <c r="Q219" s="263"/>
      <c r="R219" s="263"/>
      <c r="S219" s="263"/>
      <c r="T219" s="264"/>
      <c r="AT219" s="265" t="s">
        <v>156</v>
      </c>
      <c r="AU219" s="265" t="s">
        <v>82</v>
      </c>
      <c r="AV219" s="14" t="s">
        <v>80</v>
      </c>
      <c r="AW219" s="14" t="s">
        <v>33</v>
      </c>
      <c r="AX219" s="14" t="s">
        <v>72</v>
      </c>
      <c r="AY219" s="265" t="s">
        <v>147</v>
      </c>
    </row>
    <row r="220" spans="2:51" s="12" customFormat="1" ht="12">
      <c r="B220" s="233"/>
      <c r="C220" s="234"/>
      <c r="D220" s="235" t="s">
        <v>156</v>
      </c>
      <c r="E220" s="236" t="s">
        <v>19</v>
      </c>
      <c r="F220" s="237" t="s">
        <v>794</v>
      </c>
      <c r="G220" s="234"/>
      <c r="H220" s="238">
        <v>11.157</v>
      </c>
      <c r="I220" s="239"/>
      <c r="J220" s="234"/>
      <c r="K220" s="234"/>
      <c r="L220" s="240"/>
      <c r="M220" s="241"/>
      <c r="N220" s="242"/>
      <c r="O220" s="242"/>
      <c r="P220" s="242"/>
      <c r="Q220" s="242"/>
      <c r="R220" s="242"/>
      <c r="S220" s="242"/>
      <c r="T220" s="243"/>
      <c r="AT220" s="244" t="s">
        <v>156</v>
      </c>
      <c r="AU220" s="244" t="s">
        <v>82</v>
      </c>
      <c r="AV220" s="12" t="s">
        <v>82</v>
      </c>
      <c r="AW220" s="12" t="s">
        <v>33</v>
      </c>
      <c r="AX220" s="12" t="s">
        <v>72</v>
      </c>
      <c r="AY220" s="244" t="s">
        <v>147</v>
      </c>
    </row>
    <row r="221" spans="2:51" s="13" customFormat="1" ht="12">
      <c r="B221" s="245"/>
      <c r="C221" s="246"/>
      <c r="D221" s="235" t="s">
        <v>156</v>
      </c>
      <c r="E221" s="247" t="s">
        <v>19</v>
      </c>
      <c r="F221" s="248" t="s">
        <v>183</v>
      </c>
      <c r="G221" s="246"/>
      <c r="H221" s="249">
        <v>77.03399999999999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AT221" s="255" t="s">
        <v>156</v>
      </c>
      <c r="AU221" s="255" t="s">
        <v>82</v>
      </c>
      <c r="AV221" s="13" t="s">
        <v>154</v>
      </c>
      <c r="AW221" s="13" t="s">
        <v>33</v>
      </c>
      <c r="AX221" s="13" t="s">
        <v>80</v>
      </c>
      <c r="AY221" s="255" t="s">
        <v>147</v>
      </c>
    </row>
    <row r="222" spans="2:63" s="11" customFormat="1" ht="22.8" customHeight="1">
      <c r="B222" s="204"/>
      <c r="C222" s="205"/>
      <c r="D222" s="206" t="s">
        <v>71</v>
      </c>
      <c r="E222" s="218" t="s">
        <v>154</v>
      </c>
      <c r="F222" s="218" t="s">
        <v>795</v>
      </c>
      <c r="G222" s="205"/>
      <c r="H222" s="205"/>
      <c r="I222" s="208"/>
      <c r="J222" s="219">
        <f>BK222</f>
        <v>0</v>
      </c>
      <c r="K222" s="205"/>
      <c r="L222" s="210"/>
      <c r="M222" s="211"/>
      <c r="N222" s="212"/>
      <c r="O222" s="212"/>
      <c r="P222" s="213">
        <f>SUM(P223:P289)</f>
        <v>0</v>
      </c>
      <c r="Q222" s="212"/>
      <c r="R222" s="213">
        <f>SUM(R223:R289)</f>
        <v>99.70509027</v>
      </c>
      <c r="S222" s="212"/>
      <c r="T222" s="214">
        <f>SUM(T223:T289)</f>
        <v>0</v>
      </c>
      <c r="AR222" s="215" t="s">
        <v>80</v>
      </c>
      <c r="AT222" s="216" t="s">
        <v>71</v>
      </c>
      <c r="AU222" s="216" t="s">
        <v>80</v>
      </c>
      <c r="AY222" s="215" t="s">
        <v>147</v>
      </c>
      <c r="BK222" s="217">
        <f>SUM(BK223:BK289)</f>
        <v>0</v>
      </c>
    </row>
    <row r="223" spans="2:65" s="1" customFormat="1" ht="48" customHeight="1">
      <c r="B223" s="39"/>
      <c r="C223" s="220" t="s">
        <v>337</v>
      </c>
      <c r="D223" s="220" t="s">
        <v>149</v>
      </c>
      <c r="E223" s="221" t="s">
        <v>796</v>
      </c>
      <c r="F223" s="222" t="s">
        <v>797</v>
      </c>
      <c r="G223" s="223" t="s">
        <v>173</v>
      </c>
      <c r="H223" s="224">
        <v>25.449</v>
      </c>
      <c r="I223" s="225"/>
      <c r="J223" s="226">
        <f>ROUND(I223*H223,2)</f>
        <v>0</v>
      </c>
      <c r="K223" s="222" t="s">
        <v>153</v>
      </c>
      <c r="L223" s="44"/>
      <c r="M223" s="227" t="s">
        <v>19</v>
      </c>
      <c r="N223" s="228" t="s">
        <v>43</v>
      </c>
      <c r="O223" s="84"/>
      <c r="P223" s="229">
        <f>O223*H223</f>
        <v>0</v>
      </c>
      <c r="Q223" s="229">
        <v>2.45343</v>
      </c>
      <c r="R223" s="229">
        <f>Q223*H223</f>
        <v>62.437340070000005</v>
      </c>
      <c r="S223" s="229">
        <v>0</v>
      </c>
      <c r="T223" s="230">
        <f>S223*H223</f>
        <v>0</v>
      </c>
      <c r="AR223" s="231" t="s">
        <v>154</v>
      </c>
      <c r="AT223" s="231" t="s">
        <v>149</v>
      </c>
      <c r="AU223" s="231" t="s">
        <v>82</v>
      </c>
      <c r="AY223" s="18" t="s">
        <v>147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8" t="s">
        <v>80</v>
      </c>
      <c r="BK223" s="232">
        <f>ROUND(I223*H223,2)</f>
        <v>0</v>
      </c>
      <c r="BL223" s="18" t="s">
        <v>154</v>
      </c>
      <c r="BM223" s="231" t="s">
        <v>798</v>
      </c>
    </row>
    <row r="224" spans="2:51" s="12" customFormat="1" ht="12">
      <c r="B224" s="233"/>
      <c r="C224" s="234"/>
      <c r="D224" s="235" t="s">
        <v>156</v>
      </c>
      <c r="E224" s="236" t="s">
        <v>19</v>
      </c>
      <c r="F224" s="237" t="s">
        <v>799</v>
      </c>
      <c r="G224" s="234"/>
      <c r="H224" s="238">
        <v>0.724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AT224" s="244" t="s">
        <v>156</v>
      </c>
      <c r="AU224" s="244" t="s">
        <v>82</v>
      </c>
      <c r="AV224" s="12" t="s">
        <v>82</v>
      </c>
      <c r="AW224" s="12" t="s">
        <v>33</v>
      </c>
      <c r="AX224" s="12" t="s">
        <v>72</v>
      </c>
      <c r="AY224" s="244" t="s">
        <v>147</v>
      </c>
    </row>
    <row r="225" spans="2:51" s="12" customFormat="1" ht="12">
      <c r="B225" s="233"/>
      <c r="C225" s="234"/>
      <c r="D225" s="235" t="s">
        <v>156</v>
      </c>
      <c r="E225" s="236" t="s">
        <v>19</v>
      </c>
      <c r="F225" s="237" t="s">
        <v>800</v>
      </c>
      <c r="G225" s="234"/>
      <c r="H225" s="238">
        <v>10.5</v>
      </c>
      <c r="I225" s="239"/>
      <c r="J225" s="234"/>
      <c r="K225" s="234"/>
      <c r="L225" s="240"/>
      <c r="M225" s="241"/>
      <c r="N225" s="242"/>
      <c r="O225" s="242"/>
      <c r="P225" s="242"/>
      <c r="Q225" s="242"/>
      <c r="R225" s="242"/>
      <c r="S225" s="242"/>
      <c r="T225" s="243"/>
      <c r="AT225" s="244" t="s">
        <v>156</v>
      </c>
      <c r="AU225" s="244" t="s">
        <v>82</v>
      </c>
      <c r="AV225" s="12" t="s">
        <v>82</v>
      </c>
      <c r="AW225" s="12" t="s">
        <v>33</v>
      </c>
      <c r="AX225" s="12" t="s">
        <v>72</v>
      </c>
      <c r="AY225" s="244" t="s">
        <v>147</v>
      </c>
    </row>
    <row r="226" spans="2:51" s="12" customFormat="1" ht="12">
      <c r="B226" s="233"/>
      <c r="C226" s="234"/>
      <c r="D226" s="235" t="s">
        <v>156</v>
      </c>
      <c r="E226" s="236" t="s">
        <v>19</v>
      </c>
      <c r="F226" s="237" t="s">
        <v>801</v>
      </c>
      <c r="G226" s="234"/>
      <c r="H226" s="238">
        <v>0.75</v>
      </c>
      <c r="I226" s="239"/>
      <c r="J226" s="234"/>
      <c r="K226" s="234"/>
      <c r="L226" s="240"/>
      <c r="M226" s="241"/>
      <c r="N226" s="242"/>
      <c r="O226" s="242"/>
      <c r="P226" s="242"/>
      <c r="Q226" s="242"/>
      <c r="R226" s="242"/>
      <c r="S226" s="242"/>
      <c r="T226" s="243"/>
      <c r="AT226" s="244" t="s">
        <v>156</v>
      </c>
      <c r="AU226" s="244" t="s">
        <v>82</v>
      </c>
      <c r="AV226" s="12" t="s">
        <v>82</v>
      </c>
      <c r="AW226" s="12" t="s">
        <v>33</v>
      </c>
      <c r="AX226" s="12" t="s">
        <v>72</v>
      </c>
      <c r="AY226" s="244" t="s">
        <v>147</v>
      </c>
    </row>
    <row r="227" spans="2:51" s="12" customFormat="1" ht="12">
      <c r="B227" s="233"/>
      <c r="C227" s="234"/>
      <c r="D227" s="235" t="s">
        <v>156</v>
      </c>
      <c r="E227" s="236" t="s">
        <v>19</v>
      </c>
      <c r="F227" s="237" t="s">
        <v>802</v>
      </c>
      <c r="G227" s="234"/>
      <c r="H227" s="238">
        <v>12.6</v>
      </c>
      <c r="I227" s="239"/>
      <c r="J227" s="234"/>
      <c r="K227" s="234"/>
      <c r="L227" s="240"/>
      <c r="M227" s="241"/>
      <c r="N227" s="242"/>
      <c r="O227" s="242"/>
      <c r="P227" s="242"/>
      <c r="Q227" s="242"/>
      <c r="R227" s="242"/>
      <c r="S227" s="242"/>
      <c r="T227" s="243"/>
      <c r="AT227" s="244" t="s">
        <v>156</v>
      </c>
      <c r="AU227" s="244" t="s">
        <v>82</v>
      </c>
      <c r="AV227" s="12" t="s">
        <v>82</v>
      </c>
      <c r="AW227" s="12" t="s">
        <v>33</v>
      </c>
      <c r="AX227" s="12" t="s">
        <v>72</v>
      </c>
      <c r="AY227" s="244" t="s">
        <v>147</v>
      </c>
    </row>
    <row r="228" spans="2:51" s="12" customFormat="1" ht="12">
      <c r="B228" s="233"/>
      <c r="C228" s="234"/>
      <c r="D228" s="235" t="s">
        <v>156</v>
      </c>
      <c r="E228" s="236" t="s">
        <v>19</v>
      </c>
      <c r="F228" s="237" t="s">
        <v>803</v>
      </c>
      <c r="G228" s="234"/>
      <c r="H228" s="238">
        <v>0.875</v>
      </c>
      <c r="I228" s="239"/>
      <c r="J228" s="234"/>
      <c r="K228" s="234"/>
      <c r="L228" s="240"/>
      <c r="M228" s="241"/>
      <c r="N228" s="242"/>
      <c r="O228" s="242"/>
      <c r="P228" s="242"/>
      <c r="Q228" s="242"/>
      <c r="R228" s="242"/>
      <c r="S228" s="242"/>
      <c r="T228" s="243"/>
      <c r="AT228" s="244" t="s">
        <v>156</v>
      </c>
      <c r="AU228" s="244" t="s">
        <v>82</v>
      </c>
      <c r="AV228" s="12" t="s">
        <v>82</v>
      </c>
      <c r="AW228" s="12" t="s">
        <v>33</v>
      </c>
      <c r="AX228" s="12" t="s">
        <v>72</v>
      </c>
      <c r="AY228" s="244" t="s">
        <v>147</v>
      </c>
    </row>
    <row r="229" spans="2:51" s="13" customFormat="1" ht="12">
      <c r="B229" s="245"/>
      <c r="C229" s="246"/>
      <c r="D229" s="235" t="s">
        <v>156</v>
      </c>
      <c r="E229" s="247" t="s">
        <v>19</v>
      </c>
      <c r="F229" s="248" t="s">
        <v>183</v>
      </c>
      <c r="G229" s="246"/>
      <c r="H229" s="249">
        <v>25.448999999999998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AT229" s="255" t="s">
        <v>156</v>
      </c>
      <c r="AU229" s="255" t="s">
        <v>82</v>
      </c>
      <c r="AV229" s="13" t="s">
        <v>154</v>
      </c>
      <c r="AW229" s="13" t="s">
        <v>33</v>
      </c>
      <c r="AX229" s="13" t="s">
        <v>80</v>
      </c>
      <c r="AY229" s="255" t="s">
        <v>147</v>
      </c>
    </row>
    <row r="230" spans="2:65" s="1" customFormat="1" ht="36" customHeight="1">
      <c r="B230" s="39"/>
      <c r="C230" s="220" t="s">
        <v>343</v>
      </c>
      <c r="D230" s="220" t="s">
        <v>149</v>
      </c>
      <c r="E230" s="221" t="s">
        <v>804</v>
      </c>
      <c r="F230" s="222" t="s">
        <v>805</v>
      </c>
      <c r="G230" s="223" t="s">
        <v>152</v>
      </c>
      <c r="H230" s="224">
        <v>96.777</v>
      </c>
      <c r="I230" s="225"/>
      <c r="J230" s="226">
        <f>ROUND(I230*H230,2)</f>
        <v>0</v>
      </c>
      <c r="K230" s="222" t="s">
        <v>153</v>
      </c>
      <c r="L230" s="44"/>
      <c r="M230" s="227" t="s">
        <v>19</v>
      </c>
      <c r="N230" s="228" t="s">
        <v>43</v>
      </c>
      <c r="O230" s="84"/>
      <c r="P230" s="229">
        <f>O230*H230</f>
        <v>0</v>
      </c>
      <c r="Q230" s="229">
        <v>0.00533</v>
      </c>
      <c r="R230" s="229">
        <f>Q230*H230</f>
        <v>0.5158214099999999</v>
      </c>
      <c r="S230" s="229">
        <v>0</v>
      </c>
      <c r="T230" s="230">
        <f>S230*H230</f>
        <v>0</v>
      </c>
      <c r="AR230" s="231" t="s">
        <v>154</v>
      </c>
      <c r="AT230" s="231" t="s">
        <v>149</v>
      </c>
      <c r="AU230" s="231" t="s">
        <v>82</v>
      </c>
      <c r="AY230" s="18" t="s">
        <v>147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8" t="s">
        <v>80</v>
      </c>
      <c r="BK230" s="232">
        <f>ROUND(I230*H230,2)</f>
        <v>0</v>
      </c>
      <c r="BL230" s="18" t="s">
        <v>154</v>
      </c>
      <c r="BM230" s="231" t="s">
        <v>806</v>
      </c>
    </row>
    <row r="231" spans="2:51" s="12" customFormat="1" ht="12">
      <c r="B231" s="233"/>
      <c r="C231" s="234"/>
      <c r="D231" s="235" t="s">
        <v>156</v>
      </c>
      <c r="E231" s="236" t="s">
        <v>19</v>
      </c>
      <c r="F231" s="237" t="s">
        <v>807</v>
      </c>
      <c r="G231" s="234"/>
      <c r="H231" s="238">
        <v>4.368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AT231" s="244" t="s">
        <v>156</v>
      </c>
      <c r="AU231" s="244" t="s">
        <v>82</v>
      </c>
      <c r="AV231" s="12" t="s">
        <v>82</v>
      </c>
      <c r="AW231" s="12" t="s">
        <v>33</v>
      </c>
      <c r="AX231" s="12" t="s">
        <v>72</v>
      </c>
      <c r="AY231" s="244" t="s">
        <v>147</v>
      </c>
    </row>
    <row r="232" spans="2:51" s="12" customFormat="1" ht="12">
      <c r="B232" s="233"/>
      <c r="C232" s="234"/>
      <c r="D232" s="235" t="s">
        <v>156</v>
      </c>
      <c r="E232" s="236" t="s">
        <v>19</v>
      </c>
      <c r="F232" s="237" t="s">
        <v>808</v>
      </c>
      <c r="G232" s="234"/>
      <c r="H232" s="238">
        <v>1.078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AT232" s="244" t="s">
        <v>156</v>
      </c>
      <c r="AU232" s="244" t="s">
        <v>82</v>
      </c>
      <c r="AV232" s="12" t="s">
        <v>82</v>
      </c>
      <c r="AW232" s="12" t="s">
        <v>33</v>
      </c>
      <c r="AX232" s="12" t="s">
        <v>72</v>
      </c>
      <c r="AY232" s="244" t="s">
        <v>147</v>
      </c>
    </row>
    <row r="233" spans="2:51" s="12" customFormat="1" ht="12">
      <c r="B233" s="233"/>
      <c r="C233" s="234"/>
      <c r="D233" s="235" t="s">
        <v>156</v>
      </c>
      <c r="E233" s="236" t="s">
        <v>19</v>
      </c>
      <c r="F233" s="237" t="s">
        <v>809</v>
      </c>
      <c r="G233" s="234"/>
      <c r="H233" s="238">
        <v>8.586</v>
      </c>
      <c r="I233" s="239"/>
      <c r="J233" s="234"/>
      <c r="K233" s="234"/>
      <c r="L233" s="240"/>
      <c r="M233" s="241"/>
      <c r="N233" s="242"/>
      <c r="O233" s="242"/>
      <c r="P233" s="242"/>
      <c r="Q233" s="242"/>
      <c r="R233" s="242"/>
      <c r="S233" s="242"/>
      <c r="T233" s="243"/>
      <c r="AT233" s="244" t="s">
        <v>156</v>
      </c>
      <c r="AU233" s="244" t="s">
        <v>82</v>
      </c>
      <c r="AV233" s="12" t="s">
        <v>82</v>
      </c>
      <c r="AW233" s="12" t="s">
        <v>33</v>
      </c>
      <c r="AX233" s="12" t="s">
        <v>72</v>
      </c>
      <c r="AY233" s="244" t="s">
        <v>147</v>
      </c>
    </row>
    <row r="234" spans="2:51" s="12" customFormat="1" ht="12">
      <c r="B234" s="233"/>
      <c r="C234" s="234"/>
      <c r="D234" s="235" t="s">
        <v>156</v>
      </c>
      <c r="E234" s="236" t="s">
        <v>19</v>
      </c>
      <c r="F234" s="237" t="s">
        <v>810</v>
      </c>
      <c r="G234" s="234"/>
      <c r="H234" s="238">
        <v>5.025</v>
      </c>
      <c r="I234" s="239"/>
      <c r="J234" s="234"/>
      <c r="K234" s="234"/>
      <c r="L234" s="240"/>
      <c r="M234" s="241"/>
      <c r="N234" s="242"/>
      <c r="O234" s="242"/>
      <c r="P234" s="242"/>
      <c r="Q234" s="242"/>
      <c r="R234" s="242"/>
      <c r="S234" s="242"/>
      <c r="T234" s="243"/>
      <c r="AT234" s="244" t="s">
        <v>156</v>
      </c>
      <c r="AU234" s="244" t="s">
        <v>82</v>
      </c>
      <c r="AV234" s="12" t="s">
        <v>82</v>
      </c>
      <c r="AW234" s="12" t="s">
        <v>33</v>
      </c>
      <c r="AX234" s="12" t="s">
        <v>72</v>
      </c>
      <c r="AY234" s="244" t="s">
        <v>147</v>
      </c>
    </row>
    <row r="235" spans="2:51" s="12" customFormat="1" ht="12">
      <c r="B235" s="233"/>
      <c r="C235" s="234"/>
      <c r="D235" s="235" t="s">
        <v>156</v>
      </c>
      <c r="E235" s="236" t="s">
        <v>19</v>
      </c>
      <c r="F235" s="237" t="s">
        <v>811</v>
      </c>
      <c r="G235" s="234"/>
      <c r="H235" s="238">
        <v>6.25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AT235" s="244" t="s">
        <v>156</v>
      </c>
      <c r="AU235" s="244" t="s">
        <v>82</v>
      </c>
      <c r="AV235" s="12" t="s">
        <v>82</v>
      </c>
      <c r="AW235" s="12" t="s">
        <v>33</v>
      </c>
      <c r="AX235" s="12" t="s">
        <v>72</v>
      </c>
      <c r="AY235" s="244" t="s">
        <v>147</v>
      </c>
    </row>
    <row r="236" spans="2:51" s="12" customFormat="1" ht="12">
      <c r="B236" s="233"/>
      <c r="C236" s="234"/>
      <c r="D236" s="235" t="s">
        <v>156</v>
      </c>
      <c r="E236" s="236" t="s">
        <v>19</v>
      </c>
      <c r="F236" s="237" t="s">
        <v>812</v>
      </c>
      <c r="G236" s="234"/>
      <c r="H236" s="238">
        <v>0.9</v>
      </c>
      <c r="I236" s="239"/>
      <c r="J236" s="234"/>
      <c r="K236" s="234"/>
      <c r="L236" s="240"/>
      <c r="M236" s="241"/>
      <c r="N236" s="242"/>
      <c r="O236" s="242"/>
      <c r="P236" s="242"/>
      <c r="Q236" s="242"/>
      <c r="R236" s="242"/>
      <c r="S236" s="242"/>
      <c r="T236" s="243"/>
      <c r="AT236" s="244" t="s">
        <v>156</v>
      </c>
      <c r="AU236" s="244" t="s">
        <v>82</v>
      </c>
      <c r="AV236" s="12" t="s">
        <v>82</v>
      </c>
      <c r="AW236" s="12" t="s">
        <v>33</v>
      </c>
      <c r="AX236" s="12" t="s">
        <v>72</v>
      </c>
      <c r="AY236" s="244" t="s">
        <v>147</v>
      </c>
    </row>
    <row r="237" spans="2:51" s="12" customFormat="1" ht="12">
      <c r="B237" s="233"/>
      <c r="C237" s="234"/>
      <c r="D237" s="235" t="s">
        <v>156</v>
      </c>
      <c r="E237" s="236" t="s">
        <v>19</v>
      </c>
      <c r="F237" s="237" t="s">
        <v>813</v>
      </c>
      <c r="G237" s="234"/>
      <c r="H237" s="238">
        <v>57.24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AT237" s="244" t="s">
        <v>156</v>
      </c>
      <c r="AU237" s="244" t="s">
        <v>82</v>
      </c>
      <c r="AV237" s="12" t="s">
        <v>82</v>
      </c>
      <c r="AW237" s="12" t="s">
        <v>33</v>
      </c>
      <c r="AX237" s="12" t="s">
        <v>72</v>
      </c>
      <c r="AY237" s="244" t="s">
        <v>147</v>
      </c>
    </row>
    <row r="238" spans="2:51" s="12" customFormat="1" ht="12">
      <c r="B238" s="233"/>
      <c r="C238" s="234"/>
      <c r="D238" s="235" t="s">
        <v>156</v>
      </c>
      <c r="E238" s="236" t="s">
        <v>19</v>
      </c>
      <c r="F238" s="237" t="s">
        <v>814</v>
      </c>
      <c r="G238" s="234"/>
      <c r="H238" s="238">
        <v>6.03</v>
      </c>
      <c r="I238" s="239"/>
      <c r="J238" s="234"/>
      <c r="K238" s="234"/>
      <c r="L238" s="240"/>
      <c r="M238" s="241"/>
      <c r="N238" s="242"/>
      <c r="O238" s="242"/>
      <c r="P238" s="242"/>
      <c r="Q238" s="242"/>
      <c r="R238" s="242"/>
      <c r="S238" s="242"/>
      <c r="T238" s="243"/>
      <c r="AT238" s="244" t="s">
        <v>156</v>
      </c>
      <c r="AU238" s="244" t="s">
        <v>82</v>
      </c>
      <c r="AV238" s="12" t="s">
        <v>82</v>
      </c>
      <c r="AW238" s="12" t="s">
        <v>33</v>
      </c>
      <c r="AX238" s="12" t="s">
        <v>72</v>
      </c>
      <c r="AY238" s="244" t="s">
        <v>147</v>
      </c>
    </row>
    <row r="239" spans="2:51" s="12" customFormat="1" ht="12">
      <c r="B239" s="233"/>
      <c r="C239" s="234"/>
      <c r="D239" s="235" t="s">
        <v>156</v>
      </c>
      <c r="E239" s="236" t="s">
        <v>19</v>
      </c>
      <c r="F239" s="237" t="s">
        <v>811</v>
      </c>
      <c r="G239" s="234"/>
      <c r="H239" s="238">
        <v>6.25</v>
      </c>
      <c r="I239" s="239"/>
      <c r="J239" s="234"/>
      <c r="K239" s="234"/>
      <c r="L239" s="240"/>
      <c r="M239" s="241"/>
      <c r="N239" s="242"/>
      <c r="O239" s="242"/>
      <c r="P239" s="242"/>
      <c r="Q239" s="242"/>
      <c r="R239" s="242"/>
      <c r="S239" s="242"/>
      <c r="T239" s="243"/>
      <c r="AT239" s="244" t="s">
        <v>156</v>
      </c>
      <c r="AU239" s="244" t="s">
        <v>82</v>
      </c>
      <c r="AV239" s="12" t="s">
        <v>82</v>
      </c>
      <c r="AW239" s="12" t="s">
        <v>33</v>
      </c>
      <c r="AX239" s="12" t="s">
        <v>72</v>
      </c>
      <c r="AY239" s="244" t="s">
        <v>147</v>
      </c>
    </row>
    <row r="240" spans="2:51" s="12" customFormat="1" ht="12">
      <c r="B240" s="233"/>
      <c r="C240" s="234"/>
      <c r="D240" s="235" t="s">
        <v>156</v>
      </c>
      <c r="E240" s="236" t="s">
        <v>19</v>
      </c>
      <c r="F240" s="237" t="s">
        <v>815</v>
      </c>
      <c r="G240" s="234"/>
      <c r="H240" s="238">
        <v>1.05</v>
      </c>
      <c r="I240" s="239"/>
      <c r="J240" s="234"/>
      <c r="K240" s="234"/>
      <c r="L240" s="240"/>
      <c r="M240" s="241"/>
      <c r="N240" s="242"/>
      <c r="O240" s="242"/>
      <c r="P240" s="242"/>
      <c r="Q240" s="242"/>
      <c r="R240" s="242"/>
      <c r="S240" s="242"/>
      <c r="T240" s="243"/>
      <c r="AT240" s="244" t="s">
        <v>156</v>
      </c>
      <c r="AU240" s="244" t="s">
        <v>82</v>
      </c>
      <c r="AV240" s="12" t="s">
        <v>82</v>
      </c>
      <c r="AW240" s="12" t="s">
        <v>33</v>
      </c>
      <c r="AX240" s="12" t="s">
        <v>72</v>
      </c>
      <c r="AY240" s="244" t="s">
        <v>147</v>
      </c>
    </row>
    <row r="241" spans="2:51" s="13" customFormat="1" ht="12">
      <c r="B241" s="245"/>
      <c r="C241" s="246"/>
      <c r="D241" s="235" t="s">
        <v>156</v>
      </c>
      <c r="E241" s="247" t="s">
        <v>19</v>
      </c>
      <c r="F241" s="248" t="s">
        <v>183</v>
      </c>
      <c r="G241" s="246"/>
      <c r="H241" s="249">
        <v>96.777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AT241" s="255" t="s">
        <v>156</v>
      </c>
      <c r="AU241" s="255" t="s">
        <v>82</v>
      </c>
      <c r="AV241" s="13" t="s">
        <v>154</v>
      </c>
      <c r="AW241" s="13" t="s">
        <v>33</v>
      </c>
      <c r="AX241" s="13" t="s">
        <v>80</v>
      </c>
      <c r="AY241" s="255" t="s">
        <v>147</v>
      </c>
    </row>
    <row r="242" spans="2:65" s="1" customFormat="1" ht="36" customHeight="1">
      <c r="B242" s="39"/>
      <c r="C242" s="220" t="s">
        <v>353</v>
      </c>
      <c r="D242" s="220" t="s">
        <v>149</v>
      </c>
      <c r="E242" s="221" t="s">
        <v>816</v>
      </c>
      <c r="F242" s="222" t="s">
        <v>817</v>
      </c>
      <c r="G242" s="223" t="s">
        <v>152</v>
      </c>
      <c r="H242" s="224">
        <v>96.777</v>
      </c>
      <c r="I242" s="225"/>
      <c r="J242" s="226">
        <f>ROUND(I242*H242,2)</f>
        <v>0</v>
      </c>
      <c r="K242" s="222" t="s">
        <v>153</v>
      </c>
      <c r="L242" s="44"/>
      <c r="M242" s="227" t="s">
        <v>19</v>
      </c>
      <c r="N242" s="228" t="s">
        <v>43</v>
      </c>
      <c r="O242" s="84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AR242" s="231" t="s">
        <v>154</v>
      </c>
      <c r="AT242" s="231" t="s">
        <v>149</v>
      </c>
      <c r="AU242" s="231" t="s">
        <v>82</v>
      </c>
      <c r="AY242" s="18" t="s">
        <v>147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8" t="s">
        <v>80</v>
      </c>
      <c r="BK242" s="232">
        <f>ROUND(I242*H242,2)</f>
        <v>0</v>
      </c>
      <c r="BL242" s="18" t="s">
        <v>154</v>
      </c>
      <c r="BM242" s="231" t="s">
        <v>818</v>
      </c>
    </row>
    <row r="243" spans="2:65" s="1" customFormat="1" ht="36" customHeight="1">
      <c r="B243" s="39"/>
      <c r="C243" s="220" t="s">
        <v>363</v>
      </c>
      <c r="D243" s="220" t="s">
        <v>149</v>
      </c>
      <c r="E243" s="221" t="s">
        <v>819</v>
      </c>
      <c r="F243" s="222" t="s">
        <v>820</v>
      </c>
      <c r="G243" s="223" t="s">
        <v>152</v>
      </c>
      <c r="H243" s="224">
        <v>82.694</v>
      </c>
      <c r="I243" s="225"/>
      <c r="J243" s="226">
        <f>ROUND(I243*H243,2)</f>
        <v>0</v>
      </c>
      <c r="K243" s="222" t="s">
        <v>153</v>
      </c>
      <c r="L243" s="44"/>
      <c r="M243" s="227" t="s">
        <v>19</v>
      </c>
      <c r="N243" s="228" t="s">
        <v>43</v>
      </c>
      <c r="O243" s="84"/>
      <c r="P243" s="229">
        <f>O243*H243</f>
        <v>0</v>
      </c>
      <c r="Q243" s="229">
        <v>0.00081</v>
      </c>
      <c r="R243" s="229">
        <f>Q243*H243</f>
        <v>0.06698214</v>
      </c>
      <c r="S243" s="229">
        <v>0</v>
      </c>
      <c r="T243" s="230">
        <f>S243*H243</f>
        <v>0</v>
      </c>
      <c r="AR243" s="231" t="s">
        <v>154</v>
      </c>
      <c r="AT243" s="231" t="s">
        <v>149</v>
      </c>
      <c r="AU243" s="231" t="s">
        <v>82</v>
      </c>
      <c r="AY243" s="18" t="s">
        <v>147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8" t="s">
        <v>80</v>
      </c>
      <c r="BK243" s="232">
        <f>ROUND(I243*H243,2)</f>
        <v>0</v>
      </c>
      <c r="BL243" s="18" t="s">
        <v>154</v>
      </c>
      <c r="BM243" s="231" t="s">
        <v>821</v>
      </c>
    </row>
    <row r="244" spans="2:51" s="12" customFormat="1" ht="12">
      <c r="B244" s="233"/>
      <c r="C244" s="234"/>
      <c r="D244" s="235" t="s">
        <v>156</v>
      </c>
      <c r="E244" s="236" t="s">
        <v>19</v>
      </c>
      <c r="F244" s="237" t="s">
        <v>807</v>
      </c>
      <c r="G244" s="234"/>
      <c r="H244" s="238">
        <v>4.368</v>
      </c>
      <c r="I244" s="239"/>
      <c r="J244" s="234"/>
      <c r="K244" s="234"/>
      <c r="L244" s="240"/>
      <c r="M244" s="241"/>
      <c r="N244" s="242"/>
      <c r="O244" s="242"/>
      <c r="P244" s="242"/>
      <c r="Q244" s="242"/>
      <c r="R244" s="242"/>
      <c r="S244" s="242"/>
      <c r="T244" s="243"/>
      <c r="AT244" s="244" t="s">
        <v>156</v>
      </c>
      <c r="AU244" s="244" t="s">
        <v>82</v>
      </c>
      <c r="AV244" s="12" t="s">
        <v>82</v>
      </c>
      <c r="AW244" s="12" t="s">
        <v>33</v>
      </c>
      <c r="AX244" s="12" t="s">
        <v>72</v>
      </c>
      <c r="AY244" s="244" t="s">
        <v>147</v>
      </c>
    </row>
    <row r="245" spans="2:51" s="12" customFormat="1" ht="12">
      <c r="B245" s="233"/>
      <c r="C245" s="234"/>
      <c r="D245" s="235" t="s">
        <v>156</v>
      </c>
      <c r="E245" s="236" t="s">
        <v>19</v>
      </c>
      <c r="F245" s="237" t="s">
        <v>809</v>
      </c>
      <c r="G245" s="234"/>
      <c r="H245" s="238">
        <v>8.586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AT245" s="244" t="s">
        <v>156</v>
      </c>
      <c r="AU245" s="244" t="s">
        <v>82</v>
      </c>
      <c r="AV245" s="12" t="s">
        <v>82</v>
      </c>
      <c r="AW245" s="12" t="s">
        <v>33</v>
      </c>
      <c r="AX245" s="12" t="s">
        <v>72</v>
      </c>
      <c r="AY245" s="244" t="s">
        <v>147</v>
      </c>
    </row>
    <row r="246" spans="2:51" s="12" customFormat="1" ht="12">
      <c r="B246" s="233"/>
      <c r="C246" s="234"/>
      <c r="D246" s="235" t="s">
        <v>156</v>
      </c>
      <c r="E246" s="236" t="s">
        <v>19</v>
      </c>
      <c r="F246" s="237" t="s">
        <v>811</v>
      </c>
      <c r="G246" s="234"/>
      <c r="H246" s="238">
        <v>6.25</v>
      </c>
      <c r="I246" s="239"/>
      <c r="J246" s="234"/>
      <c r="K246" s="234"/>
      <c r="L246" s="240"/>
      <c r="M246" s="241"/>
      <c r="N246" s="242"/>
      <c r="O246" s="242"/>
      <c r="P246" s="242"/>
      <c r="Q246" s="242"/>
      <c r="R246" s="242"/>
      <c r="S246" s="242"/>
      <c r="T246" s="243"/>
      <c r="AT246" s="244" t="s">
        <v>156</v>
      </c>
      <c r="AU246" s="244" t="s">
        <v>82</v>
      </c>
      <c r="AV246" s="12" t="s">
        <v>82</v>
      </c>
      <c r="AW246" s="12" t="s">
        <v>33</v>
      </c>
      <c r="AX246" s="12" t="s">
        <v>72</v>
      </c>
      <c r="AY246" s="244" t="s">
        <v>147</v>
      </c>
    </row>
    <row r="247" spans="2:51" s="12" customFormat="1" ht="12">
      <c r="B247" s="233"/>
      <c r="C247" s="234"/>
      <c r="D247" s="235" t="s">
        <v>156</v>
      </c>
      <c r="E247" s="236" t="s">
        <v>19</v>
      </c>
      <c r="F247" s="237" t="s">
        <v>813</v>
      </c>
      <c r="G247" s="234"/>
      <c r="H247" s="238">
        <v>57.24</v>
      </c>
      <c r="I247" s="239"/>
      <c r="J247" s="234"/>
      <c r="K247" s="234"/>
      <c r="L247" s="240"/>
      <c r="M247" s="241"/>
      <c r="N247" s="242"/>
      <c r="O247" s="242"/>
      <c r="P247" s="242"/>
      <c r="Q247" s="242"/>
      <c r="R247" s="242"/>
      <c r="S247" s="242"/>
      <c r="T247" s="243"/>
      <c r="AT247" s="244" t="s">
        <v>156</v>
      </c>
      <c r="AU247" s="244" t="s">
        <v>82</v>
      </c>
      <c r="AV247" s="12" t="s">
        <v>82</v>
      </c>
      <c r="AW247" s="12" t="s">
        <v>33</v>
      </c>
      <c r="AX247" s="12" t="s">
        <v>72</v>
      </c>
      <c r="AY247" s="244" t="s">
        <v>147</v>
      </c>
    </row>
    <row r="248" spans="2:51" s="12" customFormat="1" ht="12">
      <c r="B248" s="233"/>
      <c r="C248" s="234"/>
      <c r="D248" s="235" t="s">
        <v>156</v>
      </c>
      <c r="E248" s="236" t="s">
        <v>19</v>
      </c>
      <c r="F248" s="237" t="s">
        <v>811</v>
      </c>
      <c r="G248" s="234"/>
      <c r="H248" s="238">
        <v>6.25</v>
      </c>
      <c r="I248" s="239"/>
      <c r="J248" s="234"/>
      <c r="K248" s="234"/>
      <c r="L248" s="240"/>
      <c r="M248" s="241"/>
      <c r="N248" s="242"/>
      <c r="O248" s="242"/>
      <c r="P248" s="242"/>
      <c r="Q248" s="242"/>
      <c r="R248" s="242"/>
      <c r="S248" s="242"/>
      <c r="T248" s="243"/>
      <c r="AT248" s="244" t="s">
        <v>156</v>
      </c>
      <c r="AU248" s="244" t="s">
        <v>82</v>
      </c>
      <c r="AV248" s="12" t="s">
        <v>82</v>
      </c>
      <c r="AW248" s="12" t="s">
        <v>33</v>
      </c>
      <c r="AX248" s="12" t="s">
        <v>72</v>
      </c>
      <c r="AY248" s="244" t="s">
        <v>147</v>
      </c>
    </row>
    <row r="249" spans="2:51" s="13" customFormat="1" ht="12">
      <c r="B249" s="245"/>
      <c r="C249" s="246"/>
      <c r="D249" s="235" t="s">
        <v>156</v>
      </c>
      <c r="E249" s="247" t="s">
        <v>19</v>
      </c>
      <c r="F249" s="248" t="s">
        <v>183</v>
      </c>
      <c r="G249" s="246"/>
      <c r="H249" s="249">
        <v>82.694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AT249" s="255" t="s">
        <v>156</v>
      </c>
      <c r="AU249" s="255" t="s">
        <v>82</v>
      </c>
      <c r="AV249" s="13" t="s">
        <v>154</v>
      </c>
      <c r="AW249" s="13" t="s">
        <v>33</v>
      </c>
      <c r="AX249" s="13" t="s">
        <v>80</v>
      </c>
      <c r="AY249" s="255" t="s">
        <v>147</v>
      </c>
    </row>
    <row r="250" spans="2:65" s="1" customFormat="1" ht="36" customHeight="1">
      <c r="B250" s="39"/>
      <c r="C250" s="220" t="s">
        <v>378</v>
      </c>
      <c r="D250" s="220" t="s">
        <v>149</v>
      </c>
      <c r="E250" s="221" t="s">
        <v>822</v>
      </c>
      <c r="F250" s="222" t="s">
        <v>823</v>
      </c>
      <c r="G250" s="223" t="s">
        <v>152</v>
      </c>
      <c r="H250" s="224">
        <v>82.694</v>
      </c>
      <c r="I250" s="225"/>
      <c r="J250" s="226">
        <f>ROUND(I250*H250,2)</f>
        <v>0</v>
      </c>
      <c r="K250" s="222" t="s">
        <v>153</v>
      </c>
      <c r="L250" s="44"/>
      <c r="M250" s="227" t="s">
        <v>19</v>
      </c>
      <c r="N250" s="228" t="s">
        <v>43</v>
      </c>
      <c r="O250" s="84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AR250" s="231" t="s">
        <v>154</v>
      </c>
      <c r="AT250" s="231" t="s">
        <v>149</v>
      </c>
      <c r="AU250" s="231" t="s">
        <v>82</v>
      </c>
      <c r="AY250" s="18" t="s">
        <v>147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8" t="s">
        <v>80</v>
      </c>
      <c r="BK250" s="232">
        <f>ROUND(I250*H250,2)</f>
        <v>0</v>
      </c>
      <c r="BL250" s="18" t="s">
        <v>154</v>
      </c>
      <c r="BM250" s="231" t="s">
        <v>824</v>
      </c>
    </row>
    <row r="251" spans="2:65" s="1" customFormat="1" ht="72" customHeight="1">
      <c r="B251" s="39"/>
      <c r="C251" s="220" t="s">
        <v>384</v>
      </c>
      <c r="D251" s="220" t="s">
        <v>149</v>
      </c>
      <c r="E251" s="221" t="s">
        <v>825</v>
      </c>
      <c r="F251" s="222" t="s">
        <v>826</v>
      </c>
      <c r="G251" s="223" t="s">
        <v>212</v>
      </c>
      <c r="H251" s="224">
        <v>2.024</v>
      </c>
      <c r="I251" s="225"/>
      <c r="J251" s="226">
        <f>ROUND(I251*H251,2)</f>
        <v>0</v>
      </c>
      <c r="K251" s="222" t="s">
        <v>153</v>
      </c>
      <c r="L251" s="44"/>
      <c r="M251" s="227" t="s">
        <v>19</v>
      </c>
      <c r="N251" s="228" t="s">
        <v>43</v>
      </c>
      <c r="O251" s="84"/>
      <c r="P251" s="229">
        <f>O251*H251</f>
        <v>0</v>
      </c>
      <c r="Q251" s="229">
        <v>1.05516</v>
      </c>
      <c r="R251" s="229">
        <f>Q251*H251</f>
        <v>2.13564384</v>
      </c>
      <c r="S251" s="229">
        <v>0</v>
      </c>
      <c r="T251" s="230">
        <f>S251*H251</f>
        <v>0</v>
      </c>
      <c r="AR251" s="231" t="s">
        <v>154</v>
      </c>
      <c r="AT251" s="231" t="s">
        <v>149</v>
      </c>
      <c r="AU251" s="231" t="s">
        <v>82</v>
      </c>
      <c r="AY251" s="18" t="s">
        <v>147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8" t="s">
        <v>80</v>
      </c>
      <c r="BK251" s="232">
        <f>ROUND(I251*H251,2)</f>
        <v>0</v>
      </c>
      <c r="BL251" s="18" t="s">
        <v>154</v>
      </c>
      <c r="BM251" s="231" t="s">
        <v>827</v>
      </c>
    </row>
    <row r="252" spans="2:51" s="12" customFormat="1" ht="12">
      <c r="B252" s="233"/>
      <c r="C252" s="234"/>
      <c r="D252" s="235" t="s">
        <v>156</v>
      </c>
      <c r="E252" s="236" t="s">
        <v>19</v>
      </c>
      <c r="F252" s="237" t="s">
        <v>828</v>
      </c>
      <c r="G252" s="234"/>
      <c r="H252" s="238">
        <v>0.008</v>
      </c>
      <c r="I252" s="239"/>
      <c r="J252" s="234"/>
      <c r="K252" s="234"/>
      <c r="L252" s="240"/>
      <c r="M252" s="241"/>
      <c r="N252" s="242"/>
      <c r="O252" s="242"/>
      <c r="P252" s="242"/>
      <c r="Q252" s="242"/>
      <c r="R252" s="242"/>
      <c r="S252" s="242"/>
      <c r="T252" s="243"/>
      <c r="AT252" s="244" t="s">
        <v>156</v>
      </c>
      <c r="AU252" s="244" t="s">
        <v>82</v>
      </c>
      <c r="AV252" s="12" t="s">
        <v>82</v>
      </c>
      <c r="AW252" s="12" t="s">
        <v>33</v>
      </c>
      <c r="AX252" s="12" t="s">
        <v>72</v>
      </c>
      <c r="AY252" s="244" t="s">
        <v>147</v>
      </c>
    </row>
    <row r="253" spans="2:51" s="12" customFormat="1" ht="12">
      <c r="B253" s="233"/>
      <c r="C253" s="234"/>
      <c r="D253" s="235" t="s">
        <v>156</v>
      </c>
      <c r="E253" s="236" t="s">
        <v>19</v>
      </c>
      <c r="F253" s="237" t="s">
        <v>829</v>
      </c>
      <c r="G253" s="234"/>
      <c r="H253" s="238">
        <v>0.696</v>
      </c>
      <c r="I253" s="239"/>
      <c r="J253" s="234"/>
      <c r="K253" s="234"/>
      <c r="L253" s="240"/>
      <c r="M253" s="241"/>
      <c r="N253" s="242"/>
      <c r="O253" s="242"/>
      <c r="P253" s="242"/>
      <c r="Q253" s="242"/>
      <c r="R253" s="242"/>
      <c r="S253" s="242"/>
      <c r="T253" s="243"/>
      <c r="AT253" s="244" t="s">
        <v>156</v>
      </c>
      <c r="AU253" s="244" t="s">
        <v>82</v>
      </c>
      <c r="AV253" s="12" t="s">
        <v>82</v>
      </c>
      <c r="AW253" s="12" t="s">
        <v>33</v>
      </c>
      <c r="AX253" s="12" t="s">
        <v>72</v>
      </c>
      <c r="AY253" s="244" t="s">
        <v>147</v>
      </c>
    </row>
    <row r="254" spans="2:51" s="12" customFormat="1" ht="12">
      <c r="B254" s="233"/>
      <c r="C254" s="234"/>
      <c r="D254" s="235" t="s">
        <v>156</v>
      </c>
      <c r="E254" s="236" t="s">
        <v>19</v>
      </c>
      <c r="F254" s="237" t="s">
        <v>830</v>
      </c>
      <c r="G254" s="234"/>
      <c r="H254" s="238">
        <v>1.32</v>
      </c>
      <c r="I254" s="239"/>
      <c r="J254" s="234"/>
      <c r="K254" s="234"/>
      <c r="L254" s="240"/>
      <c r="M254" s="241"/>
      <c r="N254" s="242"/>
      <c r="O254" s="242"/>
      <c r="P254" s="242"/>
      <c r="Q254" s="242"/>
      <c r="R254" s="242"/>
      <c r="S254" s="242"/>
      <c r="T254" s="243"/>
      <c r="AT254" s="244" t="s">
        <v>156</v>
      </c>
      <c r="AU254" s="244" t="s">
        <v>82</v>
      </c>
      <c r="AV254" s="12" t="s">
        <v>82</v>
      </c>
      <c r="AW254" s="12" t="s">
        <v>33</v>
      </c>
      <c r="AX254" s="12" t="s">
        <v>72</v>
      </c>
      <c r="AY254" s="244" t="s">
        <v>147</v>
      </c>
    </row>
    <row r="255" spans="2:51" s="13" customFormat="1" ht="12">
      <c r="B255" s="245"/>
      <c r="C255" s="246"/>
      <c r="D255" s="235" t="s">
        <v>156</v>
      </c>
      <c r="E255" s="247" t="s">
        <v>19</v>
      </c>
      <c r="F255" s="248" t="s">
        <v>183</v>
      </c>
      <c r="G255" s="246"/>
      <c r="H255" s="249">
        <v>2.024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AT255" s="255" t="s">
        <v>156</v>
      </c>
      <c r="AU255" s="255" t="s">
        <v>82</v>
      </c>
      <c r="AV255" s="13" t="s">
        <v>154</v>
      </c>
      <c r="AW255" s="13" t="s">
        <v>33</v>
      </c>
      <c r="AX255" s="13" t="s">
        <v>80</v>
      </c>
      <c r="AY255" s="255" t="s">
        <v>147</v>
      </c>
    </row>
    <row r="256" spans="2:65" s="1" customFormat="1" ht="72" customHeight="1">
      <c r="B256" s="39"/>
      <c r="C256" s="220" t="s">
        <v>389</v>
      </c>
      <c r="D256" s="220" t="s">
        <v>149</v>
      </c>
      <c r="E256" s="221" t="s">
        <v>831</v>
      </c>
      <c r="F256" s="222" t="s">
        <v>832</v>
      </c>
      <c r="G256" s="223" t="s">
        <v>212</v>
      </c>
      <c r="H256" s="224">
        <v>0.027</v>
      </c>
      <c r="I256" s="225"/>
      <c r="J256" s="226">
        <f>ROUND(I256*H256,2)</f>
        <v>0</v>
      </c>
      <c r="K256" s="222" t="s">
        <v>153</v>
      </c>
      <c r="L256" s="44"/>
      <c r="M256" s="227" t="s">
        <v>19</v>
      </c>
      <c r="N256" s="228" t="s">
        <v>43</v>
      </c>
      <c r="O256" s="84"/>
      <c r="P256" s="229">
        <f>O256*H256</f>
        <v>0</v>
      </c>
      <c r="Q256" s="229">
        <v>1.06277</v>
      </c>
      <c r="R256" s="229">
        <f>Q256*H256</f>
        <v>0.028694789999999998</v>
      </c>
      <c r="S256" s="229">
        <v>0</v>
      </c>
      <c r="T256" s="230">
        <f>S256*H256</f>
        <v>0</v>
      </c>
      <c r="AR256" s="231" t="s">
        <v>154</v>
      </c>
      <c r="AT256" s="231" t="s">
        <v>149</v>
      </c>
      <c r="AU256" s="231" t="s">
        <v>82</v>
      </c>
      <c r="AY256" s="18" t="s">
        <v>147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8" t="s">
        <v>80</v>
      </c>
      <c r="BK256" s="232">
        <f>ROUND(I256*H256,2)</f>
        <v>0</v>
      </c>
      <c r="BL256" s="18" t="s">
        <v>154</v>
      </c>
      <c r="BM256" s="231" t="s">
        <v>833</v>
      </c>
    </row>
    <row r="257" spans="2:51" s="12" customFormat="1" ht="12">
      <c r="B257" s="233"/>
      <c r="C257" s="234"/>
      <c r="D257" s="235" t="s">
        <v>156</v>
      </c>
      <c r="E257" s="236" t="s">
        <v>19</v>
      </c>
      <c r="F257" s="237" t="s">
        <v>834</v>
      </c>
      <c r="G257" s="234"/>
      <c r="H257" s="238">
        <v>0.027</v>
      </c>
      <c r="I257" s="239"/>
      <c r="J257" s="234"/>
      <c r="K257" s="234"/>
      <c r="L257" s="240"/>
      <c r="M257" s="241"/>
      <c r="N257" s="242"/>
      <c r="O257" s="242"/>
      <c r="P257" s="242"/>
      <c r="Q257" s="242"/>
      <c r="R257" s="242"/>
      <c r="S257" s="242"/>
      <c r="T257" s="243"/>
      <c r="AT257" s="244" t="s">
        <v>156</v>
      </c>
      <c r="AU257" s="244" t="s">
        <v>82</v>
      </c>
      <c r="AV257" s="12" t="s">
        <v>82</v>
      </c>
      <c r="AW257" s="12" t="s">
        <v>33</v>
      </c>
      <c r="AX257" s="12" t="s">
        <v>80</v>
      </c>
      <c r="AY257" s="244" t="s">
        <v>147</v>
      </c>
    </row>
    <row r="258" spans="2:65" s="1" customFormat="1" ht="24" customHeight="1">
      <c r="B258" s="39"/>
      <c r="C258" s="220" t="s">
        <v>394</v>
      </c>
      <c r="D258" s="220" t="s">
        <v>149</v>
      </c>
      <c r="E258" s="221" t="s">
        <v>835</v>
      </c>
      <c r="F258" s="222" t="s">
        <v>836</v>
      </c>
      <c r="G258" s="223" t="s">
        <v>173</v>
      </c>
      <c r="H258" s="224">
        <v>12.809</v>
      </c>
      <c r="I258" s="225"/>
      <c r="J258" s="226">
        <f>ROUND(I258*H258,2)</f>
        <v>0</v>
      </c>
      <c r="K258" s="222" t="s">
        <v>153</v>
      </c>
      <c r="L258" s="44"/>
      <c r="M258" s="227" t="s">
        <v>19</v>
      </c>
      <c r="N258" s="228" t="s">
        <v>43</v>
      </c>
      <c r="O258" s="84"/>
      <c r="P258" s="229">
        <f>O258*H258</f>
        <v>0</v>
      </c>
      <c r="Q258" s="229">
        <v>2.4534</v>
      </c>
      <c r="R258" s="229">
        <f>Q258*H258</f>
        <v>31.425600599999996</v>
      </c>
      <c r="S258" s="229">
        <v>0</v>
      </c>
      <c r="T258" s="230">
        <f>S258*H258</f>
        <v>0</v>
      </c>
      <c r="AR258" s="231" t="s">
        <v>154</v>
      </c>
      <c r="AT258" s="231" t="s">
        <v>149</v>
      </c>
      <c r="AU258" s="231" t="s">
        <v>82</v>
      </c>
      <c r="AY258" s="18" t="s">
        <v>147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8" t="s">
        <v>80</v>
      </c>
      <c r="BK258" s="232">
        <f>ROUND(I258*H258,2)</f>
        <v>0</v>
      </c>
      <c r="BL258" s="18" t="s">
        <v>154</v>
      </c>
      <c r="BM258" s="231" t="s">
        <v>837</v>
      </c>
    </row>
    <row r="259" spans="2:51" s="14" customFormat="1" ht="12">
      <c r="B259" s="256"/>
      <c r="C259" s="257"/>
      <c r="D259" s="235" t="s">
        <v>156</v>
      </c>
      <c r="E259" s="258" t="s">
        <v>19</v>
      </c>
      <c r="F259" s="259" t="s">
        <v>838</v>
      </c>
      <c r="G259" s="257"/>
      <c r="H259" s="258" t="s">
        <v>19</v>
      </c>
      <c r="I259" s="260"/>
      <c r="J259" s="257"/>
      <c r="K259" s="257"/>
      <c r="L259" s="261"/>
      <c r="M259" s="262"/>
      <c r="N259" s="263"/>
      <c r="O259" s="263"/>
      <c r="P259" s="263"/>
      <c r="Q259" s="263"/>
      <c r="R259" s="263"/>
      <c r="S259" s="263"/>
      <c r="T259" s="264"/>
      <c r="AT259" s="265" t="s">
        <v>156</v>
      </c>
      <c r="AU259" s="265" t="s">
        <v>82</v>
      </c>
      <c r="AV259" s="14" t="s">
        <v>80</v>
      </c>
      <c r="AW259" s="14" t="s">
        <v>33</v>
      </c>
      <c r="AX259" s="14" t="s">
        <v>72</v>
      </c>
      <c r="AY259" s="265" t="s">
        <v>147</v>
      </c>
    </row>
    <row r="260" spans="2:51" s="12" customFormat="1" ht="12">
      <c r="B260" s="233"/>
      <c r="C260" s="234"/>
      <c r="D260" s="235" t="s">
        <v>156</v>
      </c>
      <c r="E260" s="236" t="s">
        <v>19</v>
      </c>
      <c r="F260" s="237" t="s">
        <v>839</v>
      </c>
      <c r="G260" s="234"/>
      <c r="H260" s="238">
        <v>0.781</v>
      </c>
      <c r="I260" s="239"/>
      <c r="J260" s="234"/>
      <c r="K260" s="234"/>
      <c r="L260" s="240"/>
      <c r="M260" s="241"/>
      <c r="N260" s="242"/>
      <c r="O260" s="242"/>
      <c r="P260" s="242"/>
      <c r="Q260" s="242"/>
      <c r="R260" s="242"/>
      <c r="S260" s="242"/>
      <c r="T260" s="243"/>
      <c r="AT260" s="244" t="s">
        <v>156</v>
      </c>
      <c r="AU260" s="244" t="s">
        <v>82</v>
      </c>
      <c r="AV260" s="12" t="s">
        <v>82</v>
      </c>
      <c r="AW260" s="12" t="s">
        <v>33</v>
      </c>
      <c r="AX260" s="12" t="s">
        <v>72</v>
      </c>
      <c r="AY260" s="244" t="s">
        <v>147</v>
      </c>
    </row>
    <row r="261" spans="2:51" s="12" customFormat="1" ht="12">
      <c r="B261" s="233"/>
      <c r="C261" s="234"/>
      <c r="D261" s="235" t="s">
        <v>156</v>
      </c>
      <c r="E261" s="236" t="s">
        <v>19</v>
      </c>
      <c r="F261" s="237" t="s">
        <v>840</v>
      </c>
      <c r="G261" s="234"/>
      <c r="H261" s="238">
        <v>1.491</v>
      </c>
      <c r="I261" s="239"/>
      <c r="J261" s="234"/>
      <c r="K261" s="234"/>
      <c r="L261" s="240"/>
      <c r="M261" s="241"/>
      <c r="N261" s="242"/>
      <c r="O261" s="242"/>
      <c r="P261" s="242"/>
      <c r="Q261" s="242"/>
      <c r="R261" s="242"/>
      <c r="S261" s="242"/>
      <c r="T261" s="243"/>
      <c r="AT261" s="244" t="s">
        <v>156</v>
      </c>
      <c r="AU261" s="244" t="s">
        <v>82</v>
      </c>
      <c r="AV261" s="12" t="s">
        <v>82</v>
      </c>
      <c r="AW261" s="12" t="s">
        <v>33</v>
      </c>
      <c r="AX261" s="12" t="s">
        <v>72</v>
      </c>
      <c r="AY261" s="244" t="s">
        <v>147</v>
      </c>
    </row>
    <row r="262" spans="2:51" s="12" customFormat="1" ht="12">
      <c r="B262" s="233"/>
      <c r="C262" s="234"/>
      <c r="D262" s="235" t="s">
        <v>156</v>
      </c>
      <c r="E262" s="236" t="s">
        <v>19</v>
      </c>
      <c r="F262" s="237" t="s">
        <v>841</v>
      </c>
      <c r="G262" s="234"/>
      <c r="H262" s="238">
        <v>1.617</v>
      </c>
      <c r="I262" s="239"/>
      <c r="J262" s="234"/>
      <c r="K262" s="234"/>
      <c r="L262" s="240"/>
      <c r="M262" s="241"/>
      <c r="N262" s="242"/>
      <c r="O262" s="242"/>
      <c r="P262" s="242"/>
      <c r="Q262" s="242"/>
      <c r="R262" s="242"/>
      <c r="S262" s="242"/>
      <c r="T262" s="243"/>
      <c r="AT262" s="244" t="s">
        <v>156</v>
      </c>
      <c r="AU262" s="244" t="s">
        <v>82</v>
      </c>
      <c r="AV262" s="12" t="s">
        <v>82</v>
      </c>
      <c r="AW262" s="12" t="s">
        <v>33</v>
      </c>
      <c r="AX262" s="12" t="s">
        <v>72</v>
      </c>
      <c r="AY262" s="244" t="s">
        <v>147</v>
      </c>
    </row>
    <row r="263" spans="2:51" s="14" customFormat="1" ht="12">
      <c r="B263" s="256"/>
      <c r="C263" s="257"/>
      <c r="D263" s="235" t="s">
        <v>156</v>
      </c>
      <c r="E263" s="258" t="s">
        <v>19</v>
      </c>
      <c r="F263" s="259" t="s">
        <v>842</v>
      </c>
      <c r="G263" s="257"/>
      <c r="H263" s="258" t="s">
        <v>19</v>
      </c>
      <c r="I263" s="260"/>
      <c r="J263" s="257"/>
      <c r="K263" s="257"/>
      <c r="L263" s="261"/>
      <c r="M263" s="262"/>
      <c r="N263" s="263"/>
      <c r="O263" s="263"/>
      <c r="P263" s="263"/>
      <c r="Q263" s="263"/>
      <c r="R263" s="263"/>
      <c r="S263" s="263"/>
      <c r="T263" s="264"/>
      <c r="AT263" s="265" t="s">
        <v>156</v>
      </c>
      <c r="AU263" s="265" t="s">
        <v>82</v>
      </c>
      <c r="AV263" s="14" t="s">
        <v>80</v>
      </c>
      <c r="AW263" s="14" t="s">
        <v>33</v>
      </c>
      <c r="AX263" s="14" t="s">
        <v>72</v>
      </c>
      <c r="AY263" s="265" t="s">
        <v>147</v>
      </c>
    </row>
    <row r="264" spans="2:51" s="12" customFormat="1" ht="12">
      <c r="B264" s="233"/>
      <c r="C264" s="234"/>
      <c r="D264" s="235" t="s">
        <v>156</v>
      </c>
      <c r="E264" s="236" t="s">
        <v>19</v>
      </c>
      <c r="F264" s="237" t="s">
        <v>843</v>
      </c>
      <c r="G264" s="234"/>
      <c r="H264" s="238">
        <v>2.678</v>
      </c>
      <c r="I264" s="239"/>
      <c r="J264" s="234"/>
      <c r="K264" s="234"/>
      <c r="L264" s="240"/>
      <c r="M264" s="241"/>
      <c r="N264" s="242"/>
      <c r="O264" s="242"/>
      <c r="P264" s="242"/>
      <c r="Q264" s="242"/>
      <c r="R264" s="242"/>
      <c r="S264" s="242"/>
      <c r="T264" s="243"/>
      <c r="AT264" s="244" t="s">
        <v>156</v>
      </c>
      <c r="AU264" s="244" t="s">
        <v>82</v>
      </c>
      <c r="AV264" s="12" t="s">
        <v>82</v>
      </c>
      <c r="AW264" s="12" t="s">
        <v>33</v>
      </c>
      <c r="AX264" s="12" t="s">
        <v>72</v>
      </c>
      <c r="AY264" s="244" t="s">
        <v>147</v>
      </c>
    </row>
    <row r="265" spans="2:51" s="12" customFormat="1" ht="12">
      <c r="B265" s="233"/>
      <c r="C265" s="234"/>
      <c r="D265" s="235" t="s">
        <v>156</v>
      </c>
      <c r="E265" s="236" t="s">
        <v>19</v>
      </c>
      <c r="F265" s="237" t="s">
        <v>844</v>
      </c>
      <c r="G265" s="234"/>
      <c r="H265" s="238">
        <v>0.84</v>
      </c>
      <c r="I265" s="239"/>
      <c r="J265" s="234"/>
      <c r="K265" s="234"/>
      <c r="L265" s="240"/>
      <c r="M265" s="241"/>
      <c r="N265" s="242"/>
      <c r="O265" s="242"/>
      <c r="P265" s="242"/>
      <c r="Q265" s="242"/>
      <c r="R265" s="242"/>
      <c r="S265" s="242"/>
      <c r="T265" s="243"/>
      <c r="AT265" s="244" t="s">
        <v>156</v>
      </c>
      <c r="AU265" s="244" t="s">
        <v>82</v>
      </c>
      <c r="AV265" s="12" t="s">
        <v>82</v>
      </c>
      <c r="AW265" s="12" t="s">
        <v>33</v>
      </c>
      <c r="AX265" s="12" t="s">
        <v>72</v>
      </c>
      <c r="AY265" s="244" t="s">
        <v>147</v>
      </c>
    </row>
    <row r="266" spans="2:51" s="12" customFormat="1" ht="12">
      <c r="B266" s="233"/>
      <c r="C266" s="234"/>
      <c r="D266" s="235" t="s">
        <v>156</v>
      </c>
      <c r="E266" s="236" t="s">
        <v>19</v>
      </c>
      <c r="F266" s="237" t="s">
        <v>845</v>
      </c>
      <c r="G266" s="234"/>
      <c r="H266" s="238">
        <v>0.6</v>
      </c>
      <c r="I266" s="239"/>
      <c r="J266" s="234"/>
      <c r="K266" s="234"/>
      <c r="L266" s="240"/>
      <c r="M266" s="241"/>
      <c r="N266" s="242"/>
      <c r="O266" s="242"/>
      <c r="P266" s="242"/>
      <c r="Q266" s="242"/>
      <c r="R266" s="242"/>
      <c r="S266" s="242"/>
      <c r="T266" s="243"/>
      <c r="AT266" s="244" t="s">
        <v>156</v>
      </c>
      <c r="AU266" s="244" t="s">
        <v>82</v>
      </c>
      <c r="AV266" s="12" t="s">
        <v>82</v>
      </c>
      <c r="AW266" s="12" t="s">
        <v>33</v>
      </c>
      <c r="AX266" s="12" t="s">
        <v>72</v>
      </c>
      <c r="AY266" s="244" t="s">
        <v>147</v>
      </c>
    </row>
    <row r="267" spans="2:51" s="12" customFormat="1" ht="12">
      <c r="B267" s="233"/>
      <c r="C267" s="234"/>
      <c r="D267" s="235" t="s">
        <v>156</v>
      </c>
      <c r="E267" s="236" t="s">
        <v>19</v>
      </c>
      <c r="F267" s="237" t="s">
        <v>846</v>
      </c>
      <c r="G267" s="234"/>
      <c r="H267" s="238">
        <v>1.914</v>
      </c>
      <c r="I267" s="239"/>
      <c r="J267" s="234"/>
      <c r="K267" s="234"/>
      <c r="L267" s="240"/>
      <c r="M267" s="241"/>
      <c r="N267" s="242"/>
      <c r="O267" s="242"/>
      <c r="P267" s="242"/>
      <c r="Q267" s="242"/>
      <c r="R267" s="242"/>
      <c r="S267" s="242"/>
      <c r="T267" s="243"/>
      <c r="AT267" s="244" t="s">
        <v>156</v>
      </c>
      <c r="AU267" s="244" t="s">
        <v>82</v>
      </c>
      <c r="AV267" s="12" t="s">
        <v>82</v>
      </c>
      <c r="AW267" s="12" t="s">
        <v>33</v>
      </c>
      <c r="AX267" s="12" t="s">
        <v>72</v>
      </c>
      <c r="AY267" s="244" t="s">
        <v>147</v>
      </c>
    </row>
    <row r="268" spans="2:51" s="12" customFormat="1" ht="12">
      <c r="B268" s="233"/>
      <c r="C268" s="234"/>
      <c r="D268" s="235" t="s">
        <v>156</v>
      </c>
      <c r="E268" s="236" t="s">
        <v>19</v>
      </c>
      <c r="F268" s="237" t="s">
        <v>847</v>
      </c>
      <c r="G268" s="234"/>
      <c r="H268" s="238">
        <v>2.888</v>
      </c>
      <c r="I268" s="239"/>
      <c r="J268" s="234"/>
      <c r="K268" s="234"/>
      <c r="L268" s="240"/>
      <c r="M268" s="241"/>
      <c r="N268" s="242"/>
      <c r="O268" s="242"/>
      <c r="P268" s="242"/>
      <c r="Q268" s="242"/>
      <c r="R268" s="242"/>
      <c r="S268" s="242"/>
      <c r="T268" s="243"/>
      <c r="AT268" s="244" t="s">
        <v>156</v>
      </c>
      <c r="AU268" s="244" t="s">
        <v>82</v>
      </c>
      <c r="AV268" s="12" t="s">
        <v>82</v>
      </c>
      <c r="AW268" s="12" t="s">
        <v>33</v>
      </c>
      <c r="AX268" s="12" t="s">
        <v>72</v>
      </c>
      <c r="AY268" s="244" t="s">
        <v>147</v>
      </c>
    </row>
    <row r="269" spans="2:51" s="13" customFormat="1" ht="12">
      <c r="B269" s="245"/>
      <c r="C269" s="246"/>
      <c r="D269" s="235" t="s">
        <v>156</v>
      </c>
      <c r="E269" s="247" t="s">
        <v>19</v>
      </c>
      <c r="F269" s="248" t="s">
        <v>183</v>
      </c>
      <c r="G269" s="246"/>
      <c r="H269" s="249">
        <v>12.809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AT269" s="255" t="s">
        <v>156</v>
      </c>
      <c r="AU269" s="255" t="s">
        <v>82</v>
      </c>
      <c r="AV269" s="13" t="s">
        <v>154</v>
      </c>
      <c r="AW269" s="13" t="s">
        <v>33</v>
      </c>
      <c r="AX269" s="13" t="s">
        <v>80</v>
      </c>
      <c r="AY269" s="255" t="s">
        <v>147</v>
      </c>
    </row>
    <row r="270" spans="2:65" s="1" customFormat="1" ht="24" customHeight="1">
      <c r="B270" s="39"/>
      <c r="C270" s="220" t="s">
        <v>398</v>
      </c>
      <c r="D270" s="220" t="s">
        <v>149</v>
      </c>
      <c r="E270" s="221" t="s">
        <v>848</v>
      </c>
      <c r="F270" s="222" t="s">
        <v>849</v>
      </c>
      <c r="G270" s="223" t="s">
        <v>152</v>
      </c>
      <c r="H270" s="224">
        <v>77.514</v>
      </c>
      <c r="I270" s="225"/>
      <c r="J270" s="226">
        <f>ROUND(I270*H270,2)</f>
        <v>0</v>
      </c>
      <c r="K270" s="222" t="s">
        <v>153</v>
      </c>
      <c r="L270" s="44"/>
      <c r="M270" s="227" t="s">
        <v>19</v>
      </c>
      <c r="N270" s="228" t="s">
        <v>43</v>
      </c>
      <c r="O270" s="84"/>
      <c r="P270" s="229">
        <f>O270*H270</f>
        <v>0</v>
      </c>
      <c r="Q270" s="229">
        <v>0.00519</v>
      </c>
      <c r="R270" s="229">
        <f>Q270*H270</f>
        <v>0.40229766</v>
      </c>
      <c r="S270" s="229">
        <v>0</v>
      </c>
      <c r="T270" s="230">
        <f>S270*H270</f>
        <v>0</v>
      </c>
      <c r="AR270" s="231" t="s">
        <v>154</v>
      </c>
      <c r="AT270" s="231" t="s">
        <v>149</v>
      </c>
      <c r="AU270" s="231" t="s">
        <v>82</v>
      </c>
      <c r="AY270" s="18" t="s">
        <v>147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8" t="s">
        <v>80</v>
      </c>
      <c r="BK270" s="232">
        <f>ROUND(I270*H270,2)</f>
        <v>0</v>
      </c>
      <c r="BL270" s="18" t="s">
        <v>154</v>
      </c>
      <c r="BM270" s="231" t="s">
        <v>850</v>
      </c>
    </row>
    <row r="271" spans="2:51" s="14" customFormat="1" ht="12">
      <c r="B271" s="256"/>
      <c r="C271" s="257"/>
      <c r="D271" s="235" t="s">
        <v>156</v>
      </c>
      <c r="E271" s="258" t="s">
        <v>19</v>
      </c>
      <c r="F271" s="259" t="s">
        <v>838</v>
      </c>
      <c r="G271" s="257"/>
      <c r="H271" s="258" t="s">
        <v>19</v>
      </c>
      <c r="I271" s="260"/>
      <c r="J271" s="257"/>
      <c r="K271" s="257"/>
      <c r="L271" s="261"/>
      <c r="M271" s="262"/>
      <c r="N271" s="263"/>
      <c r="O271" s="263"/>
      <c r="P271" s="263"/>
      <c r="Q271" s="263"/>
      <c r="R271" s="263"/>
      <c r="S271" s="263"/>
      <c r="T271" s="264"/>
      <c r="AT271" s="265" t="s">
        <v>156</v>
      </c>
      <c r="AU271" s="265" t="s">
        <v>82</v>
      </c>
      <c r="AV271" s="14" t="s">
        <v>80</v>
      </c>
      <c r="AW271" s="14" t="s">
        <v>33</v>
      </c>
      <c r="AX271" s="14" t="s">
        <v>72</v>
      </c>
      <c r="AY271" s="265" t="s">
        <v>147</v>
      </c>
    </row>
    <row r="272" spans="2:51" s="12" customFormat="1" ht="12">
      <c r="B272" s="233"/>
      <c r="C272" s="234"/>
      <c r="D272" s="235" t="s">
        <v>156</v>
      </c>
      <c r="E272" s="236" t="s">
        <v>19</v>
      </c>
      <c r="F272" s="237" t="s">
        <v>851</v>
      </c>
      <c r="G272" s="234"/>
      <c r="H272" s="238">
        <v>4.46</v>
      </c>
      <c r="I272" s="239"/>
      <c r="J272" s="234"/>
      <c r="K272" s="234"/>
      <c r="L272" s="240"/>
      <c r="M272" s="241"/>
      <c r="N272" s="242"/>
      <c r="O272" s="242"/>
      <c r="P272" s="242"/>
      <c r="Q272" s="242"/>
      <c r="R272" s="242"/>
      <c r="S272" s="242"/>
      <c r="T272" s="243"/>
      <c r="AT272" s="244" t="s">
        <v>156</v>
      </c>
      <c r="AU272" s="244" t="s">
        <v>82</v>
      </c>
      <c r="AV272" s="12" t="s">
        <v>82</v>
      </c>
      <c r="AW272" s="12" t="s">
        <v>33</v>
      </c>
      <c r="AX272" s="12" t="s">
        <v>72</v>
      </c>
      <c r="AY272" s="244" t="s">
        <v>147</v>
      </c>
    </row>
    <row r="273" spans="2:51" s="12" customFormat="1" ht="12">
      <c r="B273" s="233"/>
      <c r="C273" s="234"/>
      <c r="D273" s="235" t="s">
        <v>156</v>
      </c>
      <c r="E273" s="236" t="s">
        <v>19</v>
      </c>
      <c r="F273" s="237" t="s">
        <v>852</v>
      </c>
      <c r="G273" s="234"/>
      <c r="H273" s="238">
        <v>9.94</v>
      </c>
      <c r="I273" s="239"/>
      <c r="J273" s="234"/>
      <c r="K273" s="234"/>
      <c r="L273" s="240"/>
      <c r="M273" s="241"/>
      <c r="N273" s="242"/>
      <c r="O273" s="242"/>
      <c r="P273" s="242"/>
      <c r="Q273" s="242"/>
      <c r="R273" s="242"/>
      <c r="S273" s="242"/>
      <c r="T273" s="243"/>
      <c r="AT273" s="244" t="s">
        <v>156</v>
      </c>
      <c r="AU273" s="244" t="s">
        <v>82</v>
      </c>
      <c r="AV273" s="12" t="s">
        <v>82</v>
      </c>
      <c r="AW273" s="12" t="s">
        <v>33</v>
      </c>
      <c r="AX273" s="12" t="s">
        <v>72</v>
      </c>
      <c r="AY273" s="244" t="s">
        <v>147</v>
      </c>
    </row>
    <row r="274" spans="2:51" s="12" customFormat="1" ht="12">
      <c r="B274" s="233"/>
      <c r="C274" s="234"/>
      <c r="D274" s="235" t="s">
        <v>156</v>
      </c>
      <c r="E274" s="236" t="s">
        <v>19</v>
      </c>
      <c r="F274" s="237" t="s">
        <v>853</v>
      </c>
      <c r="G274" s="234"/>
      <c r="H274" s="238">
        <v>10.78</v>
      </c>
      <c r="I274" s="239"/>
      <c r="J274" s="234"/>
      <c r="K274" s="234"/>
      <c r="L274" s="240"/>
      <c r="M274" s="241"/>
      <c r="N274" s="242"/>
      <c r="O274" s="242"/>
      <c r="P274" s="242"/>
      <c r="Q274" s="242"/>
      <c r="R274" s="242"/>
      <c r="S274" s="242"/>
      <c r="T274" s="243"/>
      <c r="AT274" s="244" t="s">
        <v>156</v>
      </c>
      <c r="AU274" s="244" t="s">
        <v>82</v>
      </c>
      <c r="AV274" s="12" t="s">
        <v>82</v>
      </c>
      <c r="AW274" s="12" t="s">
        <v>33</v>
      </c>
      <c r="AX274" s="12" t="s">
        <v>72</v>
      </c>
      <c r="AY274" s="244" t="s">
        <v>147</v>
      </c>
    </row>
    <row r="275" spans="2:51" s="14" customFormat="1" ht="12">
      <c r="B275" s="256"/>
      <c r="C275" s="257"/>
      <c r="D275" s="235" t="s">
        <v>156</v>
      </c>
      <c r="E275" s="258" t="s">
        <v>19</v>
      </c>
      <c r="F275" s="259" t="s">
        <v>842</v>
      </c>
      <c r="G275" s="257"/>
      <c r="H275" s="258" t="s">
        <v>19</v>
      </c>
      <c r="I275" s="260"/>
      <c r="J275" s="257"/>
      <c r="K275" s="257"/>
      <c r="L275" s="261"/>
      <c r="M275" s="262"/>
      <c r="N275" s="263"/>
      <c r="O275" s="263"/>
      <c r="P275" s="263"/>
      <c r="Q275" s="263"/>
      <c r="R275" s="263"/>
      <c r="S275" s="263"/>
      <c r="T275" s="264"/>
      <c r="AT275" s="265" t="s">
        <v>156</v>
      </c>
      <c r="AU275" s="265" t="s">
        <v>82</v>
      </c>
      <c r="AV275" s="14" t="s">
        <v>80</v>
      </c>
      <c r="AW275" s="14" t="s">
        <v>33</v>
      </c>
      <c r="AX275" s="14" t="s">
        <v>72</v>
      </c>
      <c r="AY275" s="265" t="s">
        <v>147</v>
      </c>
    </row>
    <row r="276" spans="2:51" s="12" customFormat="1" ht="12">
      <c r="B276" s="233"/>
      <c r="C276" s="234"/>
      <c r="D276" s="235" t="s">
        <v>156</v>
      </c>
      <c r="E276" s="236" t="s">
        <v>19</v>
      </c>
      <c r="F276" s="237" t="s">
        <v>854</v>
      </c>
      <c r="G276" s="234"/>
      <c r="H276" s="238">
        <v>15.3</v>
      </c>
      <c r="I276" s="239"/>
      <c r="J276" s="234"/>
      <c r="K276" s="234"/>
      <c r="L276" s="240"/>
      <c r="M276" s="241"/>
      <c r="N276" s="242"/>
      <c r="O276" s="242"/>
      <c r="P276" s="242"/>
      <c r="Q276" s="242"/>
      <c r="R276" s="242"/>
      <c r="S276" s="242"/>
      <c r="T276" s="243"/>
      <c r="AT276" s="244" t="s">
        <v>156</v>
      </c>
      <c r="AU276" s="244" t="s">
        <v>82</v>
      </c>
      <c r="AV276" s="12" t="s">
        <v>82</v>
      </c>
      <c r="AW276" s="12" t="s">
        <v>33</v>
      </c>
      <c r="AX276" s="12" t="s">
        <v>72</v>
      </c>
      <c r="AY276" s="244" t="s">
        <v>147</v>
      </c>
    </row>
    <row r="277" spans="2:51" s="12" customFormat="1" ht="12">
      <c r="B277" s="233"/>
      <c r="C277" s="234"/>
      <c r="D277" s="235" t="s">
        <v>156</v>
      </c>
      <c r="E277" s="236" t="s">
        <v>19</v>
      </c>
      <c r="F277" s="237" t="s">
        <v>855</v>
      </c>
      <c r="G277" s="234"/>
      <c r="H277" s="238">
        <v>4.8</v>
      </c>
      <c r="I277" s="239"/>
      <c r="J277" s="234"/>
      <c r="K277" s="234"/>
      <c r="L277" s="240"/>
      <c r="M277" s="241"/>
      <c r="N277" s="242"/>
      <c r="O277" s="242"/>
      <c r="P277" s="242"/>
      <c r="Q277" s="242"/>
      <c r="R277" s="242"/>
      <c r="S277" s="242"/>
      <c r="T277" s="243"/>
      <c r="AT277" s="244" t="s">
        <v>156</v>
      </c>
      <c r="AU277" s="244" t="s">
        <v>82</v>
      </c>
      <c r="AV277" s="12" t="s">
        <v>82</v>
      </c>
      <c r="AW277" s="12" t="s">
        <v>33</v>
      </c>
      <c r="AX277" s="12" t="s">
        <v>72</v>
      </c>
      <c r="AY277" s="244" t="s">
        <v>147</v>
      </c>
    </row>
    <row r="278" spans="2:51" s="12" customFormat="1" ht="12">
      <c r="B278" s="233"/>
      <c r="C278" s="234"/>
      <c r="D278" s="235" t="s">
        <v>156</v>
      </c>
      <c r="E278" s="236" t="s">
        <v>19</v>
      </c>
      <c r="F278" s="237" t="s">
        <v>856</v>
      </c>
      <c r="G278" s="234"/>
      <c r="H278" s="238">
        <v>4.8</v>
      </c>
      <c r="I278" s="239"/>
      <c r="J278" s="234"/>
      <c r="K278" s="234"/>
      <c r="L278" s="240"/>
      <c r="M278" s="241"/>
      <c r="N278" s="242"/>
      <c r="O278" s="242"/>
      <c r="P278" s="242"/>
      <c r="Q278" s="242"/>
      <c r="R278" s="242"/>
      <c r="S278" s="242"/>
      <c r="T278" s="243"/>
      <c r="AT278" s="244" t="s">
        <v>156</v>
      </c>
      <c r="AU278" s="244" t="s">
        <v>82</v>
      </c>
      <c r="AV278" s="12" t="s">
        <v>82</v>
      </c>
      <c r="AW278" s="12" t="s">
        <v>33</v>
      </c>
      <c r="AX278" s="12" t="s">
        <v>72</v>
      </c>
      <c r="AY278" s="244" t="s">
        <v>147</v>
      </c>
    </row>
    <row r="279" spans="2:51" s="12" customFormat="1" ht="12">
      <c r="B279" s="233"/>
      <c r="C279" s="234"/>
      <c r="D279" s="235" t="s">
        <v>156</v>
      </c>
      <c r="E279" s="236" t="s">
        <v>19</v>
      </c>
      <c r="F279" s="237" t="s">
        <v>857</v>
      </c>
      <c r="G279" s="234"/>
      <c r="H279" s="238">
        <v>10.934</v>
      </c>
      <c r="I279" s="239"/>
      <c r="J279" s="234"/>
      <c r="K279" s="234"/>
      <c r="L279" s="240"/>
      <c r="M279" s="241"/>
      <c r="N279" s="242"/>
      <c r="O279" s="242"/>
      <c r="P279" s="242"/>
      <c r="Q279" s="242"/>
      <c r="R279" s="242"/>
      <c r="S279" s="242"/>
      <c r="T279" s="243"/>
      <c r="AT279" s="244" t="s">
        <v>156</v>
      </c>
      <c r="AU279" s="244" t="s">
        <v>82</v>
      </c>
      <c r="AV279" s="12" t="s">
        <v>82</v>
      </c>
      <c r="AW279" s="12" t="s">
        <v>33</v>
      </c>
      <c r="AX279" s="12" t="s">
        <v>72</v>
      </c>
      <c r="AY279" s="244" t="s">
        <v>147</v>
      </c>
    </row>
    <row r="280" spans="2:51" s="12" customFormat="1" ht="12">
      <c r="B280" s="233"/>
      <c r="C280" s="234"/>
      <c r="D280" s="235" t="s">
        <v>156</v>
      </c>
      <c r="E280" s="236" t="s">
        <v>19</v>
      </c>
      <c r="F280" s="237" t="s">
        <v>858</v>
      </c>
      <c r="G280" s="234"/>
      <c r="H280" s="238">
        <v>16.5</v>
      </c>
      <c r="I280" s="239"/>
      <c r="J280" s="234"/>
      <c r="K280" s="234"/>
      <c r="L280" s="240"/>
      <c r="M280" s="241"/>
      <c r="N280" s="242"/>
      <c r="O280" s="242"/>
      <c r="P280" s="242"/>
      <c r="Q280" s="242"/>
      <c r="R280" s="242"/>
      <c r="S280" s="242"/>
      <c r="T280" s="243"/>
      <c r="AT280" s="244" t="s">
        <v>156</v>
      </c>
      <c r="AU280" s="244" t="s">
        <v>82</v>
      </c>
      <c r="AV280" s="12" t="s">
        <v>82</v>
      </c>
      <c r="AW280" s="12" t="s">
        <v>33</v>
      </c>
      <c r="AX280" s="12" t="s">
        <v>72</v>
      </c>
      <c r="AY280" s="244" t="s">
        <v>147</v>
      </c>
    </row>
    <row r="281" spans="2:51" s="13" customFormat="1" ht="12">
      <c r="B281" s="245"/>
      <c r="C281" s="246"/>
      <c r="D281" s="235" t="s">
        <v>156</v>
      </c>
      <c r="E281" s="247" t="s">
        <v>19</v>
      </c>
      <c r="F281" s="248" t="s">
        <v>183</v>
      </c>
      <c r="G281" s="246"/>
      <c r="H281" s="249">
        <v>77.514</v>
      </c>
      <c r="I281" s="250"/>
      <c r="J281" s="246"/>
      <c r="K281" s="246"/>
      <c r="L281" s="251"/>
      <c r="M281" s="252"/>
      <c r="N281" s="253"/>
      <c r="O281" s="253"/>
      <c r="P281" s="253"/>
      <c r="Q281" s="253"/>
      <c r="R281" s="253"/>
      <c r="S281" s="253"/>
      <c r="T281" s="254"/>
      <c r="AT281" s="255" t="s">
        <v>156</v>
      </c>
      <c r="AU281" s="255" t="s">
        <v>82</v>
      </c>
      <c r="AV281" s="13" t="s">
        <v>154</v>
      </c>
      <c r="AW281" s="13" t="s">
        <v>33</v>
      </c>
      <c r="AX281" s="13" t="s">
        <v>80</v>
      </c>
      <c r="AY281" s="255" t="s">
        <v>147</v>
      </c>
    </row>
    <row r="282" spans="2:65" s="1" customFormat="1" ht="24" customHeight="1">
      <c r="B282" s="39"/>
      <c r="C282" s="220" t="s">
        <v>405</v>
      </c>
      <c r="D282" s="220" t="s">
        <v>149</v>
      </c>
      <c r="E282" s="221" t="s">
        <v>859</v>
      </c>
      <c r="F282" s="222" t="s">
        <v>860</v>
      </c>
      <c r="G282" s="223" t="s">
        <v>152</v>
      </c>
      <c r="H282" s="224">
        <v>77.514</v>
      </c>
      <c r="I282" s="225"/>
      <c r="J282" s="226">
        <f>ROUND(I282*H282,2)</f>
        <v>0</v>
      </c>
      <c r="K282" s="222" t="s">
        <v>153</v>
      </c>
      <c r="L282" s="44"/>
      <c r="M282" s="227" t="s">
        <v>19</v>
      </c>
      <c r="N282" s="228" t="s">
        <v>43</v>
      </c>
      <c r="O282" s="84"/>
      <c r="P282" s="229">
        <f>O282*H282</f>
        <v>0</v>
      </c>
      <c r="Q282" s="229">
        <v>0</v>
      </c>
      <c r="R282" s="229">
        <f>Q282*H282</f>
        <v>0</v>
      </c>
      <c r="S282" s="229">
        <v>0</v>
      </c>
      <c r="T282" s="230">
        <f>S282*H282</f>
        <v>0</v>
      </c>
      <c r="AR282" s="231" t="s">
        <v>154</v>
      </c>
      <c r="AT282" s="231" t="s">
        <v>149</v>
      </c>
      <c r="AU282" s="231" t="s">
        <v>82</v>
      </c>
      <c r="AY282" s="18" t="s">
        <v>147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8" t="s">
        <v>80</v>
      </c>
      <c r="BK282" s="232">
        <f>ROUND(I282*H282,2)</f>
        <v>0</v>
      </c>
      <c r="BL282" s="18" t="s">
        <v>154</v>
      </c>
      <c r="BM282" s="231" t="s">
        <v>861</v>
      </c>
    </row>
    <row r="283" spans="2:65" s="1" customFormat="1" ht="24" customHeight="1">
      <c r="B283" s="39"/>
      <c r="C283" s="220" t="s">
        <v>415</v>
      </c>
      <c r="D283" s="220" t="s">
        <v>149</v>
      </c>
      <c r="E283" s="221" t="s">
        <v>862</v>
      </c>
      <c r="F283" s="222" t="s">
        <v>863</v>
      </c>
      <c r="G283" s="223" t="s">
        <v>212</v>
      </c>
      <c r="H283" s="224">
        <v>0.921</v>
      </c>
      <c r="I283" s="225"/>
      <c r="J283" s="226">
        <f>ROUND(I283*H283,2)</f>
        <v>0</v>
      </c>
      <c r="K283" s="222" t="s">
        <v>153</v>
      </c>
      <c r="L283" s="44"/>
      <c r="M283" s="227" t="s">
        <v>19</v>
      </c>
      <c r="N283" s="228" t="s">
        <v>43</v>
      </c>
      <c r="O283" s="84"/>
      <c r="P283" s="229">
        <f>O283*H283</f>
        <v>0</v>
      </c>
      <c r="Q283" s="229">
        <v>1.05256</v>
      </c>
      <c r="R283" s="229">
        <f>Q283*H283</f>
        <v>0.96940776</v>
      </c>
      <c r="S283" s="229">
        <v>0</v>
      </c>
      <c r="T283" s="230">
        <f>S283*H283</f>
        <v>0</v>
      </c>
      <c r="AR283" s="231" t="s">
        <v>154</v>
      </c>
      <c r="AT283" s="231" t="s">
        <v>149</v>
      </c>
      <c r="AU283" s="231" t="s">
        <v>82</v>
      </c>
      <c r="AY283" s="18" t="s">
        <v>147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8" t="s">
        <v>80</v>
      </c>
      <c r="BK283" s="232">
        <f>ROUND(I283*H283,2)</f>
        <v>0</v>
      </c>
      <c r="BL283" s="18" t="s">
        <v>154</v>
      </c>
      <c r="BM283" s="231" t="s">
        <v>864</v>
      </c>
    </row>
    <row r="284" spans="2:51" s="12" customFormat="1" ht="12">
      <c r="B284" s="233"/>
      <c r="C284" s="234"/>
      <c r="D284" s="235" t="s">
        <v>156</v>
      </c>
      <c r="E284" s="236" t="s">
        <v>19</v>
      </c>
      <c r="F284" s="237" t="s">
        <v>865</v>
      </c>
      <c r="G284" s="234"/>
      <c r="H284" s="238">
        <v>0.271</v>
      </c>
      <c r="I284" s="239"/>
      <c r="J284" s="234"/>
      <c r="K284" s="234"/>
      <c r="L284" s="240"/>
      <c r="M284" s="241"/>
      <c r="N284" s="242"/>
      <c r="O284" s="242"/>
      <c r="P284" s="242"/>
      <c r="Q284" s="242"/>
      <c r="R284" s="242"/>
      <c r="S284" s="242"/>
      <c r="T284" s="243"/>
      <c r="AT284" s="244" t="s">
        <v>156</v>
      </c>
      <c r="AU284" s="244" t="s">
        <v>82</v>
      </c>
      <c r="AV284" s="12" t="s">
        <v>82</v>
      </c>
      <c r="AW284" s="12" t="s">
        <v>33</v>
      </c>
      <c r="AX284" s="12" t="s">
        <v>72</v>
      </c>
      <c r="AY284" s="244" t="s">
        <v>147</v>
      </c>
    </row>
    <row r="285" spans="2:51" s="12" customFormat="1" ht="12">
      <c r="B285" s="233"/>
      <c r="C285" s="234"/>
      <c r="D285" s="235" t="s">
        <v>156</v>
      </c>
      <c r="E285" s="236" t="s">
        <v>19</v>
      </c>
      <c r="F285" s="237" t="s">
        <v>866</v>
      </c>
      <c r="G285" s="234"/>
      <c r="H285" s="238">
        <v>0.321</v>
      </c>
      <c r="I285" s="239"/>
      <c r="J285" s="234"/>
      <c r="K285" s="234"/>
      <c r="L285" s="240"/>
      <c r="M285" s="241"/>
      <c r="N285" s="242"/>
      <c r="O285" s="242"/>
      <c r="P285" s="242"/>
      <c r="Q285" s="242"/>
      <c r="R285" s="242"/>
      <c r="S285" s="242"/>
      <c r="T285" s="243"/>
      <c r="AT285" s="244" t="s">
        <v>156</v>
      </c>
      <c r="AU285" s="244" t="s">
        <v>82</v>
      </c>
      <c r="AV285" s="12" t="s">
        <v>82</v>
      </c>
      <c r="AW285" s="12" t="s">
        <v>33</v>
      </c>
      <c r="AX285" s="12" t="s">
        <v>72</v>
      </c>
      <c r="AY285" s="244" t="s">
        <v>147</v>
      </c>
    </row>
    <row r="286" spans="2:51" s="12" customFormat="1" ht="12">
      <c r="B286" s="233"/>
      <c r="C286" s="234"/>
      <c r="D286" s="235" t="s">
        <v>156</v>
      </c>
      <c r="E286" s="236" t="s">
        <v>19</v>
      </c>
      <c r="F286" s="237" t="s">
        <v>867</v>
      </c>
      <c r="G286" s="234"/>
      <c r="H286" s="238">
        <v>0.329</v>
      </c>
      <c r="I286" s="239"/>
      <c r="J286" s="234"/>
      <c r="K286" s="234"/>
      <c r="L286" s="240"/>
      <c r="M286" s="241"/>
      <c r="N286" s="242"/>
      <c r="O286" s="242"/>
      <c r="P286" s="242"/>
      <c r="Q286" s="242"/>
      <c r="R286" s="242"/>
      <c r="S286" s="242"/>
      <c r="T286" s="243"/>
      <c r="AT286" s="244" t="s">
        <v>156</v>
      </c>
      <c r="AU286" s="244" t="s">
        <v>82</v>
      </c>
      <c r="AV286" s="12" t="s">
        <v>82</v>
      </c>
      <c r="AW286" s="12" t="s">
        <v>33</v>
      </c>
      <c r="AX286" s="12" t="s">
        <v>72</v>
      </c>
      <c r="AY286" s="244" t="s">
        <v>147</v>
      </c>
    </row>
    <row r="287" spans="2:51" s="13" customFormat="1" ht="12">
      <c r="B287" s="245"/>
      <c r="C287" s="246"/>
      <c r="D287" s="235" t="s">
        <v>156</v>
      </c>
      <c r="E287" s="247" t="s">
        <v>19</v>
      </c>
      <c r="F287" s="248" t="s">
        <v>183</v>
      </c>
      <c r="G287" s="246"/>
      <c r="H287" s="249">
        <v>0.921</v>
      </c>
      <c r="I287" s="250"/>
      <c r="J287" s="246"/>
      <c r="K287" s="246"/>
      <c r="L287" s="251"/>
      <c r="M287" s="252"/>
      <c r="N287" s="253"/>
      <c r="O287" s="253"/>
      <c r="P287" s="253"/>
      <c r="Q287" s="253"/>
      <c r="R287" s="253"/>
      <c r="S287" s="253"/>
      <c r="T287" s="254"/>
      <c r="AT287" s="255" t="s">
        <v>156</v>
      </c>
      <c r="AU287" s="255" t="s">
        <v>82</v>
      </c>
      <c r="AV287" s="13" t="s">
        <v>154</v>
      </c>
      <c r="AW287" s="13" t="s">
        <v>33</v>
      </c>
      <c r="AX287" s="13" t="s">
        <v>80</v>
      </c>
      <c r="AY287" s="255" t="s">
        <v>147</v>
      </c>
    </row>
    <row r="288" spans="2:65" s="1" customFormat="1" ht="36" customHeight="1">
      <c r="B288" s="39"/>
      <c r="C288" s="220" t="s">
        <v>420</v>
      </c>
      <c r="D288" s="220" t="s">
        <v>149</v>
      </c>
      <c r="E288" s="221" t="s">
        <v>868</v>
      </c>
      <c r="F288" s="222" t="s">
        <v>869</v>
      </c>
      <c r="G288" s="223" t="s">
        <v>322</v>
      </c>
      <c r="H288" s="224">
        <v>12.6</v>
      </c>
      <c r="I288" s="225"/>
      <c r="J288" s="226">
        <f>ROUND(I288*H288,2)</f>
        <v>0</v>
      </c>
      <c r="K288" s="222" t="s">
        <v>19</v>
      </c>
      <c r="L288" s="44"/>
      <c r="M288" s="227" t="s">
        <v>19</v>
      </c>
      <c r="N288" s="228" t="s">
        <v>43</v>
      </c>
      <c r="O288" s="84"/>
      <c r="P288" s="229">
        <f>O288*H288</f>
        <v>0</v>
      </c>
      <c r="Q288" s="229">
        <v>0.13677</v>
      </c>
      <c r="R288" s="229">
        <f>Q288*H288</f>
        <v>1.723302</v>
      </c>
      <c r="S288" s="229">
        <v>0</v>
      </c>
      <c r="T288" s="230">
        <f>S288*H288</f>
        <v>0</v>
      </c>
      <c r="AR288" s="231" t="s">
        <v>154</v>
      </c>
      <c r="AT288" s="231" t="s">
        <v>149</v>
      </c>
      <c r="AU288" s="231" t="s">
        <v>82</v>
      </c>
      <c r="AY288" s="18" t="s">
        <v>147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8" t="s">
        <v>80</v>
      </c>
      <c r="BK288" s="232">
        <f>ROUND(I288*H288,2)</f>
        <v>0</v>
      </c>
      <c r="BL288" s="18" t="s">
        <v>154</v>
      </c>
      <c r="BM288" s="231" t="s">
        <v>870</v>
      </c>
    </row>
    <row r="289" spans="2:51" s="12" customFormat="1" ht="12">
      <c r="B289" s="233"/>
      <c r="C289" s="234"/>
      <c r="D289" s="235" t="s">
        <v>156</v>
      </c>
      <c r="E289" s="236" t="s">
        <v>19</v>
      </c>
      <c r="F289" s="237" t="s">
        <v>871</v>
      </c>
      <c r="G289" s="234"/>
      <c r="H289" s="238">
        <v>12.6</v>
      </c>
      <c r="I289" s="239"/>
      <c r="J289" s="234"/>
      <c r="K289" s="234"/>
      <c r="L289" s="240"/>
      <c r="M289" s="241"/>
      <c r="N289" s="242"/>
      <c r="O289" s="242"/>
      <c r="P289" s="242"/>
      <c r="Q289" s="242"/>
      <c r="R289" s="242"/>
      <c r="S289" s="242"/>
      <c r="T289" s="243"/>
      <c r="AT289" s="244" t="s">
        <v>156</v>
      </c>
      <c r="AU289" s="244" t="s">
        <v>82</v>
      </c>
      <c r="AV289" s="12" t="s">
        <v>82</v>
      </c>
      <c r="AW289" s="12" t="s">
        <v>33</v>
      </c>
      <c r="AX289" s="12" t="s">
        <v>80</v>
      </c>
      <c r="AY289" s="244" t="s">
        <v>147</v>
      </c>
    </row>
    <row r="290" spans="2:63" s="11" customFormat="1" ht="22.8" customHeight="1">
      <c r="B290" s="204"/>
      <c r="C290" s="205"/>
      <c r="D290" s="206" t="s">
        <v>71</v>
      </c>
      <c r="E290" s="218" t="s">
        <v>176</v>
      </c>
      <c r="F290" s="218" t="s">
        <v>872</v>
      </c>
      <c r="G290" s="205"/>
      <c r="H290" s="205"/>
      <c r="I290" s="208"/>
      <c r="J290" s="219">
        <f>BK290</f>
        <v>0</v>
      </c>
      <c r="K290" s="205"/>
      <c r="L290" s="210"/>
      <c r="M290" s="211"/>
      <c r="N290" s="212"/>
      <c r="O290" s="212"/>
      <c r="P290" s="213">
        <f>SUM(P291:P405)</f>
        <v>0</v>
      </c>
      <c r="Q290" s="212"/>
      <c r="R290" s="213">
        <f>SUM(R291:R405)</f>
        <v>210.64036554000003</v>
      </c>
      <c r="S290" s="212"/>
      <c r="T290" s="214">
        <f>SUM(T291:T405)</f>
        <v>0</v>
      </c>
      <c r="AR290" s="215" t="s">
        <v>80</v>
      </c>
      <c r="AT290" s="216" t="s">
        <v>71</v>
      </c>
      <c r="AU290" s="216" t="s">
        <v>80</v>
      </c>
      <c r="AY290" s="215" t="s">
        <v>147</v>
      </c>
      <c r="BK290" s="217">
        <f>SUM(BK291:BK405)</f>
        <v>0</v>
      </c>
    </row>
    <row r="291" spans="2:65" s="1" customFormat="1" ht="24" customHeight="1">
      <c r="B291" s="39"/>
      <c r="C291" s="220" t="s">
        <v>427</v>
      </c>
      <c r="D291" s="220" t="s">
        <v>149</v>
      </c>
      <c r="E291" s="221" t="s">
        <v>873</v>
      </c>
      <c r="F291" s="222" t="s">
        <v>874</v>
      </c>
      <c r="G291" s="223" t="s">
        <v>152</v>
      </c>
      <c r="H291" s="224">
        <v>797.33</v>
      </c>
      <c r="I291" s="225"/>
      <c r="J291" s="226">
        <f>ROUND(I291*H291,2)</f>
        <v>0</v>
      </c>
      <c r="K291" s="222" t="s">
        <v>19</v>
      </c>
      <c r="L291" s="44"/>
      <c r="M291" s="227" t="s">
        <v>19</v>
      </c>
      <c r="N291" s="228" t="s">
        <v>43</v>
      </c>
      <c r="O291" s="84"/>
      <c r="P291" s="229">
        <f>O291*H291</f>
        <v>0</v>
      </c>
      <c r="Q291" s="229">
        <v>0.002</v>
      </c>
      <c r="R291" s="229">
        <f>Q291*H291</f>
        <v>1.5946600000000002</v>
      </c>
      <c r="S291" s="229">
        <v>0</v>
      </c>
      <c r="T291" s="230">
        <f>S291*H291</f>
        <v>0</v>
      </c>
      <c r="AR291" s="231" t="s">
        <v>154</v>
      </c>
      <c r="AT291" s="231" t="s">
        <v>149</v>
      </c>
      <c r="AU291" s="231" t="s">
        <v>82</v>
      </c>
      <c r="AY291" s="18" t="s">
        <v>147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8" t="s">
        <v>80</v>
      </c>
      <c r="BK291" s="232">
        <f>ROUND(I291*H291,2)</f>
        <v>0</v>
      </c>
      <c r="BL291" s="18" t="s">
        <v>154</v>
      </c>
      <c r="BM291" s="231" t="s">
        <v>875</v>
      </c>
    </row>
    <row r="292" spans="2:51" s="12" customFormat="1" ht="12">
      <c r="B292" s="233"/>
      <c r="C292" s="234"/>
      <c r="D292" s="235" t="s">
        <v>156</v>
      </c>
      <c r="E292" s="236" t="s">
        <v>19</v>
      </c>
      <c r="F292" s="237" t="s">
        <v>876</v>
      </c>
      <c r="G292" s="234"/>
      <c r="H292" s="238">
        <v>95.42</v>
      </c>
      <c r="I292" s="239"/>
      <c r="J292" s="234"/>
      <c r="K292" s="234"/>
      <c r="L292" s="240"/>
      <c r="M292" s="241"/>
      <c r="N292" s="242"/>
      <c r="O292" s="242"/>
      <c r="P292" s="242"/>
      <c r="Q292" s="242"/>
      <c r="R292" s="242"/>
      <c r="S292" s="242"/>
      <c r="T292" s="243"/>
      <c r="AT292" s="244" t="s">
        <v>156</v>
      </c>
      <c r="AU292" s="244" t="s">
        <v>82</v>
      </c>
      <c r="AV292" s="12" t="s">
        <v>82</v>
      </c>
      <c r="AW292" s="12" t="s">
        <v>33</v>
      </c>
      <c r="AX292" s="12" t="s">
        <v>72</v>
      </c>
      <c r="AY292" s="244" t="s">
        <v>147</v>
      </c>
    </row>
    <row r="293" spans="2:51" s="12" customFormat="1" ht="12">
      <c r="B293" s="233"/>
      <c r="C293" s="234"/>
      <c r="D293" s="235" t="s">
        <v>156</v>
      </c>
      <c r="E293" s="236" t="s">
        <v>19</v>
      </c>
      <c r="F293" s="237" t="s">
        <v>877</v>
      </c>
      <c r="G293" s="234"/>
      <c r="H293" s="238">
        <v>348.7</v>
      </c>
      <c r="I293" s="239"/>
      <c r="J293" s="234"/>
      <c r="K293" s="234"/>
      <c r="L293" s="240"/>
      <c r="M293" s="241"/>
      <c r="N293" s="242"/>
      <c r="O293" s="242"/>
      <c r="P293" s="242"/>
      <c r="Q293" s="242"/>
      <c r="R293" s="242"/>
      <c r="S293" s="242"/>
      <c r="T293" s="243"/>
      <c r="AT293" s="244" t="s">
        <v>156</v>
      </c>
      <c r="AU293" s="244" t="s">
        <v>82</v>
      </c>
      <c r="AV293" s="12" t="s">
        <v>82</v>
      </c>
      <c r="AW293" s="12" t="s">
        <v>33</v>
      </c>
      <c r="AX293" s="12" t="s">
        <v>72</v>
      </c>
      <c r="AY293" s="244" t="s">
        <v>147</v>
      </c>
    </row>
    <row r="294" spans="2:51" s="12" customFormat="1" ht="12">
      <c r="B294" s="233"/>
      <c r="C294" s="234"/>
      <c r="D294" s="235" t="s">
        <v>156</v>
      </c>
      <c r="E294" s="236" t="s">
        <v>19</v>
      </c>
      <c r="F294" s="237" t="s">
        <v>878</v>
      </c>
      <c r="G294" s="234"/>
      <c r="H294" s="238">
        <v>353.21</v>
      </c>
      <c r="I294" s="239"/>
      <c r="J294" s="234"/>
      <c r="K294" s="234"/>
      <c r="L294" s="240"/>
      <c r="M294" s="241"/>
      <c r="N294" s="242"/>
      <c r="O294" s="242"/>
      <c r="P294" s="242"/>
      <c r="Q294" s="242"/>
      <c r="R294" s="242"/>
      <c r="S294" s="242"/>
      <c r="T294" s="243"/>
      <c r="AT294" s="244" t="s">
        <v>156</v>
      </c>
      <c r="AU294" s="244" t="s">
        <v>82</v>
      </c>
      <c r="AV294" s="12" t="s">
        <v>82</v>
      </c>
      <c r="AW294" s="12" t="s">
        <v>33</v>
      </c>
      <c r="AX294" s="12" t="s">
        <v>72</v>
      </c>
      <c r="AY294" s="244" t="s">
        <v>147</v>
      </c>
    </row>
    <row r="295" spans="2:51" s="13" customFormat="1" ht="12">
      <c r="B295" s="245"/>
      <c r="C295" s="246"/>
      <c r="D295" s="235" t="s">
        <v>156</v>
      </c>
      <c r="E295" s="247" t="s">
        <v>19</v>
      </c>
      <c r="F295" s="248" t="s">
        <v>183</v>
      </c>
      <c r="G295" s="246"/>
      <c r="H295" s="249">
        <v>797.3299999999999</v>
      </c>
      <c r="I295" s="250"/>
      <c r="J295" s="246"/>
      <c r="K295" s="246"/>
      <c r="L295" s="251"/>
      <c r="M295" s="252"/>
      <c r="N295" s="253"/>
      <c r="O295" s="253"/>
      <c r="P295" s="253"/>
      <c r="Q295" s="253"/>
      <c r="R295" s="253"/>
      <c r="S295" s="253"/>
      <c r="T295" s="254"/>
      <c r="AT295" s="255" t="s">
        <v>156</v>
      </c>
      <c r="AU295" s="255" t="s">
        <v>82</v>
      </c>
      <c r="AV295" s="13" t="s">
        <v>154</v>
      </c>
      <c r="AW295" s="13" t="s">
        <v>33</v>
      </c>
      <c r="AX295" s="13" t="s">
        <v>80</v>
      </c>
      <c r="AY295" s="255" t="s">
        <v>147</v>
      </c>
    </row>
    <row r="296" spans="2:65" s="1" customFormat="1" ht="48" customHeight="1">
      <c r="B296" s="39"/>
      <c r="C296" s="220" t="s">
        <v>431</v>
      </c>
      <c r="D296" s="220" t="s">
        <v>149</v>
      </c>
      <c r="E296" s="221" t="s">
        <v>879</v>
      </c>
      <c r="F296" s="222" t="s">
        <v>880</v>
      </c>
      <c r="G296" s="223" t="s">
        <v>152</v>
      </c>
      <c r="H296" s="224">
        <v>159.742</v>
      </c>
      <c r="I296" s="225"/>
      <c r="J296" s="226">
        <f>ROUND(I296*H296,2)</f>
        <v>0</v>
      </c>
      <c r="K296" s="222" t="s">
        <v>153</v>
      </c>
      <c r="L296" s="44"/>
      <c r="M296" s="227" t="s">
        <v>19</v>
      </c>
      <c r="N296" s="228" t="s">
        <v>43</v>
      </c>
      <c r="O296" s="84"/>
      <c r="P296" s="229">
        <f>O296*H296</f>
        <v>0</v>
      </c>
      <c r="Q296" s="229">
        <v>0.01838</v>
      </c>
      <c r="R296" s="229">
        <f>Q296*H296</f>
        <v>2.93605796</v>
      </c>
      <c r="S296" s="229">
        <v>0</v>
      </c>
      <c r="T296" s="230">
        <f>S296*H296</f>
        <v>0</v>
      </c>
      <c r="AR296" s="231" t="s">
        <v>154</v>
      </c>
      <c r="AT296" s="231" t="s">
        <v>149</v>
      </c>
      <c r="AU296" s="231" t="s">
        <v>82</v>
      </c>
      <c r="AY296" s="18" t="s">
        <v>147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8" t="s">
        <v>80</v>
      </c>
      <c r="BK296" s="232">
        <f>ROUND(I296*H296,2)</f>
        <v>0</v>
      </c>
      <c r="BL296" s="18" t="s">
        <v>154</v>
      </c>
      <c r="BM296" s="231" t="s">
        <v>881</v>
      </c>
    </row>
    <row r="297" spans="2:51" s="12" customFormat="1" ht="12">
      <c r="B297" s="233"/>
      <c r="C297" s="234"/>
      <c r="D297" s="235" t="s">
        <v>156</v>
      </c>
      <c r="E297" s="236" t="s">
        <v>19</v>
      </c>
      <c r="F297" s="237" t="s">
        <v>882</v>
      </c>
      <c r="G297" s="234"/>
      <c r="H297" s="238">
        <v>7.242</v>
      </c>
      <c r="I297" s="239"/>
      <c r="J297" s="234"/>
      <c r="K297" s="234"/>
      <c r="L297" s="240"/>
      <c r="M297" s="241"/>
      <c r="N297" s="242"/>
      <c r="O297" s="242"/>
      <c r="P297" s="242"/>
      <c r="Q297" s="242"/>
      <c r="R297" s="242"/>
      <c r="S297" s="242"/>
      <c r="T297" s="243"/>
      <c r="AT297" s="244" t="s">
        <v>156</v>
      </c>
      <c r="AU297" s="244" t="s">
        <v>82</v>
      </c>
      <c r="AV297" s="12" t="s">
        <v>82</v>
      </c>
      <c r="AW297" s="12" t="s">
        <v>33</v>
      </c>
      <c r="AX297" s="12" t="s">
        <v>72</v>
      </c>
      <c r="AY297" s="244" t="s">
        <v>147</v>
      </c>
    </row>
    <row r="298" spans="2:51" s="12" customFormat="1" ht="12">
      <c r="B298" s="233"/>
      <c r="C298" s="234"/>
      <c r="D298" s="235" t="s">
        <v>156</v>
      </c>
      <c r="E298" s="236" t="s">
        <v>19</v>
      </c>
      <c r="F298" s="237" t="s">
        <v>883</v>
      </c>
      <c r="G298" s="234"/>
      <c r="H298" s="238">
        <v>70</v>
      </c>
      <c r="I298" s="239"/>
      <c r="J298" s="234"/>
      <c r="K298" s="234"/>
      <c r="L298" s="240"/>
      <c r="M298" s="241"/>
      <c r="N298" s="242"/>
      <c r="O298" s="242"/>
      <c r="P298" s="242"/>
      <c r="Q298" s="242"/>
      <c r="R298" s="242"/>
      <c r="S298" s="242"/>
      <c r="T298" s="243"/>
      <c r="AT298" s="244" t="s">
        <v>156</v>
      </c>
      <c r="AU298" s="244" t="s">
        <v>82</v>
      </c>
      <c r="AV298" s="12" t="s">
        <v>82</v>
      </c>
      <c r="AW298" s="12" t="s">
        <v>33</v>
      </c>
      <c r="AX298" s="12" t="s">
        <v>72</v>
      </c>
      <c r="AY298" s="244" t="s">
        <v>147</v>
      </c>
    </row>
    <row r="299" spans="2:51" s="12" customFormat="1" ht="12">
      <c r="B299" s="233"/>
      <c r="C299" s="234"/>
      <c r="D299" s="235" t="s">
        <v>156</v>
      </c>
      <c r="E299" s="236" t="s">
        <v>19</v>
      </c>
      <c r="F299" s="237" t="s">
        <v>811</v>
      </c>
      <c r="G299" s="234"/>
      <c r="H299" s="238">
        <v>6.25</v>
      </c>
      <c r="I299" s="239"/>
      <c r="J299" s="234"/>
      <c r="K299" s="234"/>
      <c r="L299" s="240"/>
      <c r="M299" s="241"/>
      <c r="N299" s="242"/>
      <c r="O299" s="242"/>
      <c r="P299" s="242"/>
      <c r="Q299" s="242"/>
      <c r="R299" s="242"/>
      <c r="S299" s="242"/>
      <c r="T299" s="243"/>
      <c r="AT299" s="244" t="s">
        <v>156</v>
      </c>
      <c r="AU299" s="244" t="s">
        <v>82</v>
      </c>
      <c r="AV299" s="12" t="s">
        <v>82</v>
      </c>
      <c r="AW299" s="12" t="s">
        <v>33</v>
      </c>
      <c r="AX299" s="12" t="s">
        <v>72</v>
      </c>
      <c r="AY299" s="244" t="s">
        <v>147</v>
      </c>
    </row>
    <row r="300" spans="2:51" s="12" customFormat="1" ht="12">
      <c r="B300" s="233"/>
      <c r="C300" s="234"/>
      <c r="D300" s="235" t="s">
        <v>156</v>
      </c>
      <c r="E300" s="236" t="s">
        <v>19</v>
      </c>
      <c r="F300" s="237" t="s">
        <v>884</v>
      </c>
      <c r="G300" s="234"/>
      <c r="H300" s="238">
        <v>70</v>
      </c>
      <c r="I300" s="239"/>
      <c r="J300" s="234"/>
      <c r="K300" s="234"/>
      <c r="L300" s="240"/>
      <c r="M300" s="241"/>
      <c r="N300" s="242"/>
      <c r="O300" s="242"/>
      <c r="P300" s="242"/>
      <c r="Q300" s="242"/>
      <c r="R300" s="242"/>
      <c r="S300" s="242"/>
      <c r="T300" s="243"/>
      <c r="AT300" s="244" t="s">
        <v>156</v>
      </c>
      <c r="AU300" s="244" t="s">
        <v>82</v>
      </c>
      <c r="AV300" s="12" t="s">
        <v>82</v>
      </c>
      <c r="AW300" s="12" t="s">
        <v>33</v>
      </c>
      <c r="AX300" s="12" t="s">
        <v>72</v>
      </c>
      <c r="AY300" s="244" t="s">
        <v>147</v>
      </c>
    </row>
    <row r="301" spans="2:51" s="12" customFormat="1" ht="12">
      <c r="B301" s="233"/>
      <c r="C301" s="234"/>
      <c r="D301" s="235" t="s">
        <v>156</v>
      </c>
      <c r="E301" s="236" t="s">
        <v>19</v>
      </c>
      <c r="F301" s="237" t="s">
        <v>811</v>
      </c>
      <c r="G301" s="234"/>
      <c r="H301" s="238">
        <v>6.25</v>
      </c>
      <c r="I301" s="239"/>
      <c r="J301" s="234"/>
      <c r="K301" s="234"/>
      <c r="L301" s="240"/>
      <c r="M301" s="241"/>
      <c r="N301" s="242"/>
      <c r="O301" s="242"/>
      <c r="P301" s="242"/>
      <c r="Q301" s="242"/>
      <c r="R301" s="242"/>
      <c r="S301" s="242"/>
      <c r="T301" s="243"/>
      <c r="AT301" s="244" t="s">
        <v>156</v>
      </c>
      <c r="AU301" s="244" t="s">
        <v>82</v>
      </c>
      <c r="AV301" s="12" t="s">
        <v>82</v>
      </c>
      <c r="AW301" s="12" t="s">
        <v>33</v>
      </c>
      <c r="AX301" s="12" t="s">
        <v>72</v>
      </c>
      <c r="AY301" s="244" t="s">
        <v>147</v>
      </c>
    </row>
    <row r="302" spans="2:51" s="13" customFormat="1" ht="12">
      <c r="B302" s="245"/>
      <c r="C302" s="246"/>
      <c r="D302" s="235" t="s">
        <v>156</v>
      </c>
      <c r="E302" s="247" t="s">
        <v>885</v>
      </c>
      <c r="F302" s="248" t="s">
        <v>183</v>
      </c>
      <c r="G302" s="246"/>
      <c r="H302" s="249">
        <v>159.74200000000002</v>
      </c>
      <c r="I302" s="250"/>
      <c r="J302" s="246"/>
      <c r="K302" s="246"/>
      <c r="L302" s="251"/>
      <c r="M302" s="252"/>
      <c r="N302" s="253"/>
      <c r="O302" s="253"/>
      <c r="P302" s="253"/>
      <c r="Q302" s="253"/>
      <c r="R302" s="253"/>
      <c r="S302" s="253"/>
      <c r="T302" s="254"/>
      <c r="AT302" s="255" t="s">
        <v>156</v>
      </c>
      <c r="AU302" s="255" t="s">
        <v>82</v>
      </c>
      <c r="AV302" s="13" t="s">
        <v>154</v>
      </c>
      <c r="AW302" s="13" t="s">
        <v>33</v>
      </c>
      <c r="AX302" s="13" t="s">
        <v>80</v>
      </c>
      <c r="AY302" s="255" t="s">
        <v>147</v>
      </c>
    </row>
    <row r="303" spans="2:65" s="1" customFormat="1" ht="36" customHeight="1">
      <c r="B303" s="39"/>
      <c r="C303" s="220" t="s">
        <v>435</v>
      </c>
      <c r="D303" s="220" t="s">
        <v>149</v>
      </c>
      <c r="E303" s="221" t="s">
        <v>886</v>
      </c>
      <c r="F303" s="222" t="s">
        <v>887</v>
      </c>
      <c r="G303" s="223" t="s">
        <v>152</v>
      </c>
      <c r="H303" s="224">
        <v>319.484</v>
      </c>
      <c r="I303" s="225"/>
      <c r="J303" s="226">
        <f>ROUND(I303*H303,2)</f>
        <v>0</v>
      </c>
      <c r="K303" s="222" t="s">
        <v>153</v>
      </c>
      <c r="L303" s="44"/>
      <c r="M303" s="227" t="s">
        <v>19</v>
      </c>
      <c r="N303" s="228" t="s">
        <v>43</v>
      </c>
      <c r="O303" s="84"/>
      <c r="P303" s="229">
        <f>O303*H303</f>
        <v>0</v>
      </c>
      <c r="Q303" s="229">
        <v>0.0079</v>
      </c>
      <c r="R303" s="229">
        <f>Q303*H303</f>
        <v>2.5239236000000003</v>
      </c>
      <c r="S303" s="229">
        <v>0</v>
      </c>
      <c r="T303" s="230">
        <f>S303*H303</f>
        <v>0</v>
      </c>
      <c r="AR303" s="231" t="s">
        <v>154</v>
      </c>
      <c r="AT303" s="231" t="s">
        <v>149</v>
      </c>
      <c r="AU303" s="231" t="s">
        <v>82</v>
      </c>
      <c r="AY303" s="18" t="s">
        <v>147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18" t="s">
        <v>80</v>
      </c>
      <c r="BK303" s="232">
        <f>ROUND(I303*H303,2)</f>
        <v>0</v>
      </c>
      <c r="BL303" s="18" t="s">
        <v>154</v>
      </c>
      <c r="BM303" s="231" t="s">
        <v>888</v>
      </c>
    </row>
    <row r="304" spans="2:51" s="12" customFormat="1" ht="12">
      <c r="B304" s="233"/>
      <c r="C304" s="234"/>
      <c r="D304" s="235" t="s">
        <v>156</v>
      </c>
      <c r="E304" s="236" t="s">
        <v>19</v>
      </c>
      <c r="F304" s="237" t="s">
        <v>889</v>
      </c>
      <c r="G304" s="234"/>
      <c r="H304" s="238">
        <v>319.484</v>
      </c>
      <c r="I304" s="239"/>
      <c r="J304" s="234"/>
      <c r="K304" s="234"/>
      <c r="L304" s="240"/>
      <c r="M304" s="241"/>
      <c r="N304" s="242"/>
      <c r="O304" s="242"/>
      <c r="P304" s="242"/>
      <c r="Q304" s="242"/>
      <c r="R304" s="242"/>
      <c r="S304" s="242"/>
      <c r="T304" s="243"/>
      <c r="AT304" s="244" t="s">
        <v>156</v>
      </c>
      <c r="AU304" s="244" t="s">
        <v>82</v>
      </c>
      <c r="AV304" s="12" t="s">
        <v>82</v>
      </c>
      <c r="AW304" s="12" t="s">
        <v>33</v>
      </c>
      <c r="AX304" s="12" t="s">
        <v>80</v>
      </c>
      <c r="AY304" s="244" t="s">
        <v>147</v>
      </c>
    </row>
    <row r="305" spans="2:65" s="1" customFormat="1" ht="24" customHeight="1">
      <c r="B305" s="39"/>
      <c r="C305" s="220" t="s">
        <v>441</v>
      </c>
      <c r="D305" s="220" t="s">
        <v>149</v>
      </c>
      <c r="E305" s="221" t="s">
        <v>890</v>
      </c>
      <c r="F305" s="222" t="s">
        <v>891</v>
      </c>
      <c r="G305" s="223" t="s">
        <v>152</v>
      </c>
      <c r="H305" s="224">
        <v>1654.636</v>
      </c>
      <c r="I305" s="225"/>
      <c r="J305" s="226">
        <f>ROUND(I305*H305,2)</f>
        <v>0</v>
      </c>
      <c r="K305" s="222" t="s">
        <v>19</v>
      </c>
      <c r="L305" s="44"/>
      <c r="M305" s="227" t="s">
        <v>19</v>
      </c>
      <c r="N305" s="228" t="s">
        <v>43</v>
      </c>
      <c r="O305" s="84"/>
      <c r="P305" s="229">
        <f>O305*H305</f>
        <v>0</v>
      </c>
      <c r="Q305" s="229">
        <v>0.002</v>
      </c>
      <c r="R305" s="229">
        <f>Q305*H305</f>
        <v>3.309272</v>
      </c>
      <c r="S305" s="229">
        <v>0</v>
      </c>
      <c r="T305" s="230">
        <f>S305*H305</f>
        <v>0</v>
      </c>
      <c r="AR305" s="231" t="s">
        <v>154</v>
      </c>
      <c r="AT305" s="231" t="s">
        <v>149</v>
      </c>
      <c r="AU305" s="231" t="s">
        <v>82</v>
      </c>
      <c r="AY305" s="18" t="s">
        <v>147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18" t="s">
        <v>80</v>
      </c>
      <c r="BK305" s="232">
        <f>ROUND(I305*H305,2)</f>
        <v>0</v>
      </c>
      <c r="BL305" s="18" t="s">
        <v>154</v>
      </c>
      <c r="BM305" s="231" t="s">
        <v>892</v>
      </c>
    </row>
    <row r="306" spans="2:51" s="12" customFormat="1" ht="12">
      <c r="B306" s="233"/>
      <c r="C306" s="234"/>
      <c r="D306" s="235" t="s">
        <v>156</v>
      </c>
      <c r="E306" s="236" t="s">
        <v>19</v>
      </c>
      <c r="F306" s="237" t="s">
        <v>893</v>
      </c>
      <c r="G306" s="234"/>
      <c r="H306" s="238">
        <v>828.076</v>
      </c>
      <c r="I306" s="239"/>
      <c r="J306" s="234"/>
      <c r="K306" s="234"/>
      <c r="L306" s="240"/>
      <c r="M306" s="241"/>
      <c r="N306" s="242"/>
      <c r="O306" s="242"/>
      <c r="P306" s="242"/>
      <c r="Q306" s="242"/>
      <c r="R306" s="242"/>
      <c r="S306" s="242"/>
      <c r="T306" s="243"/>
      <c r="AT306" s="244" t="s">
        <v>156</v>
      </c>
      <c r="AU306" s="244" t="s">
        <v>82</v>
      </c>
      <c r="AV306" s="12" t="s">
        <v>82</v>
      </c>
      <c r="AW306" s="12" t="s">
        <v>33</v>
      </c>
      <c r="AX306" s="12" t="s">
        <v>72</v>
      </c>
      <c r="AY306" s="244" t="s">
        <v>147</v>
      </c>
    </row>
    <row r="307" spans="2:51" s="12" customFormat="1" ht="12">
      <c r="B307" s="233"/>
      <c r="C307" s="234"/>
      <c r="D307" s="235" t="s">
        <v>156</v>
      </c>
      <c r="E307" s="236" t="s">
        <v>19</v>
      </c>
      <c r="F307" s="237" t="s">
        <v>894</v>
      </c>
      <c r="G307" s="234"/>
      <c r="H307" s="238">
        <v>826.56</v>
      </c>
      <c r="I307" s="239"/>
      <c r="J307" s="234"/>
      <c r="K307" s="234"/>
      <c r="L307" s="240"/>
      <c r="M307" s="241"/>
      <c r="N307" s="242"/>
      <c r="O307" s="242"/>
      <c r="P307" s="242"/>
      <c r="Q307" s="242"/>
      <c r="R307" s="242"/>
      <c r="S307" s="242"/>
      <c r="T307" s="243"/>
      <c r="AT307" s="244" t="s">
        <v>156</v>
      </c>
      <c r="AU307" s="244" t="s">
        <v>82</v>
      </c>
      <c r="AV307" s="12" t="s">
        <v>82</v>
      </c>
      <c r="AW307" s="12" t="s">
        <v>33</v>
      </c>
      <c r="AX307" s="12" t="s">
        <v>72</v>
      </c>
      <c r="AY307" s="244" t="s">
        <v>147</v>
      </c>
    </row>
    <row r="308" spans="2:51" s="13" customFormat="1" ht="12">
      <c r="B308" s="245"/>
      <c r="C308" s="246"/>
      <c r="D308" s="235" t="s">
        <v>156</v>
      </c>
      <c r="E308" s="247" t="s">
        <v>19</v>
      </c>
      <c r="F308" s="248" t="s">
        <v>183</v>
      </c>
      <c r="G308" s="246"/>
      <c r="H308" s="249">
        <v>1654.636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AT308" s="255" t="s">
        <v>156</v>
      </c>
      <c r="AU308" s="255" t="s">
        <v>82</v>
      </c>
      <c r="AV308" s="13" t="s">
        <v>154</v>
      </c>
      <c r="AW308" s="13" t="s">
        <v>33</v>
      </c>
      <c r="AX308" s="13" t="s">
        <v>80</v>
      </c>
      <c r="AY308" s="255" t="s">
        <v>147</v>
      </c>
    </row>
    <row r="309" spans="2:65" s="1" customFormat="1" ht="48" customHeight="1">
      <c r="B309" s="39"/>
      <c r="C309" s="220" t="s">
        <v>445</v>
      </c>
      <c r="D309" s="220" t="s">
        <v>149</v>
      </c>
      <c r="E309" s="221" t="s">
        <v>895</v>
      </c>
      <c r="F309" s="222" t="s">
        <v>896</v>
      </c>
      <c r="G309" s="223" t="s">
        <v>152</v>
      </c>
      <c r="H309" s="224">
        <v>523.408</v>
      </c>
      <c r="I309" s="225"/>
      <c r="J309" s="226">
        <f>ROUND(I309*H309,2)</f>
        <v>0</v>
      </c>
      <c r="K309" s="222" t="s">
        <v>153</v>
      </c>
      <c r="L309" s="44"/>
      <c r="M309" s="227" t="s">
        <v>19</v>
      </c>
      <c r="N309" s="228" t="s">
        <v>43</v>
      </c>
      <c r="O309" s="84"/>
      <c r="P309" s="229">
        <f>O309*H309</f>
        <v>0</v>
      </c>
      <c r="Q309" s="229">
        <v>0.01838</v>
      </c>
      <c r="R309" s="229">
        <f>Q309*H309</f>
        <v>9.620239040000001</v>
      </c>
      <c r="S309" s="229">
        <v>0</v>
      </c>
      <c r="T309" s="230">
        <f>S309*H309</f>
        <v>0</v>
      </c>
      <c r="AR309" s="231" t="s">
        <v>154</v>
      </c>
      <c r="AT309" s="231" t="s">
        <v>149</v>
      </c>
      <c r="AU309" s="231" t="s">
        <v>82</v>
      </c>
      <c r="AY309" s="18" t="s">
        <v>147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8" t="s">
        <v>80</v>
      </c>
      <c r="BK309" s="232">
        <f>ROUND(I309*H309,2)</f>
        <v>0</v>
      </c>
      <c r="BL309" s="18" t="s">
        <v>154</v>
      </c>
      <c r="BM309" s="231" t="s">
        <v>897</v>
      </c>
    </row>
    <row r="310" spans="2:51" s="12" customFormat="1" ht="12">
      <c r="B310" s="233"/>
      <c r="C310" s="234"/>
      <c r="D310" s="235" t="s">
        <v>156</v>
      </c>
      <c r="E310" s="236" t="s">
        <v>19</v>
      </c>
      <c r="F310" s="237" t="s">
        <v>898</v>
      </c>
      <c r="G310" s="234"/>
      <c r="H310" s="238">
        <v>154.068</v>
      </c>
      <c r="I310" s="239"/>
      <c r="J310" s="234"/>
      <c r="K310" s="234"/>
      <c r="L310" s="240"/>
      <c r="M310" s="241"/>
      <c r="N310" s="242"/>
      <c r="O310" s="242"/>
      <c r="P310" s="242"/>
      <c r="Q310" s="242"/>
      <c r="R310" s="242"/>
      <c r="S310" s="242"/>
      <c r="T310" s="243"/>
      <c r="AT310" s="244" t="s">
        <v>156</v>
      </c>
      <c r="AU310" s="244" t="s">
        <v>82</v>
      </c>
      <c r="AV310" s="12" t="s">
        <v>82</v>
      </c>
      <c r="AW310" s="12" t="s">
        <v>33</v>
      </c>
      <c r="AX310" s="12" t="s">
        <v>72</v>
      </c>
      <c r="AY310" s="244" t="s">
        <v>147</v>
      </c>
    </row>
    <row r="311" spans="2:51" s="14" customFormat="1" ht="12">
      <c r="B311" s="256"/>
      <c r="C311" s="257"/>
      <c r="D311" s="235" t="s">
        <v>156</v>
      </c>
      <c r="E311" s="258" t="s">
        <v>19</v>
      </c>
      <c r="F311" s="259" t="s">
        <v>899</v>
      </c>
      <c r="G311" s="257"/>
      <c r="H311" s="258" t="s">
        <v>19</v>
      </c>
      <c r="I311" s="260"/>
      <c r="J311" s="257"/>
      <c r="K311" s="257"/>
      <c r="L311" s="261"/>
      <c r="M311" s="262"/>
      <c r="N311" s="263"/>
      <c r="O311" s="263"/>
      <c r="P311" s="263"/>
      <c r="Q311" s="263"/>
      <c r="R311" s="263"/>
      <c r="S311" s="263"/>
      <c r="T311" s="264"/>
      <c r="AT311" s="265" t="s">
        <v>156</v>
      </c>
      <c r="AU311" s="265" t="s">
        <v>82</v>
      </c>
      <c r="AV311" s="14" t="s">
        <v>80</v>
      </c>
      <c r="AW311" s="14" t="s">
        <v>33</v>
      </c>
      <c r="AX311" s="14" t="s">
        <v>72</v>
      </c>
      <c r="AY311" s="265" t="s">
        <v>147</v>
      </c>
    </row>
    <row r="312" spans="2:51" s="12" customFormat="1" ht="12">
      <c r="B312" s="233"/>
      <c r="C312" s="234"/>
      <c r="D312" s="235" t="s">
        <v>156</v>
      </c>
      <c r="E312" s="236" t="s">
        <v>19</v>
      </c>
      <c r="F312" s="237" t="s">
        <v>900</v>
      </c>
      <c r="G312" s="234"/>
      <c r="H312" s="238">
        <v>2.46</v>
      </c>
      <c r="I312" s="239"/>
      <c r="J312" s="234"/>
      <c r="K312" s="234"/>
      <c r="L312" s="240"/>
      <c r="M312" s="241"/>
      <c r="N312" s="242"/>
      <c r="O312" s="242"/>
      <c r="P312" s="242"/>
      <c r="Q312" s="242"/>
      <c r="R312" s="242"/>
      <c r="S312" s="242"/>
      <c r="T312" s="243"/>
      <c r="AT312" s="244" t="s">
        <v>156</v>
      </c>
      <c r="AU312" s="244" t="s">
        <v>82</v>
      </c>
      <c r="AV312" s="12" t="s">
        <v>82</v>
      </c>
      <c r="AW312" s="12" t="s">
        <v>33</v>
      </c>
      <c r="AX312" s="12" t="s">
        <v>72</v>
      </c>
      <c r="AY312" s="244" t="s">
        <v>147</v>
      </c>
    </row>
    <row r="313" spans="2:51" s="12" customFormat="1" ht="12">
      <c r="B313" s="233"/>
      <c r="C313" s="234"/>
      <c r="D313" s="235" t="s">
        <v>156</v>
      </c>
      <c r="E313" s="236" t="s">
        <v>19</v>
      </c>
      <c r="F313" s="237" t="s">
        <v>901</v>
      </c>
      <c r="G313" s="234"/>
      <c r="H313" s="238">
        <v>2.296</v>
      </c>
      <c r="I313" s="239"/>
      <c r="J313" s="234"/>
      <c r="K313" s="234"/>
      <c r="L313" s="240"/>
      <c r="M313" s="241"/>
      <c r="N313" s="242"/>
      <c r="O313" s="242"/>
      <c r="P313" s="242"/>
      <c r="Q313" s="242"/>
      <c r="R313" s="242"/>
      <c r="S313" s="242"/>
      <c r="T313" s="243"/>
      <c r="AT313" s="244" t="s">
        <v>156</v>
      </c>
      <c r="AU313" s="244" t="s">
        <v>82</v>
      </c>
      <c r="AV313" s="12" t="s">
        <v>82</v>
      </c>
      <c r="AW313" s="12" t="s">
        <v>33</v>
      </c>
      <c r="AX313" s="12" t="s">
        <v>72</v>
      </c>
      <c r="AY313" s="244" t="s">
        <v>147</v>
      </c>
    </row>
    <row r="314" spans="2:51" s="12" customFormat="1" ht="12">
      <c r="B314" s="233"/>
      <c r="C314" s="234"/>
      <c r="D314" s="235" t="s">
        <v>156</v>
      </c>
      <c r="E314" s="236" t="s">
        <v>19</v>
      </c>
      <c r="F314" s="237" t="s">
        <v>902</v>
      </c>
      <c r="G314" s="234"/>
      <c r="H314" s="238">
        <v>7.335</v>
      </c>
      <c r="I314" s="239"/>
      <c r="J314" s="234"/>
      <c r="K314" s="234"/>
      <c r="L314" s="240"/>
      <c r="M314" s="241"/>
      <c r="N314" s="242"/>
      <c r="O314" s="242"/>
      <c r="P314" s="242"/>
      <c r="Q314" s="242"/>
      <c r="R314" s="242"/>
      <c r="S314" s="242"/>
      <c r="T314" s="243"/>
      <c r="AT314" s="244" t="s">
        <v>156</v>
      </c>
      <c r="AU314" s="244" t="s">
        <v>82</v>
      </c>
      <c r="AV314" s="12" t="s">
        <v>82</v>
      </c>
      <c r="AW314" s="12" t="s">
        <v>33</v>
      </c>
      <c r="AX314" s="12" t="s">
        <v>72</v>
      </c>
      <c r="AY314" s="244" t="s">
        <v>147</v>
      </c>
    </row>
    <row r="315" spans="2:51" s="12" customFormat="1" ht="12">
      <c r="B315" s="233"/>
      <c r="C315" s="234"/>
      <c r="D315" s="235" t="s">
        <v>156</v>
      </c>
      <c r="E315" s="236" t="s">
        <v>19</v>
      </c>
      <c r="F315" s="237" t="s">
        <v>903</v>
      </c>
      <c r="G315" s="234"/>
      <c r="H315" s="238">
        <v>8.789</v>
      </c>
      <c r="I315" s="239"/>
      <c r="J315" s="234"/>
      <c r="K315" s="234"/>
      <c r="L315" s="240"/>
      <c r="M315" s="241"/>
      <c r="N315" s="242"/>
      <c r="O315" s="242"/>
      <c r="P315" s="242"/>
      <c r="Q315" s="242"/>
      <c r="R315" s="242"/>
      <c r="S315" s="242"/>
      <c r="T315" s="243"/>
      <c r="AT315" s="244" t="s">
        <v>156</v>
      </c>
      <c r="AU315" s="244" t="s">
        <v>82</v>
      </c>
      <c r="AV315" s="12" t="s">
        <v>82</v>
      </c>
      <c r="AW315" s="12" t="s">
        <v>33</v>
      </c>
      <c r="AX315" s="12" t="s">
        <v>72</v>
      </c>
      <c r="AY315" s="244" t="s">
        <v>147</v>
      </c>
    </row>
    <row r="316" spans="2:51" s="12" customFormat="1" ht="12">
      <c r="B316" s="233"/>
      <c r="C316" s="234"/>
      <c r="D316" s="235" t="s">
        <v>156</v>
      </c>
      <c r="E316" s="236" t="s">
        <v>19</v>
      </c>
      <c r="F316" s="237" t="s">
        <v>904</v>
      </c>
      <c r="G316" s="234"/>
      <c r="H316" s="238">
        <v>5.617</v>
      </c>
      <c r="I316" s="239"/>
      <c r="J316" s="234"/>
      <c r="K316" s="234"/>
      <c r="L316" s="240"/>
      <c r="M316" s="241"/>
      <c r="N316" s="242"/>
      <c r="O316" s="242"/>
      <c r="P316" s="242"/>
      <c r="Q316" s="242"/>
      <c r="R316" s="242"/>
      <c r="S316" s="242"/>
      <c r="T316" s="243"/>
      <c r="AT316" s="244" t="s">
        <v>156</v>
      </c>
      <c r="AU316" s="244" t="s">
        <v>82</v>
      </c>
      <c r="AV316" s="12" t="s">
        <v>82</v>
      </c>
      <c r="AW316" s="12" t="s">
        <v>33</v>
      </c>
      <c r="AX316" s="12" t="s">
        <v>72</v>
      </c>
      <c r="AY316" s="244" t="s">
        <v>147</v>
      </c>
    </row>
    <row r="317" spans="2:51" s="14" customFormat="1" ht="12">
      <c r="B317" s="256"/>
      <c r="C317" s="257"/>
      <c r="D317" s="235" t="s">
        <v>156</v>
      </c>
      <c r="E317" s="258" t="s">
        <v>19</v>
      </c>
      <c r="F317" s="259" t="s">
        <v>905</v>
      </c>
      <c r="G317" s="257"/>
      <c r="H317" s="258" t="s">
        <v>19</v>
      </c>
      <c r="I317" s="260"/>
      <c r="J317" s="257"/>
      <c r="K317" s="257"/>
      <c r="L317" s="261"/>
      <c r="M317" s="262"/>
      <c r="N317" s="263"/>
      <c r="O317" s="263"/>
      <c r="P317" s="263"/>
      <c r="Q317" s="263"/>
      <c r="R317" s="263"/>
      <c r="S317" s="263"/>
      <c r="T317" s="264"/>
      <c r="AT317" s="265" t="s">
        <v>156</v>
      </c>
      <c r="AU317" s="265" t="s">
        <v>82</v>
      </c>
      <c r="AV317" s="14" t="s">
        <v>80</v>
      </c>
      <c r="AW317" s="14" t="s">
        <v>33</v>
      </c>
      <c r="AX317" s="14" t="s">
        <v>72</v>
      </c>
      <c r="AY317" s="265" t="s">
        <v>147</v>
      </c>
    </row>
    <row r="318" spans="2:51" s="12" customFormat="1" ht="12">
      <c r="B318" s="233"/>
      <c r="C318" s="234"/>
      <c r="D318" s="235" t="s">
        <v>156</v>
      </c>
      <c r="E318" s="236" t="s">
        <v>19</v>
      </c>
      <c r="F318" s="237" t="s">
        <v>906</v>
      </c>
      <c r="G318" s="234"/>
      <c r="H318" s="238">
        <v>38.16</v>
      </c>
      <c r="I318" s="239"/>
      <c r="J318" s="234"/>
      <c r="K318" s="234"/>
      <c r="L318" s="240"/>
      <c r="M318" s="241"/>
      <c r="N318" s="242"/>
      <c r="O318" s="242"/>
      <c r="P318" s="242"/>
      <c r="Q318" s="242"/>
      <c r="R318" s="242"/>
      <c r="S318" s="242"/>
      <c r="T318" s="243"/>
      <c r="AT318" s="244" t="s">
        <v>156</v>
      </c>
      <c r="AU318" s="244" t="s">
        <v>82</v>
      </c>
      <c r="AV318" s="12" t="s">
        <v>82</v>
      </c>
      <c r="AW318" s="12" t="s">
        <v>33</v>
      </c>
      <c r="AX318" s="12" t="s">
        <v>72</v>
      </c>
      <c r="AY318" s="244" t="s">
        <v>147</v>
      </c>
    </row>
    <row r="319" spans="2:51" s="14" customFormat="1" ht="12">
      <c r="B319" s="256"/>
      <c r="C319" s="257"/>
      <c r="D319" s="235" t="s">
        <v>156</v>
      </c>
      <c r="E319" s="258" t="s">
        <v>19</v>
      </c>
      <c r="F319" s="259" t="s">
        <v>907</v>
      </c>
      <c r="G319" s="257"/>
      <c r="H319" s="258" t="s">
        <v>19</v>
      </c>
      <c r="I319" s="260"/>
      <c r="J319" s="257"/>
      <c r="K319" s="257"/>
      <c r="L319" s="261"/>
      <c r="M319" s="262"/>
      <c r="N319" s="263"/>
      <c r="O319" s="263"/>
      <c r="P319" s="263"/>
      <c r="Q319" s="263"/>
      <c r="R319" s="263"/>
      <c r="S319" s="263"/>
      <c r="T319" s="264"/>
      <c r="AT319" s="265" t="s">
        <v>156</v>
      </c>
      <c r="AU319" s="265" t="s">
        <v>82</v>
      </c>
      <c r="AV319" s="14" t="s">
        <v>80</v>
      </c>
      <c r="AW319" s="14" t="s">
        <v>33</v>
      </c>
      <c r="AX319" s="14" t="s">
        <v>72</v>
      </c>
      <c r="AY319" s="265" t="s">
        <v>147</v>
      </c>
    </row>
    <row r="320" spans="2:51" s="12" customFormat="1" ht="12">
      <c r="B320" s="233"/>
      <c r="C320" s="234"/>
      <c r="D320" s="235" t="s">
        <v>156</v>
      </c>
      <c r="E320" s="236" t="s">
        <v>19</v>
      </c>
      <c r="F320" s="237" t="s">
        <v>908</v>
      </c>
      <c r="G320" s="234"/>
      <c r="H320" s="238">
        <v>121.584</v>
      </c>
      <c r="I320" s="239"/>
      <c r="J320" s="234"/>
      <c r="K320" s="234"/>
      <c r="L320" s="240"/>
      <c r="M320" s="241"/>
      <c r="N320" s="242"/>
      <c r="O320" s="242"/>
      <c r="P320" s="242"/>
      <c r="Q320" s="242"/>
      <c r="R320" s="242"/>
      <c r="S320" s="242"/>
      <c r="T320" s="243"/>
      <c r="AT320" s="244" t="s">
        <v>156</v>
      </c>
      <c r="AU320" s="244" t="s">
        <v>82</v>
      </c>
      <c r="AV320" s="12" t="s">
        <v>82</v>
      </c>
      <c r="AW320" s="12" t="s">
        <v>33</v>
      </c>
      <c r="AX320" s="12" t="s">
        <v>72</v>
      </c>
      <c r="AY320" s="244" t="s">
        <v>147</v>
      </c>
    </row>
    <row r="321" spans="2:51" s="14" customFormat="1" ht="12">
      <c r="B321" s="256"/>
      <c r="C321" s="257"/>
      <c r="D321" s="235" t="s">
        <v>156</v>
      </c>
      <c r="E321" s="258" t="s">
        <v>19</v>
      </c>
      <c r="F321" s="259" t="s">
        <v>909</v>
      </c>
      <c r="G321" s="257"/>
      <c r="H321" s="258" t="s">
        <v>19</v>
      </c>
      <c r="I321" s="260"/>
      <c r="J321" s="257"/>
      <c r="K321" s="257"/>
      <c r="L321" s="261"/>
      <c r="M321" s="262"/>
      <c r="N321" s="263"/>
      <c r="O321" s="263"/>
      <c r="P321" s="263"/>
      <c r="Q321" s="263"/>
      <c r="R321" s="263"/>
      <c r="S321" s="263"/>
      <c r="T321" s="264"/>
      <c r="AT321" s="265" t="s">
        <v>156</v>
      </c>
      <c r="AU321" s="265" t="s">
        <v>82</v>
      </c>
      <c r="AV321" s="14" t="s">
        <v>80</v>
      </c>
      <c r="AW321" s="14" t="s">
        <v>33</v>
      </c>
      <c r="AX321" s="14" t="s">
        <v>72</v>
      </c>
      <c r="AY321" s="265" t="s">
        <v>147</v>
      </c>
    </row>
    <row r="322" spans="2:51" s="12" customFormat="1" ht="12">
      <c r="B322" s="233"/>
      <c r="C322" s="234"/>
      <c r="D322" s="235" t="s">
        <v>156</v>
      </c>
      <c r="E322" s="236" t="s">
        <v>19</v>
      </c>
      <c r="F322" s="237" t="s">
        <v>910</v>
      </c>
      <c r="G322" s="234"/>
      <c r="H322" s="238">
        <v>183.099</v>
      </c>
      <c r="I322" s="239"/>
      <c r="J322" s="234"/>
      <c r="K322" s="234"/>
      <c r="L322" s="240"/>
      <c r="M322" s="241"/>
      <c r="N322" s="242"/>
      <c r="O322" s="242"/>
      <c r="P322" s="242"/>
      <c r="Q322" s="242"/>
      <c r="R322" s="242"/>
      <c r="S322" s="242"/>
      <c r="T322" s="243"/>
      <c r="AT322" s="244" t="s">
        <v>156</v>
      </c>
      <c r="AU322" s="244" t="s">
        <v>82</v>
      </c>
      <c r="AV322" s="12" t="s">
        <v>82</v>
      </c>
      <c r="AW322" s="12" t="s">
        <v>33</v>
      </c>
      <c r="AX322" s="12" t="s">
        <v>72</v>
      </c>
      <c r="AY322" s="244" t="s">
        <v>147</v>
      </c>
    </row>
    <row r="323" spans="2:51" s="13" customFormat="1" ht="12">
      <c r="B323" s="245"/>
      <c r="C323" s="246"/>
      <c r="D323" s="235" t="s">
        <v>156</v>
      </c>
      <c r="E323" s="247" t="s">
        <v>19</v>
      </c>
      <c r="F323" s="248" t="s">
        <v>183</v>
      </c>
      <c r="G323" s="246"/>
      <c r="H323" s="249">
        <v>523.4079999999999</v>
      </c>
      <c r="I323" s="250"/>
      <c r="J323" s="246"/>
      <c r="K323" s="246"/>
      <c r="L323" s="251"/>
      <c r="M323" s="252"/>
      <c r="N323" s="253"/>
      <c r="O323" s="253"/>
      <c r="P323" s="253"/>
      <c r="Q323" s="253"/>
      <c r="R323" s="253"/>
      <c r="S323" s="253"/>
      <c r="T323" s="254"/>
      <c r="AT323" s="255" t="s">
        <v>156</v>
      </c>
      <c r="AU323" s="255" t="s">
        <v>82</v>
      </c>
      <c r="AV323" s="13" t="s">
        <v>154</v>
      </c>
      <c r="AW323" s="13" t="s">
        <v>33</v>
      </c>
      <c r="AX323" s="13" t="s">
        <v>80</v>
      </c>
      <c r="AY323" s="255" t="s">
        <v>147</v>
      </c>
    </row>
    <row r="324" spans="2:65" s="1" customFormat="1" ht="36" customHeight="1">
      <c r="B324" s="39"/>
      <c r="C324" s="220" t="s">
        <v>450</v>
      </c>
      <c r="D324" s="220" t="s">
        <v>149</v>
      </c>
      <c r="E324" s="221" t="s">
        <v>911</v>
      </c>
      <c r="F324" s="222" t="s">
        <v>912</v>
      </c>
      <c r="G324" s="223" t="s">
        <v>152</v>
      </c>
      <c r="H324" s="224">
        <v>1046.816</v>
      </c>
      <c r="I324" s="225"/>
      <c r="J324" s="226">
        <f>ROUND(I324*H324,2)</f>
        <v>0</v>
      </c>
      <c r="K324" s="222" t="s">
        <v>153</v>
      </c>
      <c r="L324" s="44"/>
      <c r="M324" s="227" t="s">
        <v>19</v>
      </c>
      <c r="N324" s="228" t="s">
        <v>43</v>
      </c>
      <c r="O324" s="84"/>
      <c r="P324" s="229">
        <f>O324*H324</f>
        <v>0</v>
      </c>
      <c r="Q324" s="229">
        <v>0.0079</v>
      </c>
      <c r="R324" s="229">
        <f>Q324*H324</f>
        <v>8.2698464</v>
      </c>
      <c r="S324" s="229">
        <v>0</v>
      </c>
      <c r="T324" s="230">
        <f>S324*H324</f>
        <v>0</v>
      </c>
      <c r="AR324" s="231" t="s">
        <v>154</v>
      </c>
      <c r="AT324" s="231" t="s">
        <v>149</v>
      </c>
      <c r="AU324" s="231" t="s">
        <v>82</v>
      </c>
      <c r="AY324" s="18" t="s">
        <v>147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18" t="s">
        <v>80</v>
      </c>
      <c r="BK324" s="232">
        <f>ROUND(I324*H324,2)</f>
        <v>0</v>
      </c>
      <c r="BL324" s="18" t="s">
        <v>154</v>
      </c>
      <c r="BM324" s="231" t="s">
        <v>913</v>
      </c>
    </row>
    <row r="325" spans="2:51" s="12" customFormat="1" ht="12">
      <c r="B325" s="233"/>
      <c r="C325" s="234"/>
      <c r="D325" s="235" t="s">
        <v>156</v>
      </c>
      <c r="E325" s="236" t="s">
        <v>19</v>
      </c>
      <c r="F325" s="237" t="s">
        <v>914</v>
      </c>
      <c r="G325" s="234"/>
      <c r="H325" s="238">
        <v>1046.816</v>
      </c>
      <c r="I325" s="239"/>
      <c r="J325" s="234"/>
      <c r="K325" s="234"/>
      <c r="L325" s="240"/>
      <c r="M325" s="241"/>
      <c r="N325" s="242"/>
      <c r="O325" s="242"/>
      <c r="P325" s="242"/>
      <c r="Q325" s="242"/>
      <c r="R325" s="242"/>
      <c r="S325" s="242"/>
      <c r="T325" s="243"/>
      <c r="AT325" s="244" t="s">
        <v>156</v>
      </c>
      <c r="AU325" s="244" t="s">
        <v>82</v>
      </c>
      <c r="AV325" s="12" t="s">
        <v>82</v>
      </c>
      <c r="AW325" s="12" t="s">
        <v>33</v>
      </c>
      <c r="AX325" s="12" t="s">
        <v>80</v>
      </c>
      <c r="AY325" s="244" t="s">
        <v>147</v>
      </c>
    </row>
    <row r="326" spans="2:65" s="1" customFormat="1" ht="36" customHeight="1">
      <c r="B326" s="39"/>
      <c r="C326" s="220" t="s">
        <v>458</v>
      </c>
      <c r="D326" s="220" t="s">
        <v>149</v>
      </c>
      <c r="E326" s="221" t="s">
        <v>915</v>
      </c>
      <c r="F326" s="222" t="s">
        <v>916</v>
      </c>
      <c r="G326" s="223" t="s">
        <v>152</v>
      </c>
      <c r="H326" s="224">
        <v>129.629</v>
      </c>
      <c r="I326" s="225"/>
      <c r="J326" s="226">
        <f>ROUND(I326*H326,2)</f>
        <v>0</v>
      </c>
      <c r="K326" s="222" t="s">
        <v>153</v>
      </c>
      <c r="L326" s="44"/>
      <c r="M326" s="227" t="s">
        <v>19</v>
      </c>
      <c r="N326" s="228" t="s">
        <v>43</v>
      </c>
      <c r="O326" s="84"/>
      <c r="P326" s="229">
        <f>O326*H326</f>
        <v>0</v>
      </c>
      <c r="Q326" s="229">
        <v>0.0345</v>
      </c>
      <c r="R326" s="229">
        <f>Q326*H326</f>
        <v>4.4722005000000005</v>
      </c>
      <c r="S326" s="229">
        <v>0</v>
      </c>
      <c r="T326" s="230">
        <f>S326*H326</f>
        <v>0</v>
      </c>
      <c r="AR326" s="231" t="s">
        <v>154</v>
      </c>
      <c r="AT326" s="231" t="s">
        <v>149</v>
      </c>
      <c r="AU326" s="231" t="s">
        <v>82</v>
      </c>
      <c r="AY326" s="18" t="s">
        <v>147</v>
      </c>
      <c r="BE326" s="232">
        <f>IF(N326="základní",J326,0)</f>
        <v>0</v>
      </c>
      <c r="BF326" s="232">
        <f>IF(N326="snížená",J326,0)</f>
        <v>0</v>
      </c>
      <c r="BG326" s="232">
        <f>IF(N326="zákl. přenesená",J326,0)</f>
        <v>0</v>
      </c>
      <c r="BH326" s="232">
        <f>IF(N326="sníž. přenesená",J326,0)</f>
        <v>0</v>
      </c>
      <c r="BI326" s="232">
        <f>IF(N326="nulová",J326,0)</f>
        <v>0</v>
      </c>
      <c r="BJ326" s="18" t="s">
        <v>80</v>
      </c>
      <c r="BK326" s="232">
        <f>ROUND(I326*H326,2)</f>
        <v>0</v>
      </c>
      <c r="BL326" s="18" t="s">
        <v>154</v>
      </c>
      <c r="BM326" s="231" t="s">
        <v>917</v>
      </c>
    </row>
    <row r="327" spans="2:51" s="14" customFormat="1" ht="12">
      <c r="B327" s="256"/>
      <c r="C327" s="257"/>
      <c r="D327" s="235" t="s">
        <v>156</v>
      </c>
      <c r="E327" s="258" t="s">
        <v>19</v>
      </c>
      <c r="F327" s="259" t="s">
        <v>220</v>
      </c>
      <c r="G327" s="257"/>
      <c r="H327" s="258" t="s">
        <v>19</v>
      </c>
      <c r="I327" s="260"/>
      <c r="J327" s="257"/>
      <c r="K327" s="257"/>
      <c r="L327" s="261"/>
      <c r="M327" s="262"/>
      <c r="N327" s="263"/>
      <c r="O327" s="263"/>
      <c r="P327" s="263"/>
      <c r="Q327" s="263"/>
      <c r="R327" s="263"/>
      <c r="S327" s="263"/>
      <c r="T327" s="264"/>
      <c r="AT327" s="265" t="s">
        <v>156</v>
      </c>
      <c r="AU327" s="265" t="s">
        <v>82</v>
      </c>
      <c r="AV327" s="14" t="s">
        <v>80</v>
      </c>
      <c r="AW327" s="14" t="s">
        <v>33</v>
      </c>
      <c r="AX327" s="14" t="s">
        <v>72</v>
      </c>
      <c r="AY327" s="265" t="s">
        <v>147</v>
      </c>
    </row>
    <row r="328" spans="2:51" s="12" customFormat="1" ht="12">
      <c r="B328" s="233"/>
      <c r="C328" s="234"/>
      <c r="D328" s="235" t="s">
        <v>156</v>
      </c>
      <c r="E328" s="236" t="s">
        <v>19</v>
      </c>
      <c r="F328" s="237" t="s">
        <v>918</v>
      </c>
      <c r="G328" s="234"/>
      <c r="H328" s="238">
        <v>44.246</v>
      </c>
      <c r="I328" s="239"/>
      <c r="J328" s="234"/>
      <c r="K328" s="234"/>
      <c r="L328" s="240"/>
      <c r="M328" s="241"/>
      <c r="N328" s="242"/>
      <c r="O328" s="242"/>
      <c r="P328" s="242"/>
      <c r="Q328" s="242"/>
      <c r="R328" s="242"/>
      <c r="S328" s="242"/>
      <c r="T328" s="243"/>
      <c r="AT328" s="244" t="s">
        <v>156</v>
      </c>
      <c r="AU328" s="244" t="s">
        <v>82</v>
      </c>
      <c r="AV328" s="12" t="s">
        <v>82</v>
      </c>
      <c r="AW328" s="12" t="s">
        <v>33</v>
      </c>
      <c r="AX328" s="12" t="s">
        <v>72</v>
      </c>
      <c r="AY328" s="244" t="s">
        <v>147</v>
      </c>
    </row>
    <row r="329" spans="2:51" s="12" customFormat="1" ht="12">
      <c r="B329" s="233"/>
      <c r="C329" s="234"/>
      <c r="D329" s="235" t="s">
        <v>156</v>
      </c>
      <c r="E329" s="236" t="s">
        <v>19</v>
      </c>
      <c r="F329" s="237" t="s">
        <v>919</v>
      </c>
      <c r="G329" s="234"/>
      <c r="H329" s="238">
        <v>-2.556</v>
      </c>
      <c r="I329" s="239"/>
      <c r="J329" s="234"/>
      <c r="K329" s="234"/>
      <c r="L329" s="240"/>
      <c r="M329" s="241"/>
      <c r="N329" s="242"/>
      <c r="O329" s="242"/>
      <c r="P329" s="242"/>
      <c r="Q329" s="242"/>
      <c r="R329" s="242"/>
      <c r="S329" s="242"/>
      <c r="T329" s="243"/>
      <c r="AT329" s="244" t="s">
        <v>156</v>
      </c>
      <c r="AU329" s="244" t="s">
        <v>82</v>
      </c>
      <c r="AV329" s="12" t="s">
        <v>82</v>
      </c>
      <c r="AW329" s="12" t="s">
        <v>33</v>
      </c>
      <c r="AX329" s="12" t="s">
        <v>72</v>
      </c>
      <c r="AY329" s="244" t="s">
        <v>147</v>
      </c>
    </row>
    <row r="330" spans="2:51" s="12" customFormat="1" ht="12">
      <c r="B330" s="233"/>
      <c r="C330" s="234"/>
      <c r="D330" s="235" t="s">
        <v>156</v>
      </c>
      <c r="E330" s="236" t="s">
        <v>19</v>
      </c>
      <c r="F330" s="237" t="s">
        <v>920</v>
      </c>
      <c r="G330" s="234"/>
      <c r="H330" s="238">
        <v>42.259</v>
      </c>
      <c r="I330" s="239"/>
      <c r="J330" s="234"/>
      <c r="K330" s="234"/>
      <c r="L330" s="240"/>
      <c r="M330" s="241"/>
      <c r="N330" s="242"/>
      <c r="O330" s="242"/>
      <c r="P330" s="242"/>
      <c r="Q330" s="242"/>
      <c r="R330" s="242"/>
      <c r="S330" s="242"/>
      <c r="T330" s="243"/>
      <c r="AT330" s="244" t="s">
        <v>156</v>
      </c>
      <c r="AU330" s="244" t="s">
        <v>82</v>
      </c>
      <c r="AV330" s="12" t="s">
        <v>82</v>
      </c>
      <c r="AW330" s="12" t="s">
        <v>33</v>
      </c>
      <c r="AX330" s="12" t="s">
        <v>72</v>
      </c>
      <c r="AY330" s="244" t="s">
        <v>147</v>
      </c>
    </row>
    <row r="331" spans="2:51" s="12" customFormat="1" ht="12">
      <c r="B331" s="233"/>
      <c r="C331" s="234"/>
      <c r="D331" s="235" t="s">
        <v>156</v>
      </c>
      <c r="E331" s="236" t="s">
        <v>19</v>
      </c>
      <c r="F331" s="237" t="s">
        <v>921</v>
      </c>
      <c r="G331" s="234"/>
      <c r="H331" s="238">
        <v>-3.536</v>
      </c>
      <c r="I331" s="239"/>
      <c r="J331" s="234"/>
      <c r="K331" s="234"/>
      <c r="L331" s="240"/>
      <c r="M331" s="241"/>
      <c r="N331" s="242"/>
      <c r="O331" s="242"/>
      <c r="P331" s="242"/>
      <c r="Q331" s="242"/>
      <c r="R331" s="242"/>
      <c r="S331" s="242"/>
      <c r="T331" s="243"/>
      <c r="AT331" s="244" t="s">
        <v>156</v>
      </c>
      <c r="AU331" s="244" t="s">
        <v>82</v>
      </c>
      <c r="AV331" s="12" t="s">
        <v>82</v>
      </c>
      <c r="AW331" s="12" t="s">
        <v>33</v>
      </c>
      <c r="AX331" s="12" t="s">
        <v>72</v>
      </c>
      <c r="AY331" s="244" t="s">
        <v>147</v>
      </c>
    </row>
    <row r="332" spans="2:51" s="12" customFormat="1" ht="12">
      <c r="B332" s="233"/>
      <c r="C332" s="234"/>
      <c r="D332" s="235" t="s">
        <v>156</v>
      </c>
      <c r="E332" s="236" t="s">
        <v>19</v>
      </c>
      <c r="F332" s="237" t="s">
        <v>922</v>
      </c>
      <c r="G332" s="234"/>
      <c r="H332" s="238">
        <v>26.366</v>
      </c>
      <c r="I332" s="239"/>
      <c r="J332" s="234"/>
      <c r="K332" s="234"/>
      <c r="L332" s="240"/>
      <c r="M332" s="241"/>
      <c r="N332" s="242"/>
      <c r="O332" s="242"/>
      <c r="P332" s="242"/>
      <c r="Q332" s="242"/>
      <c r="R332" s="242"/>
      <c r="S332" s="242"/>
      <c r="T332" s="243"/>
      <c r="AT332" s="244" t="s">
        <v>156</v>
      </c>
      <c r="AU332" s="244" t="s">
        <v>82</v>
      </c>
      <c r="AV332" s="12" t="s">
        <v>82</v>
      </c>
      <c r="AW332" s="12" t="s">
        <v>33</v>
      </c>
      <c r="AX332" s="12" t="s">
        <v>72</v>
      </c>
      <c r="AY332" s="244" t="s">
        <v>147</v>
      </c>
    </row>
    <row r="333" spans="2:51" s="12" customFormat="1" ht="12">
      <c r="B333" s="233"/>
      <c r="C333" s="234"/>
      <c r="D333" s="235" t="s">
        <v>156</v>
      </c>
      <c r="E333" s="236" t="s">
        <v>19</v>
      </c>
      <c r="F333" s="237" t="s">
        <v>923</v>
      </c>
      <c r="G333" s="234"/>
      <c r="H333" s="238">
        <v>-1.576</v>
      </c>
      <c r="I333" s="239"/>
      <c r="J333" s="234"/>
      <c r="K333" s="234"/>
      <c r="L333" s="240"/>
      <c r="M333" s="241"/>
      <c r="N333" s="242"/>
      <c r="O333" s="242"/>
      <c r="P333" s="242"/>
      <c r="Q333" s="242"/>
      <c r="R333" s="242"/>
      <c r="S333" s="242"/>
      <c r="T333" s="243"/>
      <c r="AT333" s="244" t="s">
        <v>156</v>
      </c>
      <c r="AU333" s="244" t="s">
        <v>82</v>
      </c>
      <c r="AV333" s="12" t="s">
        <v>82</v>
      </c>
      <c r="AW333" s="12" t="s">
        <v>33</v>
      </c>
      <c r="AX333" s="12" t="s">
        <v>72</v>
      </c>
      <c r="AY333" s="244" t="s">
        <v>147</v>
      </c>
    </row>
    <row r="334" spans="2:51" s="15" customFormat="1" ht="12">
      <c r="B334" s="282"/>
      <c r="C334" s="283"/>
      <c r="D334" s="235" t="s">
        <v>156</v>
      </c>
      <c r="E334" s="284" t="s">
        <v>19</v>
      </c>
      <c r="F334" s="285" t="s">
        <v>924</v>
      </c>
      <c r="G334" s="283"/>
      <c r="H334" s="286">
        <v>105.20300000000002</v>
      </c>
      <c r="I334" s="287"/>
      <c r="J334" s="283"/>
      <c r="K334" s="283"/>
      <c r="L334" s="288"/>
      <c r="M334" s="289"/>
      <c r="N334" s="290"/>
      <c r="O334" s="290"/>
      <c r="P334" s="290"/>
      <c r="Q334" s="290"/>
      <c r="R334" s="290"/>
      <c r="S334" s="290"/>
      <c r="T334" s="291"/>
      <c r="AT334" s="292" t="s">
        <v>156</v>
      </c>
      <c r="AU334" s="292" t="s">
        <v>82</v>
      </c>
      <c r="AV334" s="15" t="s">
        <v>162</v>
      </c>
      <c r="AW334" s="15" t="s">
        <v>33</v>
      </c>
      <c r="AX334" s="15" t="s">
        <v>72</v>
      </c>
      <c r="AY334" s="292" t="s">
        <v>147</v>
      </c>
    </row>
    <row r="335" spans="2:51" s="14" customFormat="1" ht="12">
      <c r="B335" s="256"/>
      <c r="C335" s="257"/>
      <c r="D335" s="235" t="s">
        <v>156</v>
      </c>
      <c r="E335" s="258" t="s">
        <v>19</v>
      </c>
      <c r="F335" s="259" t="s">
        <v>223</v>
      </c>
      <c r="G335" s="257"/>
      <c r="H335" s="258" t="s">
        <v>19</v>
      </c>
      <c r="I335" s="260"/>
      <c r="J335" s="257"/>
      <c r="K335" s="257"/>
      <c r="L335" s="261"/>
      <c r="M335" s="262"/>
      <c r="N335" s="263"/>
      <c r="O335" s="263"/>
      <c r="P335" s="263"/>
      <c r="Q335" s="263"/>
      <c r="R335" s="263"/>
      <c r="S335" s="263"/>
      <c r="T335" s="264"/>
      <c r="AT335" s="265" t="s">
        <v>156</v>
      </c>
      <c r="AU335" s="265" t="s">
        <v>82</v>
      </c>
      <c r="AV335" s="14" t="s">
        <v>80</v>
      </c>
      <c r="AW335" s="14" t="s">
        <v>33</v>
      </c>
      <c r="AX335" s="14" t="s">
        <v>72</v>
      </c>
      <c r="AY335" s="265" t="s">
        <v>147</v>
      </c>
    </row>
    <row r="336" spans="2:51" s="12" customFormat="1" ht="12">
      <c r="B336" s="233"/>
      <c r="C336" s="234"/>
      <c r="D336" s="235" t="s">
        <v>156</v>
      </c>
      <c r="E336" s="236" t="s">
        <v>19</v>
      </c>
      <c r="F336" s="237" t="s">
        <v>925</v>
      </c>
      <c r="G336" s="234"/>
      <c r="H336" s="238">
        <v>24.426</v>
      </c>
      <c r="I336" s="239"/>
      <c r="J336" s="234"/>
      <c r="K336" s="234"/>
      <c r="L336" s="240"/>
      <c r="M336" s="241"/>
      <c r="N336" s="242"/>
      <c r="O336" s="242"/>
      <c r="P336" s="242"/>
      <c r="Q336" s="242"/>
      <c r="R336" s="242"/>
      <c r="S336" s="242"/>
      <c r="T336" s="243"/>
      <c r="AT336" s="244" t="s">
        <v>156</v>
      </c>
      <c r="AU336" s="244" t="s">
        <v>82</v>
      </c>
      <c r="AV336" s="12" t="s">
        <v>82</v>
      </c>
      <c r="AW336" s="12" t="s">
        <v>33</v>
      </c>
      <c r="AX336" s="12" t="s">
        <v>72</v>
      </c>
      <c r="AY336" s="244" t="s">
        <v>147</v>
      </c>
    </row>
    <row r="337" spans="2:51" s="15" customFormat="1" ht="12">
      <c r="B337" s="282"/>
      <c r="C337" s="283"/>
      <c r="D337" s="235" t="s">
        <v>156</v>
      </c>
      <c r="E337" s="284" t="s">
        <v>19</v>
      </c>
      <c r="F337" s="285" t="s">
        <v>924</v>
      </c>
      <c r="G337" s="283"/>
      <c r="H337" s="286">
        <v>24.426</v>
      </c>
      <c r="I337" s="287"/>
      <c r="J337" s="283"/>
      <c r="K337" s="283"/>
      <c r="L337" s="288"/>
      <c r="M337" s="289"/>
      <c r="N337" s="290"/>
      <c r="O337" s="290"/>
      <c r="P337" s="290"/>
      <c r="Q337" s="290"/>
      <c r="R337" s="290"/>
      <c r="S337" s="290"/>
      <c r="T337" s="291"/>
      <c r="AT337" s="292" t="s">
        <v>156</v>
      </c>
      <c r="AU337" s="292" t="s">
        <v>82</v>
      </c>
      <c r="AV337" s="15" t="s">
        <v>162</v>
      </c>
      <c r="AW337" s="15" t="s">
        <v>33</v>
      </c>
      <c r="AX337" s="15" t="s">
        <v>72</v>
      </c>
      <c r="AY337" s="292" t="s">
        <v>147</v>
      </c>
    </row>
    <row r="338" spans="2:51" s="13" customFormat="1" ht="12">
      <c r="B338" s="245"/>
      <c r="C338" s="246"/>
      <c r="D338" s="235" t="s">
        <v>156</v>
      </c>
      <c r="E338" s="247" t="s">
        <v>19</v>
      </c>
      <c r="F338" s="248" t="s">
        <v>183</v>
      </c>
      <c r="G338" s="246"/>
      <c r="H338" s="249">
        <v>129.62900000000002</v>
      </c>
      <c r="I338" s="250"/>
      <c r="J338" s="246"/>
      <c r="K338" s="246"/>
      <c r="L338" s="251"/>
      <c r="M338" s="252"/>
      <c r="N338" s="253"/>
      <c r="O338" s="253"/>
      <c r="P338" s="253"/>
      <c r="Q338" s="253"/>
      <c r="R338" s="253"/>
      <c r="S338" s="253"/>
      <c r="T338" s="254"/>
      <c r="AT338" s="255" t="s">
        <v>156</v>
      </c>
      <c r="AU338" s="255" t="s">
        <v>82</v>
      </c>
      <c r="AV338" s="13" t="s">
        <v>154</v>
      </c>
      <c r="AW338" s="13" t="s">
        <v>33</v>
      </c>
      <c r="AX338" s="13" t="s">
        <v>80</v>
      </c>
      <c r="AY338" s="255" t="s">
        <v>147</v>
      </c>
    </row>
    <row r="339" spans="2:65" s="1" customFormat="1" ht="24" customHeight="1">
      <c r="B339" s="39"/>
      <c r="C339" s="220" t="s">
        <v>463</v>
      </c>
      <c r="D339" s="220" t="s">
        <v>149</v>
      </c>
      <c r="E339" s="221" t="s">
        <v>926</v>
      </c>
      <c r="F339" s="222" t="s">
        <v>927</v>
      </c>
      <c r="G339" s="223" t="s">
        <v>152</v>
      </c>
      <c r="H339" s="224">
        <v>129.629</v>
      </c>
      <c r="I339" s="225"/>
      <c r="J339" s="226">
        <f>ROUND(I339*H339,2)</f>
        <v>0</v>
      </c>
      <c r="K339" s="222" t="s">
        <v>153</v>
      </c>
      <c r="L339" s="44"/>
      <c r="M339" s="227" t="s">
        <v>19</v>
      </c>
      <c r="N339" s="228" t="s">
        <v>43</v>
      </c>
      <c r="O339" s="84"/>
      <c r="P339" s="229">
        <f>O339*H339</f>
        <v>0</v>
      </c>
      <c r="Q339" s="229">
        <v>0.016</v>
      </c>
      <c r="R339" s="229">
        <f>Q339*H339</f>
        <v>2.074064</v>
      </c>
      <c r="S339" s="229">
        <v>0</v>
      </c>
      <c r="T339" s="230">
        <f>S339*H339</f>
        <v>0</v>
      </c>
      <c r="AR339" s="231" t="s">
        <v>154</v>
      </c>
      <c r="AT339" s="231" t="s">
        <v>149</v>
      </c>
      <c r="AU339" s="231" t="s">
        <v>82</v>
      </c>
      <c r="AY339" s="18" t="s">
        <v>147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18" t="s">
        <v>80</v>
      </c>
      <c r="BK339" s="232">
        <f>ROUND(I339*H339,2)</f>
        <v>0</v>
      </c>
      <c r="BL339" s="18" t="s">
        <v>154</v>
      </c>
      <c r="BM339" s="231" t="s">
        <v>928</v>
      </c>
    </row>
    <row r="340" spans="2:65" s="1" customFormat="1" ht="16.5" customHeight="1">
      <c r="B340" s="39"/>
      <c r="C340" s="220" t="s">
        <v>469</v>
      </c>
      <c r="D340" s="220" t="s">
        <v>149</v>
      </c>
      <c r="E340" s="221" t="s">
        <v>929</v>
      </c>
      <c r="F340" s="222" t="s">
        <v>930</v>
      </c>
      <c r="G340" s="223" t="s">
        <v>322</v>
      </c>
      <c r="H340" s="224">
        <v>6.5</v>
      </c>
      <c r="I340" s="225"/>
      <c r="J340" s="226">
        <f>ROUND(I340*H340,2)</f>
        <v>0</v>
      </c>
      <c r="K340" s="222" t="s">
        <v>19</v>
      </c>
      <c r="L340" s="44"/>
      <c r="M340" s="227" t="s">
        <v>19</v>
      </c>
      <c r="N340" s="228" t="s">
        <v>43</v>
      </c>
      <c r="O340" s="84"/>
      <c r="P340" s="229">
        <f>O340*H340</f>
        <v>0</v>
      </c>
      <c r="Q340" s="229">
        <v>0</v>
      </c>
      <c r="R340" s="229">
        <f>Q340*H340</f>
        <v>0</v>
      </c>
      <c r="S340" s="229">
        <v>0</v>
      </c>
      <c r="T340" s="230">
        <f>S340*H340</f>
        <v>0</v>
      </c>
      <c r="AR340" s="231" t="s">
        <v>154</v>
      </c>
      <c r="AT340" s="231" t="s">
        <v>149</v>
      </c>
      <c r="AU340" s="231" t="s">
        <v>82</v>
      </c>
      <c r="AY340" s="18" t="s">
        <v>147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18" t="s">
        <v>80</v>
      </c>
      <c r="BK340" s="232">
        <f>ROUND(I340*H340,2)</f>
        <v>0</v>
      </c>
      <c r="BL340" s="18" t="s">
        <v>154</v>
      </c>
      <c r="BM340" s="231" t="s">
        <v>931</v>
      </c>
    </row>
    <row r="341" spans="2:51" s="12" customFormat="1" ht="12">
      <c r="B341" s="233"/>
      <c r="C341" s="234"/>
      <c r="D341" s="235" t="s">
        <v>156</v>
      </c>
      <c r="E341" s="236" t="s">
        <v>19</v>
      </c>
      <c r="F341" s="237" t="s">
        <v>932</v>
      </c>
      <c r="G341" s="234"/>
      <c r="H341" s="238">
        <v>6.5</v>
      </c>
      <c r="I341" s="239"/>
      <c r="J341" s="234"/>
      <c r="K341" s="234"/>
      <c r="L341" s="240"/>
      <c r="M341" s="241"/>
      <c r="N341" s="242"/>
      <c r="O341" s="242"/>
      <c r="P341" s="242"/>
      <c r="Q341" s="242"/>
      <c r="R341" s="242"/>
      <c r="S341" s="242"/>
      <c r="T341" s="243"/>
      <c r="AT341" s="244" t="s">
        <v>156</v>
      </c>
      <c r="AU341" s="244" t="s">
        <v>82</v>
      </c>
      <c r="AV341" s="12" t="s">
        <v>82</v>
      </c>
      <c r="AW341" s="12" t="s">
        <v>33</v>
      </c>
      <c r="AX341" s="12" t="s">
        <v>80</v>
      </c>
      <c r="AY341" s="244" t="s">
        <v>147</v>
      </c>
    </row>
    <row r="342" spans="2:65" s="1" customFormat="1" ht="24" customHeight="1">
      <c r="B342" s="39"/>
      <c r="C342" s="220" t="s">
        <v>477</v>
      </c>
      <c r="D342" s="220" t="s">
        <v>149</v>
      </c>
      <c r="E342" s="221" t="s">
        <v>933</v>
      </c>
      <c r="F342" s="222" t="s">
        <v>934</v>
      </c>
      <c r="G342" s="223" t="s">
        <v>152</v>
      </c>
      <c r="H342" s="224">
        <v>858</v>
      </c>
      <c r="I342" s="225"/>
      <c r="J342" s="226">
        <f>ROUND(I342*H342,2)</f>
        <v>0</v>
      </c>
      <c r="K342" s="222" t="s">
        <v>153</v>
      </c>
      <c r="L342" s="44"/>
      <c r="M342" s="227" t="s">
        <v>19</v>
      </c>
      <c r="N342" s="228" t="s">
        <v>43</v>
      </c>
      <c r="O342" s="84"/>
      <c r="P342" s="229">
        <f>O342*H342</f>
        <v>0</v>
      </c>
      <c r="Q342" s="229">
        <v>0.00735</v>
      </c>
      <c r="R342" s="229">
        <f>Q342*H342</f>
        <v>6.3063</v>
      </c>
      <c r="S342" s="229">
        <v>0</v>
      </c>
      <c r="T342" s="230">
        <f>S342*H342</f>
        <v>0</v>
      </c>
      <c r="AR342" s="231" t="s">
        <v>154</v>
      </c>
      <c r="AT342" s="231" t="s">
        <v>149</v>
      </c>
      <c r="AU342" s="231" t="s">
        <v>82</v>
      </c>
      <c r="AY342" s="18" t="s">
        <v>147</v>
      </c>
      <c r="BE342" s="232">
        <f>IF(N342="základní",J342,0)</f>
        <v>0</v>
      </c>
      <c r="BF342" s="232">
        <f>IF(N342="snížená",J342,0)</f>
        <v>0</v>
      </c>
      <c r="BG342" s="232">
        <f>IF(N342="zákl. přenesená",J342,0)</f>
        <v>0</v>
      </c>
      <c r="BH342" s="232">
        <f>IF(N342="sníž. přenesená",J342,0)</f>
        <v>0</v>
      </c>
      <c r="BI342" s="232">
        <f>IF(N342="nulová",J342,0)</f>
        <v>0</v>
      </c>
      <c r="BJ342" s="18" t="s">
        <v>80</v>
      </c>
      <c r="BK342" s="232">
        <f>ROUND(I342*H342,2)</f>
        <v>0</v>
      </c>
      <c r="BL342" s="18" t="s">
        <v>154</v>
      </c>
      <c r="BM342" s="231" t="s">
        <v>935</v>
      </c>
    </row>
    <row r="343" spans="2:51" s="12" customFormat="1" ht="12">
      <c r="B343" s="233"/>
      <c r="C343" s="234"/>
      <c r="D343" s="235" t="s">
        <v>156</v>
      </c>
      <c r="E343" s="236" t="s">
        <v>19</v>
      </c>
      <c r="F343" s="237" t="s">
        <v>936</v>
      </c>
      <c r="G343" s="234"/>
      <c r="H343" s="238">
        <v>858</v>
      </c>
      <c r="I343" s="239"/>
      <c r="J343" s="234"/>
      <c r="K343" s="234"/>
      <c r="L343" s="240"/>
      <c r="M343" s="241"/>
      <c r="N343" s="242"/>
      <c r="O343" s="242"/>
      <c r="P343" s="242"/>
      <c r="Q343" s="242"/>
      <c r="R343" s="242"/>
      <c r="S343" s="242"/>
      <c r="T343" s="243"/>
      <c r="AT343" s="244" t="s">
        <v>156</v>
      </c>
      <c r="AU343" s="244" t="s">
        <v>82</v>
      </c>
      <c r="AV343" s="12" t="s">
        <v>82</v>
      </c>
      <c r="AW343" s="12" t="s">
        <v>33</v>
      </c>
      <c r="AX343" s="12" t="s">
        <v>80</v>
      </c>
      <c r="AY343" s="244" t="s">
        <v>147</v>
      </c>
    </row>
    <row r="344" spans="2:65" s="1" customFormat="1" ht="24" customHeight="1">
      <c r="B344" s="39"/>
      <c r="C344" s="220" t="s">
        <v>483</v>
      </c>
      <c r="D344" s="220" t="s">
        <v>149</v>
      </c>
      <c r="E344" s="221" t="s">
        <v>937</v>
      </c>
      <c r="F344" s="222" t="s">
        <v>938</v>
      </c>
      <c r="G344" s="223" t="s">
        <v>152</v>
      </c>
      <c r="H344" s="224">
        <v>858</v>
      </c>
      <c r="I344" s="225"/>
      <c r="J344" s="226">
        <f>ROUND(I344*H344,2)</f>
        <v>0</v>
      </c>
      <c r="K344" s="222" t="s">
        <v>153</v>
      </c>
      <c r="L344" s="44"/>
      <c r="M344" s="227" t="s">
        <v>19</v>
      </c>
      <c r="N344" s="228" t="s">
        <v>43</v>
      </c>
      <c r="O344" s="84"/>
      <c r="P344" s="229">
        <f>O344*H344</f>
        <v>0</v>
      </c>
      <c r="Q344" s="229">
        <v>0.00026</v>
      </c>
      <c r="R344" s="229">
        <f>Q344*H344</f>
        <v>0.22307999999999997</v>
      </c>
      <c r="S344" s="229">
        <v>0</v>
      </c>
      <c r="T344" s="230">
        <f>S344*H344</f>
        <v>0</v>
      </c>
      <c r="AR344" s="231" t="s">
        <v>154</v>
      </c>
      <c r="AT344" s="231" t="s">
        <v>149</v>
      </c>
      <c r="AU344" s="231" t="s">
        <v>82</v>
      </c>
      <c r="AY344" s="18" t="s">
        <v>147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18" t="s">
        <v>80</v>
      </c>
      <c r="BK344" s="232">
        <f>ROUND(I344*H344,2)</f>
        <v>0</v>
      </c>
      <c r="BL344" s="18" t="s">
        <v>154</v>
      </c>
      <c r="BM344" s="231" t="s">
        <v>939</v>
      </c>
    </row>
    <row r="345" spans="2:51" s="12" customFormat="1" ht="12">
      <c r="B345" s="233"/>
      <c r="C345" s="234"/>
      <c r="D345" s="235" t="s">
        <v>156</v>
      </c>
      <c r="E345" s="236" t="s">
        <v>19</v>
      </c>
      <c r="F345" s="237" t="s">
        <v>936</v>
      </c>
      <c r="G345" s="234"/>
      <c r="H345" s="238">
        <v>858</v>
      </c>
      <c r="I345" s="239"/>
      <c r="J345" s="234"/>
      <c r="K345" s="234"/>
      <c r="L345" s="240"/>
      <c r="M345" s="241"/>
      <c r="N345" s="242"/>
      <c r="O345" s="242"/>
      <c r="P345" s="242"/>
      <c r="Q345" s="242"/>
      <c r="R345" s="242"/>
      <c r="S345" s="242"/>
      <c r="T345" s="243"/>
      <c r="AT345" s="244" t="s">
        <v>156</v>
      </c>
      <c r="AU345" s="244" t="s">
        <v>82</v>
      </c>
      <c r="AV345" s="12" t="s">
        <v>82</v>
      </c>
      <c r="AW345" s="12" t="s">
        <v>33</v>
      </c>
      <c r="AX345" s="12" t="s">
        <v>80</v>
      </c>
      <c r="AY345" s="244" t="s">
        <v>147</v>
      </c>
    </row>
    <row r="346" spans="2:65" s="1" customFormat="1" ht="36" customHeight="1">
      <c r="B346" s="39"/>
      <c r="C346" s="220" t="s">
        <v>489</v>
      </c>
      <c r="D346" s="220" t="s">
        <v>149</v>
      </c>
      <c r="E346" s="221" t="s">
        <v>940</v>
      </c>
      <c r="F346" s="222" t="s">
        <v>941</v>
      </c>
      <c r="G346" s="223" t="s">
        <v>152</v>
      </c>
      <c r="H346" s="224">
        <v>1041.099</v>
      </c>
      <c r="I346" s="225"/>
      <c r="J346" s="226">
        <f>ROUND(I346*H346,2)</f>
        <v>0</v>
      </c>
      <c r="K346" s="222" t="s">
        <v>153</v>
      </c>
      <c r="L346" s="44"/>
      <c r="M346" s="227" t="s">
        <v>19</v>
      </c>
      <c r="N346" s="228" t="s">
        <v>43</v>
      </c>
      <c r="O346" s="84"/>
      <c r="P346" s="229">
        <f>O346*H346</f>
        <v>0</v>
      </c>
      <c r="Q346" s="229">
        <v>0.02636</v>
      </c>
      <c r="R346" s="229">
        <f>Q346*H346</f>
        <v>27.44336964</v>
      </c>
      <c r="S346" s="229">
        <v>0</v>
      </c>
      <c r="T346" s="230">
        <f>S346*H346</f>
        <v>0</v>
      </c>
      <c r="AR346" s="231" t="s">
        <v>154</v>
      </c>
      <c r="AT346" s="231" t="s">
        <v>149</v>
      </c>
      <c r="AU346" s="231" t="s">
        <v>82</v>
      </c>
      <c r="AY346" s="18" t="s">
        <v>147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18" t="s">
        <v>80</v>
      </c>
      <c r="BK346" s="232">
        <f>ROUND(I346*H346,2)</f>
        <v>0</v>
      </c>
      <c r="BL346" s="18" t="s">
        <v>154</v>
      </c>
      <c r="BM346" s="231" t="s">
        <v>942</v>
      </c>
    </row>
    <row r="347" spans="2:51" s="12" customFormat="1" ht="12">
      <c r="B347" s="233"/>
      <c r="C347" s="234"/>
      <c r="D347" s="235" t="s">
        <v>156</v>
      </c>
      <c r="E347" s="236" t="s">
        <v>19</v>
      </c>
      <c r="F347" s="237" t="s">
        <v>936</v>
      </c>
      <c r="G347" s="234"/>
      <c r="H347" s="238">
        <v>858</v>
      </c>
      <c r="I347" s="239"/>
      <c r="J347" s="234"/>
      <c r="K347" s="234"/>
      <c r="L347" s="240"/>
      <c r="M347" s="241"/>
      <c r="N347" s="242"/>
      <c r="O347" s="242"/>
      <c r="P347" s="242"/>
      <c r="Q347" s="242"/>
      <c r="R347" s="242"/>
      <c r="S347" s="242"/>
      <c r="T347" s="243"/>
      <c r="AT347" s="244" t="s">
        <v>156</v>
      </c>
      <c r="AU347" s="244" t="s">
        <v>82</v>
      </c>
      <c r="AV347" s="12" t="s">
        <v>82</v>
      </c>
      <c r="AW347" s="12" t="s">
        <v>33</v>
      </c>
      <c r="AX347" s="12" t="s">
        <v>72</v>
      </c>
      <c r="AY347" s="244" t="s">
        <v>147</v>
      </c>
    </row>
    <row r="348" spans="2:51" s="12" customFormat="1" ht="12">
      <c r="B348" s="233"/>
      <c r="C348" s="234"/>
      <c r="D348" s="235" t="s">
        <v>156</v>
      </c>
      <c r="E348" s="236" t="s">
        <v>19</v>
      </c>
      <c r="F348" s="237" t="s">
        <v>943</v>
      </c>
      <c r="G348" s="234"/>
      <c r="H348" s="238">
        <v>183.099</v>
      </c>
      <c r="I348" s="239"/>
      <c r="J348" s="234"/>
      <c r="K348" s="234"/>
      <c r="L348" s="240"/>
      <c r="M348" s="241"/>
      <c r="N348" s="242"/>
      <c r="O348" s="242"/>
      <c r="P348" s="242"/>
      <c r="Q348" s="242"/>
      <c r="R348" s="242"/>
      <c r="S348" s="242"/>
      <c r="T348" s="243"/>
      <c r="AT348" s="244" t="s">
        <v>156</v>
      </c>
      <c r="AU348" s="244" t="s">
        <v>82</v>
      </c>
      <c r="AV348" s="12" t="s">
        <v>82</v>
      </c>
      <c r="AW348" s="12" t="s">
        <v>33</v>
      </c>
      <c r="AX348" s="12" t="s">
        <v>72</v>
      </c>
      <c r="AY348" s="244" t="s">
        <v>147</v>
      </c>
    </row>
    <row r="349" spans="2:51" s="13" customFormat="1" ht="12">
      <c r="B349" s="245"/>
      <c r="C349" s="246"/>
      <c r="D349" s="235" t="s">
        <v>156</v>
      </c>
      <c r="E349" s="247" t="s">
        <v>622</v>
      </c>
      <c r="F349" s="248" t="s">
        <v>183</v>
      </c>
      <c r="G349" s="246"/>
      <c r="H349" s="249">
        <v>1041.099</v>
      </c>
      <c r="I349" s="250"/>
      <c r="J349" s="246"/>
      <c r="K349" s="246"/>
      <c r="L349" s="251"/>
      <c r="M349" s="252"/>
      <c r="N349" s="253"/>
      <c r="O349" s="253"/>
      <c r="P349" s="253"/>
      <c r="Q349" s="253"/>
      <c r="R349" s="253"/>
      <c r="S349" s="253"/>
      <c r="T349" s="254"/>
      <c r="AT349" s="255" t="s">
        <v>156</v>
      </c>
      <c r="AU349" s="255" t="s">
        <v>82</v>
      </c>
      <c r="AV349" s="13" t="s">
        <v>154</v>
      </c>
      <c r="AW349" s="13" t="s">
        <v>33</v>
      </c>
      <c r="AX349" s="13" t="s">
        <v>80</v>
      </c>
      <c r="AY349" s="255" t="s">
        <v>147</v>
      </c>
    </row>
    <row r="350" spans="2:65" s="1" customFormat="1" ht="36" customHeight="1">
      <c r="B350" s="39"/>
      <c r="C350" s="220" t="s">
        <v>496</v>
      </c>
      <c r="D350" s="220" t="s">
        <v>149</v>
      </c>
      <c r="E350" s="221" t="s">
        <v>944</v>
      </c>
      <c r="F350" s="222" t="s">
        <v>945</v>
      </c>
      <c r="G350" s="223" t="s">
        <v>152</v>
      </c>
      <c r="H350" s="224">
        <v>2082.198</v>
      </c>
      <c r="I350" s="225"/>
      <c r="J350" s="226">
        <f>ROUND(I350*H350,2)</f>
        <v>0</v>
      </c>
      <c r="K350" s="222" t="s">
        <v>153</v>
      </c>
      <c r="L350" s="44"/>
      <c r="M350" s="227" t="s">
        <v>19</v>
      </c>
      <c r="N350" s="228" t="s">
        <v>43</v>
      </c>
      <c r="O350" s="84"/>
      <c r="P350" s="229">
        <f>O350*H350</f>
        <v>0</v>
      </c>
      <c r="Q350" s="229">
        <v>0.0079</v>
      </c>
      <c r="R350" s="229">
        <f>Q350*H350</f>
        <v>16.4493642</v>
      </c>
      <c r="S350" s="229">
        <v>0</v>
      </c>
      <c r="T350" s="230">
        <f>S350*H350</f>
        <v>0</v>
      </c>
      <c r="AR350" s="231" t="s">
        <v>154</v>
      </c>
      <c r="AT350" s="231" t="s">
        <v>149</v>
      </c>
      <c r="AU350" s="231" t="s">
        <v>82</v>
      </c>
      <c r="AY350" s="18" t="s">
        <v>147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18" t="s">
        <v>80</v>
      </c>
      <c r="BK350" s="232">
        <f>ROUND(I350*H350,2)</f>
        <v>0</v>
      </c>
      <c r="BL350" s="18" t="s">
        <v>154</v>
      </c>
      <c r="BM350" s="231" t="s">
        <v>946</v>
      </c>
    </row>
    <row r="351" spans="2:51" s="12" customFormat="1" ht="12">
      <c r="B351" s="233"/>
      <c r="C351" s="234"/>
      <c r="D351" s="235" t="s">
        <v>156</v>
      </c>
      <c r="E351" s="236" t="s">
        <v>19</v>
      </c>
      <c r="F351" s="237" t="s">
        <v>947</v>
      </c>
      <c r="G351" s="234"/>
      <c r="H351" s="238">
        <v>2082.198</v>
      </c>
      <c r="I351" s="239"/>
      <c r="J351" s="234"/>
      <c r="K351" s="234"/>
      <c r="L351" s="240"/>
      <c r="M351" s="241"/>
      <c r="N351" s="242"/>
      <c r="O351" s="242"/>
      <c r="P351" s="242"/>
      <c r="Q351" s="242"/>
      <c r="R351" s="242"/>
      <c r="S351" s="242"/>
      <c r="T351" s="243"/>
      <c r="AT351" s="244" t="s">
        <v>156</v>
      </c>
      <c r="AU351" s="244" t="s">
        <v>82</v>
      </c>
      <c r="AV351" s="12" t="s">
        <v>82</v>
      </c>
      <c r="AW351" s="12" t="s">
        <v>33</v>
      </c>
      <c r="AX351" s="12" t="s">
        <v>80</v>
      </c>
      <c r="AY351" s="244" t="s">
        <v>147</v>
      </c>
    </row>
    <row r="352" spans="2:65" s="1" customFormat="1" ht="36" customHeight="1">
      <c r="B352" s="39"/>
      <c r="C352" s="220" t="s">
        <v>502</v>
      </c>
      <c r="D352" s="220" t="s">
        <v>149</v>
      </c>
      <c r="E352" s="221" t="s">
        <v>948</v>
      </c>
      <c r="F352" s="222" t="s">
        <v>949</v>
      </c>
      <c r="G352" s="223" t="s">
        <v>152</v>
      </c>
      <c r="H352" s="224">
        <v>196</v>
      </c>
      <c r="I352" s="225"/>
      <c r="J352" s="226">
        <f>ROUND(I352*H352,2)</f>
        <v>0</v>
      </c>
      <c r="K352" s="222" t="s">
        <v>153</v>
      </c>
      <c r="L352" s="44"/>
      <c r="M352" s="227" t="s">
        <v>19</v>
      </c>
      <c r="N352" s="228" t="s">
        <v>43</v>
      </c>
      <c r="O352" s="84"/>
      <c r="P352" s="229">
        <f>O352*H352</f>
        <v>0</v>
      </c>
      <c r="Q352" s="229">
        <v>0.07075</v>
      </c>
      <c r="R352" s="229">
        <f>Q352*H352</f>
        <v>13.866999999999999</v>
      </c>
      <c r="S352" s="229">
        <v>0</v>
      </c>
      <c r="T352" s="230">
        <f>S352*H352</f>
        <v>0</v>
      </c>
      <c r="AR352" s="231" t="s">
        <v>154</v>
      </c>
      <c r="AT352" s="231" t="s">
        <v>149</v>
      </c>
      <c r="AU352" s="231" t="s">
        <v>82</v>
      </c>
      <c r="AY352" s="18" t="s">
        <v>147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18" t="s">
        <v>80</v>
      </c>
      <c r="BK352" s="232">
        <f>ROUND(I352*H352,2)</f>
        <v>0</v>
      </c>
      <c r="BL352" s="18" t="s">
        <v>154</v>
      </c>
      <c r="BM352" s="231" t="s">
        <v>950</v>
      </c>
    </row>
    <row r="353" spans="2:51" s="14" customFormat="1" ht="12">
      <c r="B353" s="256"/>
      <c r="C353" s="257"/>
      <c r="D353" s="235" t="s">
        <v>156</v>
      </c>
      <c r="E353" s="258" t="s">
        <v>19</v>
      </c>
      <c r="F353" s="259" t="s">
        <v>951</v>
      </c>
      <c r="G353" s="257"/>
      <c r="H353" s="258" t="s">
        <v>19</v>
      </c>
      <c r="I353" s="260"/>
      <c r="J353" s="257"/>
      <c r="K353" s="257"/>
      <c r="L353" s="261"/>
      <c r="M353" s="262"/>
      <c r="N353" s="263"/>
      <c r="O353" s="263"/>
      <c r="P353" s="263"/>
      <c r="Q353" s="263"/>
      <c r="R353" s="263"/>
      <c r="S353" s="263"/>
      <c r="T353" s="264"/>
      <c r="AT353" s="265" t="s">
        <v>156</v>
      </c>
      <c r="AU353" s="265" t="s">
        <v>82</v>
      </c>
      <c r="AV353" s="14" t="s">
        <v>80</v>
      </c>
      <c r="AW353" s="14" t="s">
        <v>33</v>
      </c>
      <c r="AX353" s="14" t="s">
        <v>72</v>
      </c>
      <c r="AY353" s="265" t="s">
        <v>147</v>
      </c>
    </row>
    <row r="354" spans="2:51" s="12" customFormat="1" ht="12">
      <c r="B354" s="233"/>
      <c r="C354" s="234"/>
      <c r="D354" s="235" t="s">
        <v>156</v>
      </c>
      <c r="E354" s="236" t="s">
        <v>19</v>
      </c>
      <c r="F354" s="237" t="s">
        <v>952</v>
      </c>
      <c r="G354" s="234"/>
      <c r="H354" s="238">
        <v>44</v>
      </c>
      <c r="I354" s="239"/>
      <c r="J354" s="234"/>
      <c r="K354" s="234"/>
      <c r="L354" s="240"/>
      <c r="M354" s="241"/>
      <c r="N354" s="242"/>
      <c r="O354" s="242"/>
      <c r="P354" s="242"/>
      <c r="Q354" s="242"/>
      <c r="R354" s="242"/>
      <c r="S354" s="242"/>
      <c r="T354" s="243"/>
      <c r="AT354" s="244" t="s">
        <v>156</v>
      </c>
      <c r="AU354" s="244" t="s">
        <v>82</v>
      </c>
      <c r="AV354" s="12" t="s">
        <v>82</v>
      </c>
      <c r="AW354" s="12" t="s">
        <v>33</v>
      </c>
      <c r="AX354" s="12" t="s">
        <v>72</v>
      </c>
      <c r="AY354" s="244" t="s">
        <v>147</v>
      </c>
    </row>
    <row r="355" spans="2:51" s="14" customFormat="1" ht="12">
      <c r="B355" s="256"/>
      <c r="C355" s="257"/>
      <c r="D355" s="235" t="s">
        <v>156</v>
      </c>
      <c r="E355" s="258" t="s">
        <v>19</v>
      </c>
      <c r="F355" s="259" t="s">
        <v>953</v>
      </c>
      <c r="G355" s="257"/>
      <c r="H355" s="258" t="s">
        <v>19</v>
      </c>
      <c r="I355" s="260"/>
      <c r="J355" s="257"/>
      <c r="K355" s="257"/>
      <c r="L355" s="261"/>
      <c r="M355" s="262"/>
      <c r="N355" s="263"/>
      <c r="O355" s="263"/>
      <c r="P355" s="263"/>
      <c r="Q355" s="263"/>
      <c r="R355" s="263"/>
      <c r="S355" s="263"/>
      <c r="T355" s="264"/>
      <c r="AT355" s="265" t="s">
        <v>156</v>
      </c>
      <c r="AU355" s="265" t="s">
        <v>82</v>
      </c>
      <c r="AV355" s="14" t="s">
        <v>80</v>
      </c>
      <c r="AW355" s="14" t="s">
        <v>33</v>
      </c>
      <c r="AX355" s="14" t="s">
        <v>72</v>
      </c>
      <c r="AY355" s="265" t="s">
        <v>147</v>
      </c>
    </row>
    <row r="356" spans="2:51" s="12" customFormat="1" ht="12">
      <c r="B356" s="233"/>
      <c r="C356" s="234"/>
      <c r="D356" s="235" t="s">
        <v>156</v>
      </c>
      <c r="E356" s="236" t="s">
        <v>19</v>
      </c>
      <c r="F356" s="237" t="s">
        <v>954</v>
      </c>
      <c r="G356" s="234"/>
      <c r="H356" s="238">
        <v>152</v>
      </c>
      <c r="I356" s="239"/>
      <c r="J356" s="234"/>
      <c r="K356" s="234"/>
      <c r="L356" s="240"/>
      <c r="M356" s="241"/>
      <c r="N356" s="242"/>
      <c r="O356" s="242"/>
      <c r="P356" s="242"/>
      <c r="Q356" s="242"/>
      <c r="R356" s="242"/>
      <c r="S356" s="242"/>
      <c r="T356" s="243"/>
      <c r="AT356" s="244" t="s">
        <v>156</v>
      </c>
      <c r="AU356" s="244" t="s">
        <v>82</v>
      </c>
      <c r="AV356" s="12" t="s">
        <v>82</v>
      </c>
      <c r="AW356" s="12" t="s">
        <v>33</v>
      </c>
      <c r="AX356" s="12" t="s">
        <v>72</v>
      </c>
      <c r="AY356" s="244" t="s">
        <v>147</v>
      </c>
    </row>
    <row r="357" spans="2:51" s="13" customFormat="1" ht="12">
      <c r="B357" s="245"/>
      <c r="C357" s="246"/>
      <c r="D357" s="235" t="s">
        <v>156</v>
      </c>
      <c r="E357" s="247" t="s">
        <v>19</v>
      </c>
      <c r="F357" s="248" t="s">
        <v>183</v>
      </c>
      <c r="G357" s="246"/>
      <c r="H357" s="249">
        <v>196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AT357" s="255" t="s">
        <v>156</v>
      </c>
      <c r="AU357" s="255" t="s">
        <v>82</v>
      </c>
      <c r="AV357" s="13" t="s">
        <v>154</v>
      </c>
      <c r="AW357" s="13" t="s">
        <v>33</v>
      </c>
      <c r="AX357" s="13" t="s">
        <v>80</v>
      </c>
      <c r="AY357" s="255" t="s">
        <v>147</v>
      </c>
    </row>
    <row r="358" spans="2:65" s="1" customFormat="1" ht="36" customHeight="1">
      <c r="B358" s="39"/>
      <c r="C358" s="220" t="s">
        <v>507</v>
      </c>
      <c r="D358" s="220" t="s">
        <v>149</v>
      </c>
      <c r="E358" s="221" t="s">
        <v>955</v>
      </c>
      <c r="F358" s="222" t="s">
        <v>956</v>
      </c>
      <c r="G358" s="223" t="s">
        <v>152</v>
      </c>
      <c r="H358" s="224">
        <v>32.206</v>
      </c>
      <c r="I358" s="225"/>
      <c r="J358" s="226">
        <f>ROUND(I358*H358,2)</f>
        <v>0</v>
      </c>
      <c r="K358" s="222" t="s">
        <v>153</v>
      </c>
      <c r="L358" s="44"/>
      <c r="M358" s="227" t="s">
        <v>19</v>
      </c>
      <c r="N358" s="228" t="s">
        <v>43</v>
      </c>
      <c r="O358" s="84"/>
      <c r="P358" s="229">
        <f>O358*H358</f>
        <v>0</v>
      </c>
      <c r="Q358" s="229">
        <v>0.0345</v>
      </c>
      <c r="R358" s="229">
        <f>Q358*H358</f>
        <v>1.1111070000000003</v>
      </c>
      <c r="S358" s="229">
        <v>0</v>
      </c>
      <c r="T358" s="230">
        <f>S358*H358</f>
        <v>0</v>
      </c>
      <c r="AR358" s="231" t="s">
        <v>154</v>
      </c>
      <c r="AT358" s="231" t="s">
        <v>149</v>
      </c>
      <c r="AU358" s="231" t="s">
        <v>82</v>
      </c>
      <c r="AY358" s="18" t="s">
        <v>147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8" t="s">
        <v>80</v>
      </c>
      <c r="BK358" s="232">
        <f>ROUND(I358*H358,2)</f>
        <v>0</v>
      </c>
      <c r="BL358" s="18" t="s">
        <v>154</v>
      </c>
      <c r="BM358" s="231" t="s">
        <v>957</v>
      </c>
    </row>
    <row r="359" spans="2:51" s="12" customFormat="1" ht="12">
      <c r="B359" s="233"/>
      <c r="C359" s="234"/>
      <c r="D359" s="235" t="s">
        <v>156</v>
      </c>
      <c r="E359" s="236" t="s">
        <v>19</v>
      </c>
      <c r="F359" s="237" t="s">
        <v>958</v>
      </c>
      <c r="G359" s="234"/>
      <c r="H359" s="238">
        <v>32.206</v>
      </c>
      <c r="I359" s="239"/>
      <c r="J359" s="234"/>
      <c r="K359" s="234"/>
      <c r="L359" s="240"/>
      <c r="M359" s="241"/>
      <c r="N359" s="242"/>
      <c r="O359" s="242"/>
      <c r="P359" s="242"/>
      <c r="Q359" s="242"/>
      <c r="R359" s="242"/>
      <c r="S359" s="242"/>
      <c r="T359" s="243"/>
      <c r="AT359" s="244" t="s">
        <v>156</v>
      </c>
      <c r="AU359" s="244" t="s">
        <v>82</v>
      </c>
      <c r="AV359" s="12" t="s">
        <v>82</v>
      </c>
      <c r="AW359" s="12" t="s">
        <v>33</v>
      </c>
      <c r="AX359" s="12" t="s">
        <v>80</v>
      </c>
      <c r="AY359" s="244" t="s">
        <v>147</v>
      </c>
    </row>
    <row r="360" spans="2:65" s="1" customFormat="1" ht="24" customHeight="1">
      <c r="B360" s="39"/>
      <c r="C360" s="220" t="s">
        <v>512</v>
      </c>
      <c r="D360" s="220" t="s">
        <v>149</v>
      </c>
      <c r="E360" s="221" t="s">
        <v>959</v>
      </c>
      <c r="F360" s="222" t="s">
        <v>960</v>
      </c>
      <c r="G360" s="223" t="s">
        <v>152</v>
      </c>
      <c r="H360" s="224">
        <v>32.206</v>
      </c>
      <c r="I360" s="225"/>
      <c r="J360" s="226">
        <f>ROUND(I360*H360,2)</f>
        <v>0</v>
      </c>
      <c r="K360" s="222" t="s">
        <v>153</v>
      </c>
      <c r="L360" s="44"/>
      <c r="M360" s="227" t="s">
        <v>19</v>
      </c>
      <c r="N360" s="228" t="s">
        <v>43</v>
      </c>
      <c r="O360" s="84"/>
      <c r="P360" s="229">
        <f>O360*H360</f>
        <v>0</v>
      </c>
      <c r="Q360" s="229">
        <v>0.016</v>
      </c>
      <c r="R360" s="229">
        <f>Q360*H360</f>
        <v>0.5152960000000001</v>
      </c>
      <c r="S360" s="229">
        <v>0</v>
      </c>
      <c r="T360" s="230">
        <f>S360*H360</f>
        <v>0</v>
      </c>
      <c r="AR360" s="231" t="s">
        <v>154</v>
      </c>
      <c r="AT360" s="231" t="s">
        <v>149</v>
      </c>
      <c r="AU360" s="231" t="s">
        <v>82</v>
      </c>
      <c r="AY360" s="18" t="s">
        <v>147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18" t="s">
        <v>80</v>
      </c>
      <c r="BK360" s="232">
        <f>ROUND(I360*H360,2)</f>
        <v>0</v>
      </c>
      <c r="BL360" s="18" t="s">
        <v>154</v>
      </c>
      <c r="BM360" s="231" t="s">
        <v>961</v>
      </c>
    </row>
    <row r="361" spans="2:65" s="1" customFormat="1" ht="16.5" customHeight="1">
      <c r="B361" s="39"/>
      <c r="C361" s="220" t="s">
        <v>519</v>
      </c>
      <c r="D361" s="220" t="s">
        <v>149</v>
      </c>
      <c r="E361" s="221" t="s">
        <v>962</v>
      </c>
      <c r="F361" s="222" t="s">
        <v>963</v>
      </c>
      <c r="G361" s="223" t="s">
        <v>152</v>
      </c>
      <c r="H361" s="224">
        <v>858</v>
      </c>
      <c r="I361" s="225"/>
      <c r="J361" s="226">
        <f>ROUND(I361*H361,2)</f>
        <v>0</v>
      </c>
      <c r="K361" s="222" t="s">
        <v>153</v>
      </c>
      <c r="L361" s="44"/>
      <c r="M361" s="227" t="s">
        <v>19</v>
      </c>
      <c r="N361" s="228" t="s">
        <v>43</v>
      </c>
      <c r="O361" s="84"/>
      <c r="P361" s="229">
        <f>O361*H361</f>
        <v>0</v>
      </c>
      <c r="Q361" s="229">
        <v>0</v>
      </c>
      <c r="R361" s="229">
        <f>Q361*H361</f>
        <v>0</v>
      </c>
      <c r="S361" s="229">
        <v>0</v>
      </c>
      <c r="T361" s="230">
        <f>S361*H361</f>
        <v>0</v>
      </c>
      <c r="AR361" s="231" t="s">
        <v>154</v>
      </c>
      <c r="AT361" s="231" t="s">
        <v>149</v>
      </c>
      <c r="AU361" s="231" t="s">
        <v>82</v>
      </c>
      <c r="AY361" s="18" t="s">
        <v>147</v>
      </c>
      <c r="BE361" s="232">
        <f>IF(N361="základní",J361,0)</f>
        <v>0</v>
      </c>
      <c r="BF361" s="232">
        <f>IF(N361="snížená",J361,0)</f>
        <v>0</v>
      </c>
      <c r="BG361" s="232">
        <f>IF(N361="zákl. přenesená",J361,0)</f>
        <v>0</v>
      </c>
      <c r="BH361" s="232">
        <f>IF(N361="sníž. přenesená",J361,0)</f>
        <v>0</v>
      </c>
      <c r="BI361" s="232">
        <f>IF(N361="nulová",J361,0)</f>
        <v>0</v>
      </c>
      <c r="BJ361" s="18" t="s">
        <v>80</v>
      </c>
      <c r="BK361" s="232">
        <f>ROUND(I361*H361,2)</f>
        <v>0</v>
      </c>
      <c r="BL361" s="18" t="s">
        <v>154</v>
      </c>
      <c r="BM361" s="231" t="s">
        <v>964</v>
      </c>
    </row>
    <row r="362" spans="2:51" s="12" customFormat="1" ht="12">
      <c r="B362" s="233"/>
      <c r="C362" s="234"/>
      <c r="D362" s="235" t="s">
        <v>156</v>
      </c>
      <c r="E362" s="236" t="s">
        <v>19</v>
      </c>
      <c r="F362" s="237" t="s">
        <v>965</v>
      </c>
      <c r="G362" s="234"/>
      <c r="H362" s="238">
        <v>858</v>
      </c>
      <c r="I362" s="239"/>
      <c r="J362" s="234"/>
      <c r="K362" s="234"/>
      <c r="L362" s="240"/>
      <c r="M362" s="241"/>
      <c r="N362" s="242"/>
      <c r="O362" s="242"/>
      <c r="P362" s="242"/>
      <c r="Q362" s="242"/>
      <c r="R362" s="242"/>
      <c r="S362" s="242"/>
      <c r="T362" s="243"/>
      <c r="AT362" s="244" t="s">
        <v>156</v>
      </c>
      <c r="AU362" s="244" t="s">
        <v>82</v>
      </c>
      <c r="AV362" s="12" t="s">
        <v>82</v>
      </c>
      <c r="AW362" s="12" t="s">
        <v>33</v>
      </c>
      <c r="AX362" s="12" t="s">
        <v>72</v>
      </c>
      <c r="AY362" s="244" t="s">
        <v>147</v>
      </c>
    </row>
    <row r="363" spans="2:51" s="13" customFormat="1" ht="12">
      <c r="B363" s="245"/>
      <c r="C363" s="246"/>
      <c r="D363" s="235" t="s">
        <v>156</v>
      </c>
      <c r="E363" s="247" t="s">
        <v>582</v>
      </c>
      <c r="F363" s="248" t="s">
        <v>183</v>
      </c>
      <c r="G363" s="246"/>
      <c r="H363" s="249">
        <v>858</v>
      </c>
      <c r="I363" s="250"/>
      <c r="J363" s="246"/>
      <c r="K363" s="246"/>
      <c r="L363" s="251"/>
      <c r="M363" s="252"/>
      <c r="N363" s="253"/>
      <c r="O363" s="253"/>
      <c r="P363" s="253"/>
      <c r="Q363" s="253"/>
      <c r="R363" s="253"/>
      <c r="S363" s="253"/>
      <c r="T363" s="254"/>
      <c r="AT363" s="255" t="s">
        <v>156</v>
      </c>
      <c r="AU363" s="255" t="s">
        <v>82</v>
      </c>
      <c r="AV363" s="13" t="s">
        <v>154</v>
      </c>
      <c r="AW363" s="13" t="s">
        <v>33</v>
      </c>
      <c r="AX363" s="13" t="s">
        <v>80</v>
      </c>
      <c r="AY363" s="255" t="s">
        <v>147</v>
      </c>
    </row>
    <row r="364" spans="2:65" s="1" customFormat="1" ht="24" customHeight="1">
      <c r="B364" s="39"/>
      <c r="C364" s="220" t="s">
        <v>526</v>
      </c>
      <c r="D364" s="220" t="s">
        <v>149</v>
      </c>
      <c r="E364" s="221" t="s">
        <v>966</v>
      </c>
      <c r="F364" s="222" t="s">
        <v>967</v>
      </c>
      <c r="G364" s="223" t="s">
        <v>173</v>
      </c>
      <c r="H364" s="224">
        <v>2.386</v>
      </c>
      <c r="I364" s="225"/>
      <c r="J364" s="226">
        <f>ROUND(I364*H364,2)</f>
        <v>0</v>
      </c>
      <c r="K364" s="222" t="s">
        <v>153</v>
      </c>
      <c r="L364" s="44"/>
      <c r="M364" s="227" t="s">
        <v>19</v>
      </c>
      <c r="N364" s="228" t="s">
        <v>43</v>
      </c>
      <c r="O364" s="84"/>
      <c r="P364" s="229">
        <f>O364*H364</f>
        <v>0</v>
      </c>
      <c r="Q364" s="229">
        <v>2.45329</v>
      </c>
      <c r="R364" s="229">
        <f>Q364*H364</f>
        <v>5.853549940000001</v>
      </c>
      <c r="S364" s="229">
        <v>0</v>
      </c>
      <c r="T364" s="230">
        <f>S364*H364</f>
        <v>0</v>
      </c>
      <c r="AR364" s="231" t="s">
        <v>154</v>
      </c>
      <c r="AT364" s="231" t="s">
        <v>149</v>
      </c>
      <c r="AU364" s="231" t="s">
        <v>82</v>
      </c>
      <c r="AY364" s="18" t="s">
        <v>147</v>
      </c>
      <c r="BE364" s="232">
        <f>IF(N364="základní",J364,0)</f>
        <v>0</v>
      </c>
      <c r="BF364" s="232">
        <f>IF(N364="snížená",J364,0)</f>
        <v>0</v>
      </c>
      <c r="BG364" s="232">
        <f>IF(N364="zákl. přenesená",J364,0)</f>
        <v>0</v>
      </c>
      <c r="BH364" s="232">
        <f>IF(N364="sníž. přenesená",J364,0)</f>
        <v>0</v>
      </c>
      <c r="BI364" s="232">
        <f>IF(N364="nulová",J364,0)</f>
        <v>0</v>
      </c>
      <c r="BJ364" s="18" t="s">
        <v>80</v>
      </c>
      <c r="BK364" s="232">
        <f>ROUND(I364*H364,2)</f>
        <v>0</v>
      </c>
      <c r="BL364" s="18" t="s">
        <v>154</v>
      </c>
      <c r="BM364" s="231" t="s">
        <v>968</v>
      </c>
    </row>
    <row r="365" spans="2:51" s="12" customFormat="1" ht="12">
      <c r="B365" s="233"/>
      <c r="C365" s="234"/>
      <c r="D365" s="235" t="s">
        <v>156</v>
      </c>
      <c r="E365" s="236" t="s">
        <v>19</v>
      </c>
      <c r="F365" s="237" t="s">
        <v>969</v>
      </c>
      <c r="G365" s="234"/>
      <c r="H365" s="238">
        <v>2.386</v>
      </c>
      <c r="I365" s="239"/>
      <c r="J365" s="234"/>
      <c r="K365" s="234"/>
      <c r="L365" s="240"/>
      <c r="M365" s="241"/>
      <c r="N365" s="242"/>
      <c r="O365" s="242"/>
      <c r="P365" s="242"/>
      <c r="Q365" s="242"/>
      <c r="R365" s="242"/>
      <c r="S365" s="242"/>
      <c r="T365" s="243"/>
      <c r="AT365" s="244" t="s">
        <v>156</v>
      </c>
      <c r="AU365" s="244" t="s">
        <v>82</v>
      </c>
      <c r="AV365" s="12" t="s">
        <v>82</v>
      </c>
      <c r="AW365" s="12" t="s">
        <v>33</v>
      </c>
      <c r="AX365" s="12" t="s">
        <v>80</v>
      </c>
      <c r="AY365" s="244" t="s">
        <v>147</v>
      </c>
    </row>
    <row r="366" spans="2:65" s="1" customFormat="1" ht="24" customHeight="1">
      <c r="B366" s="39"/>
      <c r="C366" s="220" t="s">
        <v>531</v>
      </c>
      <c r="D366" s="220" t="s">
        <v>149</v>
      </c>
      <c r="E366" s="221" t="s">
        <v>970</v>
      </c>
      <c r="F366" s="222" t="s">
        <v>971</v>
      </c>
      <c r="G366" s="223" t="s">
        <v>173</v>
      </c>
      <c r="H366" s="224">
        <v>10.926</v>
      </c>
      <c r="I366" s="225"/>
      <c r="J366" s="226">
        <f>ROUND(I366*H366,2)</f>
        <v>0</v>
      </c>
      <c r="K366" s="222" t="s">
        <v>153</v>
      </c>
      <c r="L366" s="44"/>
      <c r="M366" s="227" t="s">
        <v>19</v>
      </c>
      <c r="N366" s="228" t="s">
        <v>43</v>
      </c>
      <c r="O366" s="84"/>
      <c r="P366" s="229">
        <f>O366*H366</f>
        <v>0</v>
      </c>
      <c r="Q366" s="229">
        <v>2.45329</v>
      </c>
      <c r="R366" s="229">
        <f>Q366*H366</f>
        <v>26.80464654</v>
      </c>
      <c r="S366" s="229">
        <v>0</v>
      </c>
      <c r="T366" s="230">
        <f>S366*H366</f>
        <v>0</v>
      </c>
      <c r="AR366" s="231" t="s">
        <v>154</v>
      </c>
      <c r="AT366" s="231" t="s">
        <v>149</v>
      </c>
      <c r="AU366" s="231" t="s">
        <v>82</v>
      </c>
      <c r="AY366" s="18" t="s">
        <v>147</v>
      </c>
      <c r="BE366" s="232">
        <f>IF(N366="základní",J366,0)</f>
        <v>0</v>
      </c>
      <c r="BF366" s="232">
        <f>IF(N366="snížená",J366,0)</f>
        <v>0</v>
      </c>
      <c r="BG366" s="232">
        <f>IF(N366="zákl. přenesená",J366,0)</f>
        <v>0</v>
      </c>
      <c r="BH366" s="232">
        <f>IF(N366="sníž. přenesená",J366,0)</f>
        <v>0</v>
      </c>
      <c r="BI366" s="232">
        <f>IF(N366="nulová",J366,0)</f>
        <v>0</v>
      </c>
      <c r="BJ366" s="18" t="s">
        <v>80</v>
      </c>
      <c r="BK366" s="232">
        <f>ROUND(I366*H366,2)</f>
        <v>0</v>
      </c>
      <c r="BL366" s="18" t="s">
        <v>154</v>
      </c>
      <c r="BM366" s="231" t="s">
        <v>972</v>
      </c>
    </row>
    <row r="367" spans="2:51" s="12" customFormat="1" ht="12">
      <c r="B367" s="233"/>
      <c r="C367" s="234"/>
      <c r="D367" s="235" t="s">
        <v>156</v>
      </c>
      <c r="E367" s="236" t="s">
        <v>19</v>
      </c>
      <c r="F367" s="237" t="s">
        <v>973</v>
      </c>
      <c r="G367" s="234"/>
      <c r="H367" s="238">
        <v>5.675</v>
      </c>
      <c r="I367" s="239"/>
      <c r="J367" s="234"/>
      <c r="K367" s="234"/>
      <c r="L367" s="240"/>
      <c r="M367" s="241"/>
      <c r="N367" s="242"/>
      <c r="O367" s="242"/>
      <c r="P367" s="242"/>
      <c r="Q367" s="242"/>
      <c r="R367" s="242"/>
      <c r="S367" s="242"/>
      <c r="T367" s="243"/>
      <c r="AT367" s="244" t="s">
        <v>156</v>
      </c>
      <c r="AU367" s="244" t="s">
        <v>82</v>
      </c>
      <c r="AV367" s="12" t="s">
        <v>82</v>
      </c>
      <c r="AW367" s="12" t="s">
        <v>33</v>
      </c>
      <c r="AX367" s="12" t="s">
        <v>72</v>
      </c>
      <c r="AY367" s="244" t="s">
        <v>147</v>
      </c>
    </row>
    <row r="368" spans="2:51" s="12" customFormat="1" ht="12">
      <c r="B368" s="233"/>
      <c r="C368" s="234"/>
      <c r="D368" s="235" t="s">
        <v>156</v>
      </c>
      <c r="E368" s="236" t="s">
        <v>19</v>
      </c>
      <c r="F368" s="237" t="s">
        <v>974</v>
      </c>
      <c r="G368" s="234"/>
      <c r="H368" s="238">
        <v>5.251</v>
      </c>
      <c r="I368" s="239"/>
      <c r="J368" s="234"/>
      <c r="K368" s="234"/>
      <c r="L368" s="240"/>
      <c r="M368" s="241"/>
      <c r="N368" s="242"/>
      <c r="O368" s="242"/>
      <c r="P368" s="242"/>
      <c r="Q368" s="242"/>
      <c r="R368" s="242"/>
      <c r="S368" s="242"/>
      <c r="T368" s="243"/>
      <c r="AT368" s="244" t="s">
        <v>156</v>
      </c>
      <c r="AU368" s="244" t="s">
        <v>82</v>
      </c>
      <c r="AV368" s="12" t="s">
        <v>82</v>
      </c>
      <c r="AW368" s="12" t="s">
        <v>33</v>
      </c>
      <c r="AX368" s="12" t="s">
        <v>72</v>
      </c>
      <c r="AY368" s="244" t="s">
        <v>147</v>
      </c>
    </row>
    <row r="369" spans="2:51" s="13" customFormat="1" ht="12">
      <c r="B369" s="245"/>
      <c r="C369" s="246"/>
      <c r="D369" s="235" t="s">
        <v>156</v>
      </c>
      <c r="E369" s="247" t="s">
        <v>19</v>
      </c>
      <c r="F369" s="248" t="s">
        <v>183</v>
      </c>
      <c r="G369" s="246"/>
      <c r="H369" s="249">
        <v>10.926</v>
      </c>
      <c r="I369" s="250"/>
      <c r="J369" s="246"/>
      <c r="K369" s="246"/>
      <c r="L369" s="251"/>
      <c r="M369" s="252"/>
      <c r="N369" s="253"/>
      <c r="O369" s="253"/>
      <c r="P369" s="253"/>
      <c r="Q369" s="253"/>
      <c r="R369" s="253"/>
      <c r="S369" s="253"/>
      <c r="T369" s="254"/>
      <c r="AT369" s="255" t="s">
        <v>156</v>
      </c>
      <c r="AU369" s="255" t="s">
        <v>82</v>
      </c>
      <c r="AV369" s="13" t="s">
        <v>154</v>
      </c>
      <c r="AW369" s="13" t="s">
        <v>33</v>
      </c>
      <c r="AX369" s="13" t="s">
        <v>80</v>
      </c>
      <c r="AY369" s="255" t="s">
        <v>147</v>
      </c>
    </row>
    <row r="370" spans="2:65" s="1" customFormat="1" ht="16.5" customHeight="1">
      <c r="B370" s="39"/>
      <c r="C370" s="220" t="s">
        <v>537</v>
      </c>
      <c r="D370" s="220" t="s">
        <v>149</v>
      </c>
      <c r="E370" s="221" t="s">
        <v>975</v>
      </c>
      <c r="F370" s="222" t="s">
        <v>976</v>
      </c>
      <c r="G370" s="223" t="s">
        <v>212</v>
      </c>
      <c r="H370" s="224">
        <v>0.536</v>
      </c>
      <c r="I370" s="225"/>
      <c r="J370" s="226">
        <f>ROUND(I370*H370,2)</f>
        <v>0</v>
      </c>
      <c r="K370" s="222" t="s">
        <v>153</v>
      </c>
      <c r="L370" s="44"/>
      <c r="M370" s="227" t="s">
        <v>19</v>
      </c>
      <c r="N370" s="228" t="s">
        <v>43</v>
      </c>
      <c r="O370" s="84"/>
      <c r="P370" s="229">
        <f>O370*H370</f>
        <v>0</v>
      </c>
      <c r="Q370" s="229">
        <v>1.06277</v>
      </c>
      <c r="R370" s="229">
        <f>Q370*H370</f>
        <v>0.56964472</v>
      </c>
      <c r="S370" s="229">
        <v>0</v>
      </c>
      <c r="T370" s="230">
        <f>S370*H370</f>
        <v>0</v>
      </c>
      <c r="AR370" s="231" t="s">
        <v>154</v>
      </c>
      <c r="AT370" s="231" t="s">
        <v>149</v>
      </c>
      <c r="AU370" s="231" t="s">
        <v>82</v>
      </c>
      <c r="AY370" s="18" t="s">
        <v>147</v>
      </c>
      <c r="BE370" s="232">
        <f>IF(N370="základní",J370,0)</f>
        <v>0</v>
      </c>
      <c r="BF370" s="232">
        <f>IF(N370="snížená",J370,0)</f>
        <v>0</v>
      </c>
      <c r="BG370" s="232">
        <f>IF(N370="zákl. přenesená",J370,0)</f>
        <v>0</v>
      </c>
      <c r="BH370" s="232">
        <f>IF(N370="sníž. přenesená",J370,0)</f>
        <v>0</v>
      </c>
      <c r="BI370" s="232">
        <f>IF(N370="nulová",J370,0)</f>
        <v>0</v>
      </c>
      <c r="BJ370" s="18" t="s">
        <v>80</v>
      </c>
      <c r="BK370" s="232">
        <f>ROUND(I370*H370,2)</f>
        <v>0</v>
      </c>
      <c r="BL370" s="18" t="s">
        <v>154</v>
      </c>
      <c r="BM370" s="231" t="s">
        <v>977</v>
      </c>
    </row>
    <row r="371" spans="2:51" s="12" customFormat="1" ht="12">
      <c r="B371" s="233"/>
      <c r="C371" s="234"/>
      <c r="D371" s="235" t="s">
        <v>156</v>
      </c>
      <c r="E371" s="236" t="s">
        <v>19</v>
      </c>
      <c r="F371" s="237" t="s">
        <v>978</v>
      </c>
      <c r="G371" s="234"/>
      <c r="H371" s="238">
        <v>0.21</v>
      </c>
      <c r="I371" s="239"/>
      <c r="J371" s="234"/>
      <c r="K371" s="234"/>
      <c r="L371" s="240"/>
      <c r="M371" s="241"/>
      <c r="N371" s="242"/>
      <c r="O371" s="242"/>
      <c r="P371" s="242"/>
      <c r="Q371" s="242"/>
      <c r="R371" s="242"/>
      <c r="S371" s="242"/>
      <c r="T371" s="243"/>
      <c r="AT371" s="244" t="s">
        <v>156</v>
      </c>
      <c r="AU371" s="244" t="s">
        <v>82</v>
      </c>
      <c r="AV371" s="12" t="s">
        <v>82</v>
      </c>
      <c r="AW371" s="12" t="s">
        <v>33</v>
      </c>
      <c r="AX371" s="12" t="s">
        <v>72</v>
      </c>
      <c r="AY371" s="244" t="s">
        <v>147</v>
      </c>
    </row>
    <row r="372" spans="2:51" s="12" customFormat="1" ht="12">
      <c r="B372" s="233"/>
      <c r="C372" s="234"/>
      <c r="D372" s="235" t="s">
        <v>156</v>
      </c>
      <c r="E372" s="236" t="s">
        <v>19</v>
      </c>
      <c r="F372" s="237" t="s">
        <v>979</v>
      </c>
      <c r="G372" s="234"/>
      <c r="H372" s="238">
        <v>0.194</v>
      </c>
      <c r="I372" s="239"/>
      <c r="J372" s="234"/>
      <c r="K372" s="234"/>
      <c r="L372" s="240"/>
      <c r="M372" s="241"/>
      <c r="N372" s="242"/>
      <c r="O372" s="242"/>
      <c r="P372" s="242"/>
      <c r="Q372" s="242"/>
      <c r="R372" s="242"/>
      <c r="S372" s="242"/>
      <c r="T372" s="243"/>
      <c r="AT372" s="244" t="s">
        <v>156</v>
      </c>
      <c r="AU372" s="244" t="s">
        <v>82</v>
      </c>
      <c r="AV372" s="12" t="s">
        <v>82</v>
      </c>
      <c r="AW372" s="12" t="s">
        <v>33</v>
      </c>
      <c r="AX372" s="12" t="s">
        <v>72</v>
      </c>
      <c r="AY372" s="244" t="s">
        <v>147</v>
      </c>
    </row>
    <row r="373" spans="2:51" s="12" customFormat="1" ht="12">
      <c r="B373" s="233"/>
      <c r="C373" s="234"/>
      <c r="D373" s="235" t="s">
        <v>156</v>
      </c>
      <c r="E373" s="236" t="s">
        <v>19</v>
      </c>
      <c r="F373" s="237" t="s">
        <v>980</v>
      </c>
      <c r="G373" s="234"/>
      <c r="H373" s="238">
        <v>0.132</v>
      </c>
      <c r="I373" s="239"/>
      <c r="J373" s="234"/>
      <c r="K373" s="234"/>
      <c r="L373" s="240"/>
      <c r="M373" s="241"/>
      <c r="N373" s="242"/>
      <c r="O373" s="242"/>
      <c r="P373" s="242"/>
      <c r="Q373" s="242"/>
      <c r="R373" s="242"/>
      <c r="S373" s="242"/>
      <c r="T373" s="243"/>
      <c r="AT373" s="244" t="s">
        <v>156</v>
      </c>
      <c r="AU373" s="244" t="s">
        <v>82</v>
      </c>
      <c r="AV373" s="12" t="s">
        <v>82</v>
      </c>
      <c r="AW373" s="12" t="s">
        <v>33</v>
      </c>
      <c r="AX373" s="12" t="s">
        <v>72</v>
      </c>
      <c r="AY373" s="244" t="s">
        <v>147</v>
      </c>
    </row>
    <row r="374" spans="2:51" s="13" customFormat="1" ht="12">
      <c r="B374" s="245"/>
      <c r="C374" s="246"/>
      <c r="D374" s="235" t="s">
        <v>156</v>
      </c>
      <c r="E374" s="247" t="s">
        <v>19</v>
      </c>
      <c r="F374" s="248" t="s">
        <v>183</v>
      </c>
      <c r="G374" s="246"/>
      <c r="H374" s="249">
        <v>0.536</v>
      </c>
      <c r="I374" s="250"/>
      <c r="J374" s="246"/>
      <c r="K374" s="246"/>
      <c r="L374" s="251"/>
      <c r="M374" s="252"/>
      <c r="N374" s="253"/>
      <c r="O374" s="253"/>
      <c r="P374" s="253"/>
      <c r="Q374" s="253"/>
      <c r="R374" s="253"/>
      <c r="S374" s="253"/>
      <c r="T374" s="254"/>
      <c r="AT374" s="255" t="s">
        <v>156</v>
      </c>
      <c r="AU374" s="255" t="s">
        <v>82</v>
      </c>
      <c r="AV374" s="13" t="s">
        <v>154</v>
      </c>
      <c r="AW374" s="13" t="s">
        <v>33</v>
      </c>
      <c r="AX374" s="13" t="s">
        <v>80</v>
      </c>
      <c r="AY374" s="255" t="s">
        <v>147</v>
      </c>
    </row>
    <row r="375" spans="2:65" s="1" customFormat="1" ht="24" customHeight="1">
      <c r="B375" s="39"/>
      <c r="C375" s="220" t="s">
        <v>542</v>
      </c>
      <c r="D375" s="220" t="s">
        <v>149</v>
      </c>
      <c r="E375" s="221" t="s">
        <v>981</v>
      </c>
      <c r="F375" s="222" t="s">
        <v>982</v>
      </c>
      <c r="G375" s="223" t="s">
        <v>152</v>
      </c>
      <c r="H375" s="224">
        <v>251.86</v>
      </c>
      <c r="I375" s="225"/>
      <c r="J375" s="226">
        <f>ROUND(I375*H375,2)</f>
        <v>0</v>
      </c>
      <c r="K375" s="222" t="s">
        <v>153</v>
      </c>
      <c r="L375" s="44"/>
      <c r="M375" s="227" t="s">
        <v>19</v>
      </c>
      <c r="N375" s="228" t="s">
        <v>43</v>
      </c>
      <c r="O375" s="84"/>
      <c r="P375" s="229">
        <f>O375*H375</f>
        <v>0</v>
      </c>
      <c r="Q375" s="229">
        <v>0.0714</v>
      </c>
      <c r="R375" s="229">
        <f>Q375*H375</f>
        <v>17.982804</v>
      </c>
      <c r="S375" s="229">
        <v>0</v>
      </c>
      <c r="T375" s="230">
        <f>S375*H375</f>
        <v>0</v>
      </c>
      <c r="AR375" s="231" t="s">
        <v>154</v>
      </c>
      <c r="AT375" s="231" t="s">
        <v>149</v>
      </c>
      <c r="AU375" s="231" t="s">
        <v>82</v>
      </c>
      <c r="AY375" s="18" t="s">
        <v>147</v>
      </c>
      <c r="BE375" s="232">
        <f>IF(N375="základní",J375,0)</f>
        <v>0</v>
      </c>
      <c r="BF375" s="232">
        <f>IF(N375="snížená",J375,0)</f>
        <v>0</v>
      </c>
      <c r="BG375" s="232">
        <f>IF(N375="zákl. přenesená",J375,0)</f>
        <v>0</v>
      </c>
      <c r="BH375" s="232">
        <f>IF(N375="sníž. přenesená",J375,0)</f>
        <v>0</v>
      </c>
      <c r="BI375" s="232">
        <f>IF(N375="nulová",J375,0)</f>
        <v>0</v>
      </c>
      <c r="BJ375" s="18" t="s">
        <v>80</v>
      </c>
      <c r="BK375" s="232">
        <f>ROUND(I375*H375,2)</f>
        <v>0</v>
      </c>
      <c r="BL375" s="18" t="s">
        <v>154</v>
      </c>
      <c r="BM375" s="231" t="s">
        <v>983</v>
      </c>
    </row>
    <row r="376" spans="2:51" s="12" customFormat="1" ht="12">
      <c r="B376" s="233"/>
      <c r="C376" s="234"/>
      <c r="D376" s="235" t="s">
        <v>156</v>
      </c>
      <c r="E376" s="236" t="s">
        <v>19</v>
      </c>
      <c r="F376" s="237" t="s">
        <v>984</v>
      </c>
      <c r="G376" s="234"/>
      <c r="H376" s="238">
        <v>251.86</v>
      </c>
      <c r="I376" s="239"/>
      <c r="J376" s="234"/>
      <c r="K376" s="234"/>
      <c r="L376" s="240"/>
      <c r="M376" s="241"/>
      <c r="N376" s="242"/>
      <c r="O376" s="242"/>
      <c r="P376" s="242"/>
      <c r="Q376" s="242"/>
      <c r="R376" s="242"/>
      <c r="S376" s="242"/>
      <c r="T376" s="243"/>
      <c r="AT376" s="244" t="s">
        <v>156</v>
      </c>
      <c r="AU376" s="244" t="s">
        <v>82</v>
      </c>
      <c r="AV376" s="12" t="s">
        <v>82</v>
      </c>
      <c r="AW376" s="12" t="s">
        <v>33</v>
      </c>
      <c r="AX376" s="12" t="s">
        <v>80</v>
      </c>
      <c r="AY376" s="244" t="s">
        <v>147</v>
      </c>
    </row>
    <row r="377" spans="2:65" s="1" customFormat="1" ht="24" customHeight="1">
      <c r="B377" s="39"/>
      <c r="C377" s="220" t="s">
        <v>549</v>
      </c>
      <c r="D377" s="220" t="s">
        <v>149</v>
      </c>
      <c r="E377" s="221" t="s">
        <v>985</v>
      </c>
      <c r="F377" s="222" t="s">
        <v>986</v>
      </c>
      <c r="G377" s="223" t="s">
        <v>152</v>
      </c>
      <c r="H377" s="224">
        <v>120.88</v>
      </c>
      <c r="I377" s="225"/>
      <c r="J377" s="226">
        <f>ROUND(I377*H377,2)</f>
        <v>0</v>
      </c>
      <c r="K377" s="222" t="s">
        <v>153</v>
      </c>
      <c r="L377" s="44"/>
      <c r="M377" s="227" t="s">
        <v>19</v>
      </c>
      <c r="N377" s="228" t="s">
        <v>43</v>
      </c>
      <c r="O377" s="84"/>
      <c r="P377" s="229">
        <f>O377*H377</f>
        <v>0</v>
      </c>
      <c r="Q377" s="229">
        <v>0.102</v>
      </c>
      <c r="R377" s="229">
        <f>Q377*H377</f>
        <v>12.329759999999998</v>
      </c>
      <c r="S377" s="229">
        <v>0</v>
      </c>
      <c r="T377" s="230">
        <f>S377*H377</f>
        <v>0</v>
      </c>
      <c r="AR377" s="231" t="s">
        <v>154</v>
      </c>
      <c r="AT377" s="231" t="s">
        <v>149</v>
      </c>
      <c r="AU377" s="231" t="s">
        <v>82</v>
      </c>
      <c r="AY377" s="18" t="s">
        <v>147</v>
      </c>
      <c r="BE377" s="232">
        <f>IF(N377="základní",J377,0)</f>
        <v>0</v>
      </c>
      <c r="BF377" s="232">
        <f>IF(N377="snížená",J377,0)</f>
        <v>0</v>
      </c>
      <c r="BG377" s="232">
        <f>IF(N377="zákl. přenesená",J377,0)</f>
        <v>0</v>
      </c>
      <c r="BH377" s="232">
        <f>IF(N377="sníž. přenesená",J377,0)</f>
        <v>0</v>
      </c>
      <c r="BI377" s="232">
        <f>IF(N377="nulová",J377,0)</f>
        <v>0</v>
      </c>
      <c r="BJ377" s="18" t="s">
        <v>80</v>
      </c>
      <c r="BK377" s="232">
        <f>ROUND(I377*H377,2)</f>
        <v>0</v>
      </c>
      <c r="BL377" s="18" t="s">
        <v>154</v>
      </c>
      <c r="BM377" s="231" t="s">
        <v>987</v>
      </c>
    </row>
    <row r="378" spans="2:51" s="12" customFormat="1" ht="12">
      <c r="B378" s="233"/>
      <c r="C378" s="234"/>
      <c r="D378" s="235" t="s">
        <v>156</v>
      </c>
      <c r="E378" s="236" t="s">
        <v>19</v>
      </c>
      <c r="F378" s="237" t="s">
        <v>988</v>
      </c>
      <c r="G378" s="234"/>
      <c r="H378" s="238">
        <v>47.29</v>
      </c>
      <c r="I378" s="239"/>
      <c r="J378" s="234"/>
      <c r="K378" s="234"/>
      <c r="L378" s="240"/>
      <c r="M378" s="241"/>
      <c r="N378" s="242"/>
      <c r="O378" s="242"/>
      <c r="P378" s="242"/>
      <c r="Q378" s="242"/>
      <c r="R378" s="242"/>
      <c r="S378" s="242"/>
      <c r="T378" s="243"/>
      <c r="AT378" s="244" t="s">
        <v>156</v>
      </c>
      <c r="AU378" s="244" t="s">
        <v>82</v>
      </c>
      <c r="AV378" s="12" t="s">
        <v>82</v>
      </c>
      <c r="AW378" s="12" t="s">
        <v>33</v>
      </c>
      <c r="AX378" s="12" t="s">
        <v>72</v>
      </c>
      <c r="AY378" s="244" t="s">
        <v>147</v>
      </c>
    </row>
    <row r="379" spans="2:51" s="12" customFormat="1" ht="12">
      <c r="B379" s="233"/>
      <c r="C379" s="234"/>
      <c r="D379" s="235" t="s">
        <v>156</v>
      </c>
      <c r="E379" s="236" t="s">
        <v>19</v>
      </c>
      <c r="F379" s="237" t="s">
        <v>989</v>
      </c>
      <c r="G379" s="234"/>
      <c r="H379" s="238">
        <v>43.76</v>
      </c>
      <c r="I379" s="239"/>
      <c r="J379" s="234"/>
      <c r="K379" s="234"/>
      <c r="L379" s="240"/>
      <c r="M379" s="241"/>
      <c r="N379" s="242"/>
      <c r="O379" s="242"/>
      <c r="P379" s="242"/>
      <c r="Q379" s="242"/>
      <c r="R379" s="242"/>
      <c r="S379" s="242"/>
      <c r="T379" s="243"/>
      <c r="AT379" s="244" t="s">
        <v>156</v>
      </c>
      <c r="AU379" s="244" t="s">
        <v>82</v>
      </c>
      <c r="AV379" s="12" t="s">
        <v>82</v>
      </c>
      <c r="AW379" s="12" t="s">
        <v>33</v>
      </c>
      <c r="AX379" s="12" t="s">
        <v>72</v>
      </c>
      <c r="AY379" s="244" t="s">
        <v>147</v>
      </c>
    </row>
    <row r="380" spans="2:51" s="12" customFormat="1" ht="12">
      <c r="B380" s="233"/>
      <c r="C380" s="234"/>
      <c r="D380" s="235" t="s">
        <v>156</v>
      </c>
      <c r="E380" s="236" t="s">
        <v>19</v>
      </c>
      <c r="F380" s="237" t="s">
        <v>990</v>
      </c>
      <c r="G380" s="234"/>
      <c r="H380" s="238">
        <v>29.83</v>
      </c>
      <c r="I380" s="239"/>
      <c r="J380" s="234"/>
      <c r="K380" s="234"/>
      <c r="L380" s="240"/>
      <c r="M380" s="241"/>
      <c r="N380" s="242"/>
      <c r="O380" s="242"/>
      <c r="P380" s="242"/>
      <c r="Q380" s="242"/>
      <c r="R380" s="242"/>
      <c r="S380" s="242"/>
      <c r="T380" s="243"/>
      <c r="AT380" s="244" t="s">
        <v>156</v>
      </c>
      <c r="AU380" s="244" t="s">
        <v>82</v>
      </c>
      <c r="AV380" s="12" t="s">
        <v>82</v>
      </c>
      <c r="AW380" s="12" t="s">
        <v>33</v>
      </c>
      <c r="AX380" s="12" t="s">
        <v>72</v>
      </c>
      <c r="AY380" s="244" t="s">
        <v>147</v>
      </c>
    </row>
    <row r="381" spans="2:51" s="13" customFormat="1" ht="12">
      <c r="B381" s="245"/>
      <c r="C381" s="246"/>
      <c r="D381" s="235" t="s">
        <v>156</v>
      </c>
      <c r="E381" s="247" t="s">
        <v>19</v>
      </c>
      <c r="F381" s="248" t="s">
        <v>183</v>
      </c>
      <c r="G381" s="246"/>
      <c r="H381" s="249">
        <v>120.88</v>
      </c>
      <c r="I381" s="250"/>
      <c r="J381" s="246"/>
      <c r="K381" s="246"/>
      <c r="L381" s="251"/>
      <c r="M381" s="252"/>
      <c r="N381" s="253"/>
      <c r="O381" s="253"/>
      <c r="P381" s="253"/>
      <c r="Q381" s="253"/>
      <c r="R381" s="253"/>
      <c r="S381" s="253"/>
      <c r="T381" s="254"/>
      <c r="AT381" s="255" t="s">
        <v>156</v>
      </c>
      <c r="AU381" s="255" t="s">
        <v>82</v>
      </c>
      <c r="AV381" s="13" t="s">
        <v>154</v>
      </c>
      <c r="AW381" s="13" t="s">
        <v>33</v>
      </c>
      <c r="AX381" s="13" t="s">
        <v>80</v>
      </c>
      <c r="AY381" s="255" t="s">
        <v>147</v>
      </c>
    </row>
    <row r="382" spans="2:65" s="1" customFormat="1" ht="24" customHeight="1">
      <c r="B382" s="39"/>
      <c r="C382" s="220" t="s">
        <v>559</v>
      </c>
      <c r="D382" s="220" t="s">
        <v>149</v>
      </c>
      <c r="E382" s="221" t="s">
        <v>991</v>
      </c>
      <c r="F382" s="222" t="s">
        <v>992</v>
      </c>
      <c r="G382" s="223" t="s">
        <v>173</v>
      </c>
      <c r="H382" s="224">
        <v>21.243</v>
      </c>
      <c r="I382" s="225"/>
      <c r="J382" s="226">
        <f>ROUND(I382*H382,2)</f>
        <v>0</v>
      </c>
      <c r="K382" s="222" t="s">
        <v>153</v>
      </c>
      <c r="L382" s="44"/>
      <c r="M382" s="227" t="s">
        <v>19</v>
      </c>
      <c r="N382" s="228" t="s">
        <v>43</v>
      </c>
      <c r="O382" s="84"/>
      <c r="P382" s="229">
        <f>O382*H382</f>
        <v>0</v>
      </c>
      <c r="Q382" s="229">
        <v>2.16</v>
      </c>
      <c r="R382" s="229">
        <f>Q382*H382</f>
        <v>45.88488</v>
      </c>
      <c r="S382" s="229">
        <v>0</v>
      </c>
      <c r="T382" s="230">
        <f>S382*H382</f>
        <v>0</v>
      </c>
      <c r="AR382" s="231" t="s">
        <v>154</v>
      </c>
      <c r="AT382" s="231" t="s">
        <v>149</v>
      </c>
      <c r="AU382" s="231" t="s">
        <v>82</v>
      </c>
      <c r="AY382" s="18" t="s">
        <v>147</v>
      </c>
      <c r="BE382" s="232">
        <f>IF(N382="základní",J382,0)</f>
        <v>0</v>
      </c>
      <c r="BF382" s="232">
        <f>IF(N382="snížená",J382,0)</f>
        <v>0</v>
      </c>
      <c r="BG382" s="232">
        <f>IF(N382="zákl. přenesená",J382,0)</f>
        <v>0</v>
      </c>
      <c r="BH382" s="232">
        <f>IF(N382="sníž. přenesená",J382,0)</f>
        <v>0</v>
      </c>
      <c r="BI382" s="232">
        <f>IF(N382="nulová",J382,0)</f>
        <v>0</v>
      </c>
      <c r="BJ382" s="18" t="s">
        <v>80</v>
      </c>
      <c r="BK382" s="232">
        <f>ROUND(I382*H382,2)</f>
        <v>0</v>
      </c>
      <c r="BL382" s="18" t="s">
        <v>154</v>
      </c>
      <c r="BM382" s="231" t="s">
        <v>993</v>
      </c>
    </row>
    <row r="383" spans="2:51" s="12" customFormat="1" ht="12">
      <c r="B383" s="233"/>
      <c r="C383" s="234"/>
      <c r="D383" s="235" t="s">
        <v>156</v>
      </c>
      <c r="E383" s="236" t="s">
        <v>19</v>
      </c>
      <c r="F383" s="237" t="s">
        <v>994</v>
      </c>
      <c r="G383" s="234"/>
      <c r="H383" s="238">
        <v>7.094</v>
      </c>
      <c r="I383" s="239"/>
      <c r="J383" s="234"/>
      <c r="K383" s="234"/>
      <c r="L383" s="240"/>
      <c r="M383" s="241"/>
      <c r="N383" s="242"/>
      <c r="O383" s="242"/>
      <c r="P383" s="242"/>
      <c r="Q383" s="242"/>
      <c r="R383" s="242"/>
      <c r="S383" s="242"/>
      <c r="T383" s="243"/>
      <c r="AT383" s="244" t="s">
        <v>156</v>
      </c>
      <c r="AU383" s="244" t="s">
        <v>82</v>
      </c>
      <c r="AV383" s="12" t="s">
        <v>82</v>
      </c>
      <c r="AW383" s="12" t="s">
        <v>33</v>
      </c>
      <c r="AX383" s="12" t="s">
        <v>72</v>
      </c>
      <c r="AY383" s="244" t="s">
        <v>147</v>
      </c>
    </row>
    <row r="384" spans="2:51" s="12" customFormat="1" ht="12">
      <c r="B384" s="233"/>
      <c r="C384" s="234"/>
      <c r="D384" s="235" t="s">
        <v>156</v>
      </c>
      <c r="E384" s="236" t="s">
        <v>19</v>
      </c>
      <c r="F384" s="237" t="s">
        <v>995</v>
      </c>
      <c r="G384" s="234"/>
      <c r="H384" s="238">
        <v>7.658</v>
      </c>
      <c r="I384" s="239"/>
      <c r="J384" s="234"/>
      <c r="K384" s="234"/>
      <c r="L384" s="240"/>
      <c r="M384" s="241"/>
      <c r="N384" s="242"/>
      <c r="O384" s="242"/>
      <c r="P384" s="242"/>
      <c r="Q384" s="242"/>
      <c r="R384" s="242"/>
      <c r="S384" s="242"/>
      <c r="T384" s="243"/>
      <c r="AT384" s="244" t="s">
        <v>156</v>
      </c>
      <c r="AU384" s="244" t="s">
        <v>82</v>
      </c>
      <c r="AV384" s="12" t="s">
        <v>82</v>
      </c>
      <c r="AW384" s="12" t="s">
        <v>33</v>
      </c>
      <c r="AX384" s="12" t="s">
        <v>72</v>
      </c>
      <c r="AY384" s="244" t="s">
        <v>147</v>
      </c>
    </row>
    <row r="385" spans="2:51" s="12" customFormat="1" ht="12">
      <c r="B385" s="233"/>
      <c r="C385" s="234"/>
      <c r="D385" s="235" t="s">
        <v>156</v>
      </c>
      <c r="E385" s="236" t="s">
        <v>19</v>
      </c>
      <c r="F385" s="237" t="s">
        <v>996</v>
      </c>
      <c r="G385" s="234"/>
      <c r="H385" s="238">
        <v>0.525</v>
      </c>
      <c r="I385" s="239"/>
      <c r="J385" s="234"/>
      <c r="K385" s="234"/>
      <c r="L385" s="240"/>
      <c r="M385" s="241"/>
      <c r="N385" s="242"/>
      <c r="O385" s="242"/>
      <c r="P385" s="242"/>
      <c r="Q385" s="242"/>
      <c r="R385" s="242"/>
      <c r="S385" s="242"/>
      <c r="T385" s="243"/>
      <c r="AT385" s="244" t="s">
        <v>156</v>
      </c>
      <c r="AU385" s="244" t="s">
        <v>82</v>
      </c>
      <c r="AV385" s="12" t="s">
        <v>82</v>
      </c>
      <c r="AW385" s="12" t="s">
        <v>33</v>
      </c>
      <c r="AX385" s="12" t="s">
        <v>72</v>
      </c>
      <c r="AY385" s="244" t="s">
        <v>147</v>
      </c>
    </row>
    <row r="386" spans="2:51" s="12" customFormat="1" ht="12">
      <c r="B386" s="233"/>
      <c r="C386" s="234"/>
      <c r="D386" s="235" t="s">
        <v>156</v>
      </c>
      <c r="E386" s="236" t="s">
        <v>19</v>
      </c>
      <c r="F386" s="237" t="s">
        <v>997</v>
      </c>
      <c r="G386" s="234"/>
      <c r="H386" s="238">
        <v>5.966</v>
      </c>
      <c r="I386" s="239"/>
      <c r="J386" s="234"/>
      <c r="K386" s="234"/>
      <c r="L386" s="240"/>
      <c r="M386" s="241"/>
      <c r="N386" s="242"/>
      <c r="O386" s="242"/>
      <c r="P386" s="242"/>
      <c r="Q386" s="242"/>
      <c r="R386" s="242"/>
      <c r="S386" s="242"/>
      <c r="T386" s="243"/>
      <c r="AT386" s="244" t="s">
        <v>156</v>
      </c>
      <c r="AU386" s="244" t="s">
        <v>82</v>
      </c>
      <c r="AV386" s="12" t="s">
        <v>82</v>
      </c>
      <c r="AW386" s="12" t="s">
        <v>33</v>
      </c>
      <c r="AX386" s="12" t="s">
        <v>72</v>
      </c>
      <c r="AY386" s="244" t="s">
        <v>147</v>
      </c>
    </row>
    <row r="387" spans="2:51" s="13" customFormat="1" ht="12">
      <c r="B387" s="245"/>
      <c r="C387" s="246"/>
      <c r="D387" s="235" t="s">
        <v>156</v>
      </c>
      <c r="E387" s="247" t="s">
        <v>19</v>
      </c>
      <c r="F387" s="248" t="s">
        <v>183</v>
      </c>
      <c r="G387" s="246"/>
      <c r="H387" s="249">
        <v>21.243000000000002</v>
      </c>
      <c r="I387" s="250"/>
      <c r="J387" s="246"/>
      <c r="K387" s="246"/>
      <c r="L387" s="251"/>
      <c r="M387" s="252"/>
      <c r="N387" s="253"/>
      <c r="O387" s="253"/>
      <c r="P387" s="253"/>
      <c r="Q387" s="253"/>
      <c r="R387" s="253"/>
      <c r="S387" s="253"/>
      <c r="T387" s="254"/>
      <c r="AT387" s="255" t="s">
        <v>156</v>
      </c>
      <c r="AU387" s="255" t="s">
        <v>82</v>
      </c>
      <c r="AV387" s="13" t="s">
        <v>154</v>
      </c>
      <c r="AW387" s="13" t="s">
        <v>33</v>
      </c>
      <c r="AX387" s="13" t="s">
        <v>80</v>
      </c>
      <c r="AY387" s="255" t="s">
        <v>147</v>
      </c>
    </row>
    <row r="388" spans="2:65" s="1" customFormat="1" ht="36" customHeight="1">
      <c r="B388" s="39"/>
      <c r="C388" s="220" t="s">
        <v>566</v>
      </c>
      <c r="D388" s="220" t="s">
        <v>149</v>
      </c>
      <c r="E388" s="221" t="s">
        <v>998</v>
      </c>
      <c r="F388" s="222" t="s">
        <v>999</v>
      </c>
      <c r="G388" s="223" t="s">
        <v>732</v>
      </c>
      <c r="H388" s="224">
        <v>1</v>
      </c>
      <c r="I388" s="225"/>
      <c r="J388" s="226">
        <f>ROUND(I388*H388,2)</f>
        <v>0</v>
      </c>
      <c r="K388" s="222" t="s">
        <v>153</v>
      </c>
      <c r="L388" s="44"/>
      <c r="M388" s="227" t="s">
        <v>19</v>
      </c>
      <c r="N388" s="228" t="s">
        <v>43</v>
      </c>
      <c r="O388" s="84"/>
      <c r="P388" s="229">
        <f>O388*H388</f>
        <v>0</v>
      </c>
      <c r="Q388" s="229">
        <v>0.00096</v>
      </c>
      <c r="R388" s="229">
        <f>Q388*H388</f>
        <v>0.00096</v>
      </c>
      <c r="S388" s="229">
        <v>0</v>
      </c>
      <c r="T388" s="230">
        <f>S388*H388</f>
        <v>0</v>
      </c>
      <c r="AR388" s="231" t="s">
        <v>154</v>
      </c>
      <c r="AT388" s="231" t="s">
        <v>149</v>
      </c>
      <c r="AU388" s="231" t="s">
        <v>82</v>
      </c>
      <c r="AY388" s="18" t="s">
        <v>147</v>
      </c>
      <c r="BE388" s="232">
        <f>IF(N388="základní",J388,0)</f>
        <v>0</v>
      </c>
      <c r="BF388" s="232">
        <f>IF(N388="snížená",J388,0)</f>
        <v>0</v>
      </c>
      <c r="BG388" s="232">
        <f>IF(N388="zákl. přenesená",J388,0)</f>
        <v>0</v>
      </c>
      <c r="BH388" s="232">
        <f>IF(N388="sníž. přenesená",J388,0)</f>
        <v>0</v>
      </c>
      <c r="BI388" s="232">
        <f>IF(N388="nulová",J388,0)</f>
        <v>0</v>
      </c>
      <c r="BJ388" s="18" t="s">
        <v>80</v>
      </c>
      <c r="BK388" s="232">
        <f>ROUND(I388*H388,2)</f>
        <v>0</v>
      </c>
      <c r="BL388" s="18" t="s">
        <v>154</v>
      </c>
      <c r="BM388" s="231" t="s">
        <v>1000</v>
      </c>
    </row>
    <row r="389" spans="2:51" s="12" customFormat="1" ht="12">
      <c r="B389" s="233"/>
      <c r="C389" s="234"/>
      <c r="D389" s="235" t="s">
        <v>156</v>
      </c>
      <c r="E389" s="236" t="s">
        <v>19</v>
      </c>
      <c r="F389" s="237" t="s">
        <v>1001</v>
      </c>
      <c r="G389" s="234"/>
      <c r="H389" s="238">
        <v>1</v>
      </c>
      <c r="I389" s="239"/>
      <c r="J389" s="234"/>
      <c r="K389" s="234"/>
      <c r="L389" s="240"/>
      <c r="M389" s="241"/>
      <c r="N389" s="242"/>
      <c r="O389" s="242"/>
      <c r="P389" s="242"/>
      <c r="Q389" s="242"/>
      <c r="R389" s="242"/>
      <c r="S389" s="242"/>
      <c r="T389" s="243"/>
      <c r="AT389" s="244" t="s">
        <v>156</v>
      </c>
      <c r="AU389" s="244" t="s">
        <v>82</v>
      </c>
      <c r="AV389" s="12" t="s">
        <v>82</v>
      </c>
      <c r="AW389" s="12" t="s">
        <v>33</v>
      </c>
      <c r="AX389" s="12" t="s">
        <v>80</v>
      </c>
      <c r="AY389" s="244" t="s">
        <v>147</v>
      </c>
    </row>
    <row r="390" spans="2:65" s="1" customFormat="1" ht="16.5" customHeight="1">
      <c r="B390" s="39"/>
      <c r="C390" s="270" t="s">
        <v>574</v>
      </c>
      <c r="D390" s="270" t="s">
        <v>752</v>
      </c>
      <c r="E390" s="271" t="s">
        <v>1002</v>
      </c>
      <c r="F390" s="272" t="s">
        <v>1003</v>
      </c>
      <c r="G390" s="273" t="s">
        <v>732</v>
      </c>
      <c r="H390" s="274">
        <v>1</v>
      </c>
      <c r="I390" s="275"/>
      <c r="J390" s="276">
        <f>ROUND(I390*H390,2)</f>
        <v>0</v>
      </c>
      <c r="K390" s="272" t="s">
        <v>19</v>
      </c>
      <c r="L390" s="277"/>
      <c r="M390" s="278" t="s">
        <v>19</v>
      </c>
      <c r="N390" s="279" t="s">
        <v>43</v>
      </c>
      <c r="O390" s="84"/>
      <c r="P390" s="229">
        <f>O390*H390</f>
        <v>0</v>
      </c>
      <c r="Q390" s="229">
        <v>0.031</v>
      </c>
      <c r="R390" s="229">
        <f>Q390*H390</f>
        <v>0.031</v>
      </c>
      <c r="S390" s="229">
        <v>0</v>
      </c>
      <c r="T390" s="230">
        <f>S390*H390</f>
        <v>0</v>
      </c>
      <c r="AR390" s="231" t="s">
        <v>190</v>
      </c>
      <c r="AT390" s="231" t="s">
        <v>752</v>
      </c>
      <c r="AU390" s="231" t="s">
        <v>82</v>
      </c>
      <c r="AY390" s="18" t="s">
        <v>147</v>
      </c>
      <c r="BE390" s="232">
        <f>IF(N390="základní",J390,0)</f>
        <v>0</v>
      </c>
      <c r="BF390" s="232">
        <f>IF(N390="snížená",J390,0)</f>
        <v>0</v>
      </c>
      <c r="BG390" s="232">
        <f>IF(N390="zákl. přenesená",J390,0)</f>
        <v>0</v>
      </c>
      <c r="BH390" s="232">
        <f>IF(N390="sníž. přenesená",J390,0)</f>
        <v>0</v>
      </c>
      <c r="BI390" s="232">
        <f>IF(N390="nulová",J390,0)</f>
        <v>0</v>
      </c>
      <c r="BJ390" s="18" t="s">
        <v>80</v>
      </c>
      <c r="BK390" s="232">
        <f>ROUND(I390*H390,2)</f>
        <v>0</v>
      </c>
      <c r="BL390" s="18" t="s">
        <v>154</v>
      </c>
      <c r="BM390" s="231" t="s">
        <v>1004</v>
      </c>
    </row>
    <row r="391" spans="2:65" s="1" customFormat="1" ht="36" customHeight="1">
      <c r="B391" s="39"/>
      <c r="C391" s="220" t="s">
        <v>1005</v>
      </c>
      <c r="D391" s="220" t="s">
        <v>149</v>
      </c>
      <c r="E391" s="221" t="s">
        <v>1006</v>
      </c>
      <c r="F391" s="222" t="s">
        <v>1007</v>
      </c>
      <c r="G391" s="223" t="s">
        <v>732</v>
      </c>
      <c r="H391" s="224">
        <v>7</v>
      </c>
      <c r="I391" s="225"/>
      <c r="J391" s="226">
        <f>ROUND(I391*H391,2)</f>
        <v>0</v>
      </c>
      <c r="K391" s="222" t="s">
        <v>153</v>
      </c>
      <c r="L391" s="44"/>
      <c r="M391" s="227" t="s">
        <v>19</v>
      </c>
      <c r="N391" s="228" t="s">
        <v>43</v>
      </c>
      <c r="O391" s="84"/>
      <c r="P391" s="229">
        <f>O391*H391</f>
        <v>0</v>
      </c>
      <c r="Q391" s="229">
        <v>0.00128</v>
      </c>
      <c r="R391" s="229">
        <f>Q391*H391</f>
        <v>0.008960000000000001</v>
      </c>
      <c r="S391" s="229">
        <v>0</v>
      </c>
      <c r="T391" s="230">
        <f>S391*H391</f>
        <v>0</v>
      </c>
      <c r="AR391" s="231" t="s">
        <v>154</v>
      </c>
      <c r="AT391" s="231" t="s">
        <v>149</v>
      </c>
      <c r="AU391" s="231" t="s">
        <v>82</v>
      </c>
      <c r="AY391" s="18" t="s">
        <v>147</v>
      </c>
      <c r="BE391" s="232">
        <f>IF(N391="základní",J391,0)</f>
        <v>0</v>
      </c>
      <c r="BF391" s="232">
        <f>IF(N391="snížená",J391,0)</f>
        <v>0</v>
      </c>
      <c r="BG391" s="232">
        <f>IF(N391="zákl. přenesená",J391,0)</f>
        <v>0</v>
      </c>
      <c r="BH391" s="232">
        <f>IF(N391="sníž. přenesená",J391,0)</f>
        <v>0</v>
      </c>
      <c r="BI391" s="232">
        <f>IF(N391="nulová",J391,0)</f>
        <v>0</v>
      </c>
      <c r="BJ391" s="18" t="s">
        <v>80</v>
      </c>
      <c r="BK391" s="232">
        <f>ROUND(I391*H391,2)</f>
        <v>0</v>
      </c>
      <c r="BL391" s="18" t="s">
        <v>154</v>
      </c>
      <c r="BM391" s="231" t="s">
        <v>1008</v>
      </c>
    </row>
    <row r="392" spans="2:51" s="12" customFormat="1" ht="12">
      <c r="B392" s="233"/>
      <c r="C392" s="234"/>
      <c r="D392" s="235" t="s">
        <v>156</v>
      </c>
      <c r="E392" s="236" t="s">
        <v>19</v>
      </c>
      <c r="F392" s="237" t="s">
        <v>1009</v>
      </c>
      <c r="G392" s="234"/>
      <c r="H392" s="238">
        <v>1</v>
      </c>
      <c r="I392" s="239"/>
      <c r="J392" s="234"/>
      <c r="K392" s="234"/>
      <c r="L392" s="240"/>
      <c r="M392" s="241"/>
      <c r="N392" s="242"/>
      <c r="O392" s="242"/>
      <c r="P392" s="242"/>
      <c r="Q392" s="242"/>
      <c r="R392" s="242"/>
      <c r="S392" s="242"/>
      <c r="T392" s="243"/>
      <c r="AT392" s="244" t="s">
        <v>156</v>
      </c>
      <c r="AU392" s="244" t="s">
        <v>82</v>
      </c>
      <c r="AV392" s="12" t="s">
        <v>82</v>
      </c>
      <c r="AW392" s="12" t="s">
        <v>33</v>
      </c>
      <c r="AX392" s="12" t="s">
        <v>72</v>
      </c>
      <c r="AY392" s="244" t="s">
        <v>147</v>
      </c>
    </row>
    <row r="393" spans="2:51" s="12" customFormat="1" ht="12">
      <c r="B393" s="233"/>
      <c r="C393" s="234"/>
      <c r="D393" s="235" t="s">
        <v>156</v>
      </c>
      <c r="E393" s="236" t="s">
        <v>19</v>
      </c>
      <c r="F393" s="237" t="s">
        <v>1010</v>
      </c>
      <c r="G393" s="234"/>
      <c r="H393" s="238">
        <v>2</v>
      </c>
      <c r="I393" s="239"/>
      <c r="J393" s="234"/>
      <c r="K393" s="234"/>
      <c r="L393" s="240"/>
      <c r="M393" s="241"/>
      <c r="N393" s="242"/>
      <c r="O393" s="242"/>
      <c r="P393" s="242"/>
      <c r="Q393" s="242"/>
      <c r="R393" s="242"/>
      <c r="S393" s="242"/>
      <c r="T393" s="243"/>
      <c r="AT393" s="244" t="s">
        <v>156</v>
      </c>
      <c r="AU393" s="244" t="s">
        <v>82</v>
      </c>
      <c r="AV393" s="12" t="s">
        <v>82</v>
      </c>
      <c r="AW393" s="12" t="s">
        <v>33</v>
      </c>
      <c r="AX393" s="12" t="s">
        <v>72</v>
      </c>
      <c r="AY393" s="244" t="s">
        <v>147</v>
      </c>
    </row>
    <row r="394" spans="2:51" s="12" customFormat="1" ht="12">
      <c r="B394" s="233"/>
      <c r="C394" s="234"/>
      <c r="D394" s="235" t="s">
        <v>156</v>
      </c>
      <c r="E394" s="236" t="s">
        <v>19</v>
      </c>
      <c r="F394" s="237" t="s">
        <v>1011</v>
      </c>
      <c r="G394" s="234"/>
      <c r="H394" s="238">
        <v>2</v>
      </c>
      <c r="I394" s="239"/>
      <c r="J394" s="234"/>
      <c r="K394" s="234"/>
      <c r="L394" s="240"/>
      <c r="M394" s="241"/>
      <c r="N394" s="242"/>
      <c r="O394" s="242"/>
      <c r="P394" s="242"/>
      <c r="Q394" s="242"/>
      <c r="R394" s="242"/>
      <c r="S394" s="242"/>
      <c r="T394" s="243"/>
      <c r="AT394" s="244" t="s">
        <v>156</v>
      </c>
      <c r="AU394" s="244" t="s">
        <v>82</v>
      </c>
      <c r="AV394" s="12" t="s">
        <v>82</v>
      </c>
      <c r="AW394" s="12" t="s">
        <v>33</v>
      </c>
      <c r="AX394" s="12" t="s">
        <v>72</v>
      </c>
      <c r="AY394" s="244" t="s">
        <v>147</v>
      </c>
    </row>
    <row r="395" spans="2:51" s="12" customFormat="1" ht="12">
      <c r="B395" s="233"/>
      <c r="C395" s="234"/>
      <c r="D395" s="235" t="s">
        <v>156</v>
      </c>
      <c r="E395" s="236" t="s">
        <v>19</v>
      </c>
      <c r="F395" s="237" t="s">
        <v>1012</v>
      </c>
      <c r="G395" s="234"/>
      <c r="H395" s="238">
        <v>2</v>
      </c>
      <c r="I395" s="239"/>
      <c r="J395" s="234"/>
      <c r="K395" s="234"/>
      <c r="L395" s="240"/>
      <c r="M395" s="241"/>
      <c r="N395" s="242"/>
      <c r="O395" s="242"/>
      <c r="P395" s="242"/>
      <c r="Q395" s="242"/>
      <c r="R395" s="242"/>
      <c r="S395" s="242"/>
      <c r="T395" s="243"/>
      <c r="AT395" s="244" t="s">
        <v>156</v>
      </c>
      <c r="AU395" s="244" t="s">
        <v>82</v>
      </c>
      <c r="AV395" s="12" t="s">
        <v>82</v>
      </c>
      <c r="AW395" s="12" t="s">
        <v>33</v>
      </c>
      <c r="AX395" s="12" t="s">
        <v>72</v>
      </c>
      <c r="AY395" s="244" t="s">
        <v>147</v>
      </c>
    </row>
    <row r="396" spans="2:51" s="13" customFormat="1" ht="12">
      <c r="B396" s="245"/>
      <c r="C396" s="246"/>
      <c r="D396" s="235" t="s">
        <v>156</v>
      </c>
      <c r="E396" s="247" t="s">
        <v>19</v>
      </c>
      <c r="F396" s="248" t="s">
        <v>183</v>
      </c>
      <c r="G396" s="246"/>
      <c r="H396" s="249">
        <v>7</v>
      </c>
      <c r="I396" s="250"/>
      <c r="J396" s="246"/>
      <c r="K396" s="246"/>
      <c r="L396" s="251"/>
      <c r="M396" s="252"/>
      <c r="N396" s="253"/>
      <c r="O396" s="253"/>
      <c r="P396" s="253"/>
      <c r="Q396" s="253"/>
      <c r="R396" s="253"/>
      <c r="S396" s="253"/>
      <c r="T396" s="254"/>
      <c r="AT396" s="255" t="s">
        <v>156</v>
      </c>
      <c r="AU396" s="255" t="s">
        <v>82</v>
      </c>
      <c r="AV396" s="13" t="s">
        <v>154</v>
      </c>
      <c r="AW396" s="13" t="s">
        <v>33</v>
      </c>
      <c r="AX396" s="13" t="s">
        <v>80</v>
      </c>
      <c r="AY396" s="255" t="s">
        <v>147</v>
      </c>
    </row>
    <row r="397" spans="2:65" s="1" customFormat="1" ht="16.5" customHeight="1">
      <c r="B397" s="39"/>
      <c r="C397" s="270" t="s">
        <v>1013</v>
      </c>
      <c r="D397" s="270" t="s">
        <v>752</v>
      </c>
      <c r="E397" s="271" t="s">
        <v>1014</v>
      </c>
      <c r="F397" s="272" t="s">
        <v>1015</v>
      </c>
      <c r="G397" s="273" t="s">
        <v>732</v>
      </c>
      <c r="H397" s="274">
        <v>1</v>
      </c>
      <c r="I397" s="275"/>
      <c r="J397" s="276">
        <f>ROUND(I397*H397,2)</f>
        <v>0</v>
      </c>
      <c r="K397" s="272" t="s">
        <v>19</v>
      </c>
      <c r="L397" s="277"/>
      <c r="M397" s="278" t="s">
        <v>19</v>
      </c>
      <c r="N397" s="279" t="s">
        <v>43</v>
      </c>
      <c r="O397" s="84"/>
      <c r="P397" s="229">
        <f>O397*H397</f>
        <v>0</v>
      </c>
      <c r="Q397" s="229">
        <v>0.05</v>
      </c>
      <c r="R397" s="229">
        <f>Q397*H397</f>
        <v>0.05</v>
      </c>
      <c r="S397" s="229">
        <v>0</v>
      </c>
      <c r="T397" s="230">
        <f>S397*H397</f>
        <v>0</v>
      </c>
      <c r="AR397" s="231" t="s">
        <v>190</v>
      </c>
      <c r="AT397" s="231" t="s">
        <v>752</v>
      </c>
      <c r="AU397" s="231" t="s">
        <v>82</v>
      </c>
      <c r="AY397" s="18" t="s">
        <v>147</v>
      </c>
      <c r="BE397" s="232">
        <f>IF(N397="základní",J397,0)</f>
        <v>0</v>
      </c>
      <c r="BF397" s="232">
        <f>IF(N397="snížená",J397,0)</f>
        <v>0</v>
      </c>
      <c r="BG397" s="232">
        <f>IF(N397="zákl. přenesená",J397,0)</f>
        <v>0</v>
      </c>
      <c r="BH397" s="232">
        <f>IF(N397="sníž. přenesená",J397,0)</f>
        <v>0</v>
      </c>
      <c r="BI397" s="232">
        <f>IF(N397="nulová",J397,0)</f>
        <v>0</v>
      </c>
      <c r="BJ397" s="18" t="s">
        <v>80</v>
      </c>
      <c r="BK397" s="232">
        <f>ROUND(I397*H397,2)</f>
        <v>0</v>
      </c>
      <c r="BL397" s="18" t="s">
        <v>154</v>
      </c>
      <c r="BM397" s="231" t="s">
        <v>1016</v>
      </c>
    </row>
    <row r="398" spans="2:65" s="1" customFormat="1" ht="16.5" customHeight="1">
      <c r="B398" s="39"/>
      <c r="C398" s="270" t="s">
        <v>1017</v>
      </c>
      <c r="D398" s="270" t="s">
        <v>752</v>
      </c>
      <c r="E398" s="271" t="s">
        <v>1018</v>
      </c>
      <c r="F398" s="272" t="s">
        <v>1019</v>
      </c>
      <c r="G398" s="273" t="s">
        <v>732</v>
      </c>
      <c r="H398" s="274">
        <v>2</v>
      </c>
      <c r="I398" s="275"/>
      <c r="J398" s="276">
        <f>ROUND(I398*H398,2)</f>
        <v>0</v>
      </c>
      <c r="K398" s="272" t="s">
        <v>19</v>
      </c>
      <c r="L398" s="277"/>
      <c r="M398" s="278" t="s">
        <v>19</v>
      </c>
      <c r="N398" s="279" t="s">
        <v>43</v>
      </c>
      <c r="O398" s="84"/>
      <c r="P398" s="229">
        <f>O398*H398</f>
        <v>0</v>
      </c>
      <c r="Q398" s="229">
        <v>0.05</v>
      </c>
      <c r="R398" s="229">
        <f>Q398*H398</f>
        <v>0.1</v>
      </c>
      <c r="S398" s="229">
        <v>0</v>
      </c>
      <c r="T398" s="230">
        <f>S398*H398</f>
        <v>0</v>
      </c>
      <c r="AR398" s="231" t="s">
        <v>190</v>
      </c>
      <c r="AT398" s="231" t="s">
        <v>752</v>
      </c>
      <c r="AU398" s="231" t="s">
        <v>82</v>
      </c>
      <c r="AY398" s="18" t="s">
        <v>147</v>
      </c>
      <c r="BE398" s="232">
        <f>IF(N398="základní",J398,0)</f>
        <v>0</v>
      </c>
      <c r="BF398" s="232">
        <f>IF(N398="snížená",J398,0)</f>
        <v>0</v>
      </c>
      <c r="BG398" s="232">
        <f>IF(N398="zákl. přenesená",J398,0)</f>
        <v>0</v>
      </c>
      <c r="BH398" s="232">
        <f>IF(N398="sníž. přenesená",J398,0)</f>
        <v>0</v>
      </c>
      <c r="BI398" s="232">
        <f>IF(N398="nulová",J398,0)</f>
        <v>0</v>
      </c>
      <c r="BJ398" s="18" t="s">
        <v>80</v>
      </c>
      <c r="BK398" s="232">
        <f>ROUND(I398*H398,2)</f>
        <v>0</v>
      </c>
      <c r="BL398" s="18" t="s">
        <v>154</v>
      </c>
      <c r="BM398" s="231" t="s">
        <v>1020</v>
      </c>
    </row>
    <row r="399" spans="2:65" s="1" customFormat="1" ht="16.5" customHeight="1">
      <c r="B399" s="39"/>
      <c r="C399" s="270" t="s">
        <v>1021</v>
      </c>
      <c r="D399" s="270" t="s">
        <v>752</v>
      </c>
      <c r="E399" s="271" t="s">
        <v>1022</v>
      </c>
      <c r="F399" s="272" t="s">
        <v>1023</v>
      </c>
      <c r="G399" s="273" t="s">
        <v>732</v>
      </c>
      <c r="H399" s="274">
        <v>2</v>
      </c>
      <c r="I399" s="275"/>
      <c r="J399" s="276">
        <f>ROUND(I399*H399,2)</f>
        <v>0</v>
      </c>
      <c r="K399" s="272" t="s">
        <v>19</v>
      </c>
      <c r="L399" s="277"/>
      <c r="M399" s="278" t="s">
        <v>19</v>
      </c>
      <c r="N399" s="279" t="s">
        <v>43</v>
      </c>
      <c r="O399" s="84"/>
      <c r="P399" s="229">
        <f>O399*H399</f>
        <v>0</v>
      </c>
      <c r="Q399" s="229">
        <v>0.05</v>
      </c>
      <c r="R399" s="229">
        <f>Q399*H399</f>
        <v>0.1</v>
      </c>
      <c r="S399" s="229">
        <v>0</v>
      </c>
      <c r="T399" s="230">
        <f>S399*H399</f>
        <v>0</v>
      </c>
      <c r="AR399" s="231" t="s">
        <v>190</v>
      </c>
      <c r="AT399" s="231" t="s">
        <v>752</v>
      </c>
      <c r="AU399" s="231" t="s">
        <v>82</v>
      </c>
      <c r="AY399" s="18" t="s">
        <v>147</v>
      </c>
      <c r="BE399" s="232">
        <f>IF(N399="základní",J399,0)</f>
        <v>0</v>
      </c>
      <c r="BF399" s="232">
        <f>IF(N399="snížená",J399,0)</f>
        <v>0</v>
      </c>
      <c r="BG399" s="232">
        <f>IF(N399="zákl. přenesená",J399,0)</f>
        <v>0</v>
      </c>
      <c r="BH399" s="232">
        <f>IF(N399="sníž. přenesená",J399,0)</f>
        <v>0</v>
      </c>
      <c r="BI399" s="232">
        <f>IF(N399="nulová",J399,0)</f>
        <v>0</v>
      </c>
      <c r="BJ399" s="18" t="s">
        <v>80</v>
      </c>
      <c r="BK399" s="232">
        <f>ROUND(I399*H399,2)</f>
        <v>0</v>
      </c>
      <c r="BL399" s="18" t="s">
        <v>154</v>
      </c>
      <c r="BM399" s="231" t="s">
        <v>1024</v>
      </c>
    </row>
    <row r="400" spans="2:65" s="1" customFormat="1" ht="16.5" customHeight="1">
      <c r="B400" s="39"/>
      <c r="C400" s="270" t="s">
        <v>1025</v>
      </c>
      <c r="D400" s="270" t="s">
        <v>752</v>
      </c>
      <c r="E400" s="271" t="s">
        <v>1026</v>
      </c>
      <c r="F400" s="272" t="s">
        <v>1027</v>
      </c>
      <c r="G400" s="273" t="s">
        <v>732</v>
      </c>
      <c r="H400" s="274">
        <v>2</v>
      </c>
      <c r="I400" s="275"/>
      <c r="J400" s="276">
        <f>ROUND(I400*H400,2)</f>
        <v>0</v>
      </c>
      <c r="K400" s="272" t="s">
        <v>19</v>
      </c>
      <c r="L400" s="277"/>
      <c r="M400" s="278" t="s">
        <v>19</v>
      </c>
      <c r="N400" s="279" t="s">
        <v>43</v>
      </c>
      <c r="O400" s="84"/>
      <c r="P400" s="229">
        <f>O400*H400</f>
        <v>0</v>
      </c>
      <c r="Q400" s="229">
        <v>0.05</v>
      </c>
      <c r="R400" s="229">
        <f>Q400*H400</f>
        <v>0.1</v>
      </c>
      <c r="S400" s="229">
        <v>0</v>
      </c>
      <c r="T400" s="230">
        <f>S400*H400</f>
        <v>0</v>
      </c>
      <c r="AR400" s="231" t="s">
        <v>190</v>
      </c>
      <c r="AT400" s="231" t="s">
        <v>752</v>
      </c>
      <c r="AU400" s="231" t="s">
        <v>82</v>
      </c>
      <c r="AY400" s="18" t="s">
        <v>147</v>
      </c>
      <c r="BE400" s="232">
        <f>IF(N400="základní",J400,0)</f>
        <v>0</v>
      </c>
      <c r="BF400" s="232">
        <f>IF(N400="snížená",J400,0)</f>
        <v>0</v>
      </c>
      <c r="BG400" s="232">
        <f>IF(N400="zákl. přenesená",J400,0)</f>
        <v>0</v>
      </c>
      <c r="BH400" s="232">
        <f>IF(N400="sníž. přenesená",J400,0)</f>
        <v>0</v>
      </c>
      <c r="BI400" s="232">
        <f>IF(N400="nulová",J400,0)</f>
        <v>0</v>
      </c>
      <c r="BJ400" s="18" t="s">
        <v>80</v>
      </c>
      <c r="BK400" s="232">
        <f>ROUND(I400*H400,2)</f>
        <v>0</v>
      </c>
      <c r="BL400" s="18" t="s">
        <v>154</v>
      </c>
      <c r="BM400" s="231" t="s">
        <v>1028</v>
      </c>
    </row>
    <row r="401" spans="2:65" s="1" customFormat="1" ht="36" customHeight="1">
      <c r="B401" s="39"/>
      <c r="C401" s="220" t="s">
        <v>1029</v>
      </c>
      <c r="D401" s="220" t="s">
        <v>149</v>
      </c>
      <c r="E401" s="221" t="s">
        <v>1030</v>
      </c>
      <c r="F401" s="222" t="s">
        <v>1031</v>
      </c>
      <c r="G401" s="223" t="s">
        <v>732</v>
      </c>
      <c r="H401" s="224">
        <v>1</v>
      </c>
      <c r="I401" s="225"/>
      <c r="J401" s="226">
        <f>ROUND(I401*H401,2)</f>
        <v>0</v>
      </c>
      <c r="K401" s="222" t="s">
        <v>153</v>
      </c>
      <c r="L401" s="44"/>
      <c r="M401" s="227" t="s">
        <v>19</v>
      </c>
      <c r="N401" s="228" t="s">
        <v>43</v>
      </c>
      <c r="O401" s="84"/>
      <c r="P401" s="229">
        <f>O401*H401</f>
        <v>0</v>
      </c>
      <c r="Q401" s="229">
        <v>0.00166</v>
      </c>
      <c r="R401" s="229">
        <f>Q401*H401</f>
        <v>0.00166</v>
      </c>
      <c r="S401" s="229">
        <v>0</v>
      </c>
      <c r="T401" s="230">
        <f>S401*H401</f>
        <v>0</v>
      </c>
      <c r="AR401" s="231" t="s">
        <v>154</v>
      </c>
      <c r="AT401" s="231" t="s">
        <v>149</v>
      </c>
      <c r="AU401" s="231" t="s">
        <v>82</v>
      </c>
      <c r="AY401" s="18" t="s">
        <v>147</v>
      </c>
      <c r="BE401" s="232">
        <f>IF(N401="základní",J401,0)</f>
        <v>0</v>
      </c>
      <c r="BF401" s="232">
        <f>IF(N401="snížená",J401,0)</f>
        <v>0</v>
      </c>
      <c r="BG401" s="232">
        <f>IF(N401="zákl. přenesená",J401,0)</f>
        <v>0</v>
      </c>
      <c r="BH401" s="232">
        <f>IF(N401="sníž. přenesená",J401,0)</f>
        <v>0</v>
      </c>
      <c r="BI401" s="232">
        <f>IF(N401="nulová",J401,0)</f>
        <v>0</v>
      </c>
      <c r="BJ401" s="18" t="s">
        <v>80</v>
      </c>
      <c r="BK401" s="232">
        <f>ROUND(I401*H401,2)</f>
        <v>0</v>
      </c>
      <c r="BL401" s="18" t="s">
        <v>154</v>
      </c>
      <c r="BM401" s="231" t="s">
        <v>1032</v>
      </c>
    </row>
    <row r="402" spans="2:51" s="12" customFormat="1" ht="12">
      <c r="B402" s="233"/>
      <c r="C402" s="234"/>
      <c r="D402" s="235" t="s">
        <v>156</v>
      </c>
      <c r="E402" s="236" t="s">
        <v>19</v>
      </c>
      <c r="F402" s="237" t="s">
        <v>1033</v>
      </c>
      <c r="G402" s="234"/>
      <c r="H402" s="238">
        <v>1</v>
      </c>
      <c r="I402" s="239"/>
      <c r="J402" s="234"/>
      <c r="K402" s="234"/>
      <c r="L402" s="240"/>
      <c r="M402" s="241"/>
      <c r="N402" s="242"/>
      <c r="O402" s="242"/>
      <c r="P402" s="242"/>
      <c r="Q402" s="242"/>
      <c r="R402" s="242"/>
      <c r="S402" s="242"/>
      <c r="T402" s="243"/>
      <c r="AT402" s="244" t="s">
        <v>156</v>
      </c>
      <c r="AU402" s="244" t="s">
        <v>82</v>
      </c>
      <c r="AV402" s="12" t="s">
        <v>82</v>
      </c>
      <c r="AW402" s="12" t="s">
        <v>33</v>
      </c>
      <c r="AX402" s="12" t="s">
        <v>80</v>
      </c>
      <c r="AY402" s="244" t="s">
        <v>147</v>
      </c>
    </row>
    <row r="403" spans="2:65" s="1" customFormat="1" ht="16.5" customHeight="1">
      <c r="B403" s="39"/>
      <c r="C403" s="270" t="s">
        <v>1034</v>
      </c>
      <c r="D403" s="270" t="s">
        <v>752</v>
      </c>
      <c r="E403" s="271" t="s">
        <v>1035</v>
      </c>
      <c r="F403" s="272" t="s">
        <v>1036</v>
      </c>
      <c r="G403" s="273" t="s">
        <v>732</v>
      </c>
      <c r="H403" s="274">
        <v>1</v>
      </c>
      <c r="I403" s="275"/>
      <c r="J403" s="276">
        <f>ROUND(I403*H403,2)</f>
        <v>0</v>
      </c>
      <c r="K403" s="272" t="s">
        <v>19</v>
      </c>
      <c r="L403" s="277"/>
      <c r="M403" s="278" t="s">
        <v>19</v>
      </c>
      <c r="N403" s="279" t="s">
        <v>43</v>
      </c>
      <c r="O403" s="84"/>
      <c r="P403" s="229">
        <f>O403*H403</f>
        <v>0</v>
      </c>
      <c r="Q403" s="229">
        <v>0.036</v>
      </c>
      <c r="R403" s="229">
        <f>Q403*H403</f>
        <v>0.036</v>
      </c>
      <c r="S403" s="229">
        <v>0</v>
      </c>
      <c r="T403" s="230">
        <f>S403*H403</f>
        <v>0</v>
      </c>
      <c r="AR403" s="231" t="s">
        <v>190</v>
      </c>
      <c r="AT403" s="231" t="s">
        <v>752</v>
      </c>
      <c r="AU403" s="231" t="s">
        <v>82</v>
      </c>
      <c r="AY403" s="18" t="s">
        <v>147</v>
      </c>
      <c r="BE403" s="232">
        <f>IF(N403="základní",J403,0)</f>
        <v>0</v>
      </c>
      <c r="BF403" s="232">
        <f>IF(N403="snížená",J403,0)</f>
        <v>0</v>
      </c>
      <c r="BG403" s="232">
        <f>IF(N403="zákl. přenesená",J403,0)</f>
        <v>0</v>
      </c>
      <c r="BH403" s="232">
        <f>IF(N403="sníž. přenesená",J403,0)</f>
        <v>0</v>
      </c>
      <c r="BI403" s="232">
        <f>IF(N403="nulová",J403,0)</f>
        <v>0</v>
      </c>
      <c r="BJ403" s="18" t="s">
        <v>80</v>
      </c>
      <c r="BK403" s="232">
        <f>ROUND(I403*H403,2)</f>
        <v>0</v>
      </c>
      <c r="BL403" s="18" t="s">
        <v>154</v>
      </c>
      <c r="BM403" s="231" t="s">
        <v>1037</v>
      </c>
    </row>
    <row r="404" spans="2:65" s="1" customFormat="1" ht="36" customHeight="1">
      <c r="B404" s="39"/>
      <c r="C404" s="220" t="s">
        <v>1038</v>
      </c>
      <c r="D404" s="220" t="s">
        <v>149</v>
      </c>
      <c r="E404" s="221" t="s">
        <v>1039</v>
      </c>
      <c r="F404" s="222" t="s">
        <v>1040</v>
      </c>
      <c r="G404" s="223" t="s">
        <v>732</v>
      </c>
      <c r="H404" s="224">
        <v>4</v>
      </c>
      <c r="I404" s="225"/>
      <c r="J404" s="226">
        <f>ROUND(I404*H404,2)</f>
        <v>0</v>
      </c>
      <c r="K404" s="222" t="s">
        <v>153</v>
      </c>
      <c r="L404" s="44"/>
      <c r="M404" s="227" t="s">
        <v>19</v>
      </c>
      <c r="N404" s="228" t="s">
        <v>43</v>
      </c>
      <c r="O404" s="84"/>
      <c r="P404" s="229">
        <f>O404*H404</f>
        <v>0</v>
      </c>
      <c r="Q404" s="229">
        <v>0.00048</v>
      </c>
      <c r="R404" s="229">
        <f>Q404*H404</f>
        <v>0.00192</v>
      </c>
      <c r="S404" s="229">
        <v>0</v>
      </c>
      <c r="T404" s="230">
        <f>S404*H404</f>
        <v>0</v>
      </c>
      <c r="AR404" s="231" t="s">
        <v>154</v>
      </c>
      <c r="AT404" s="231" t="s">
        <v>149</v>
      </c>
      <c r="AU404" s="231" t="s">
        <v>82</v>
      </c>
      <c r="AY404" s="18" t="s">
        <v>147</v>
      </c>
      <c r="BE404" s="232">
        <f>IF(N404="základní",J404,0)</f>
        <v>0</v>
      </c>
      <c r="BF404" s="232">
        <f>IF(N404="snížená",J404,0)</f>
        <v>0</v>
      </c>
      <c r="BG404" s="232">
        <f>IF(N404="zákl. přenesená",J404,0)</f>
        <v>0</v>
      </c>
      <c r="BH404" s="232">
        <f>IF(N404="sníž. přenesená",J404,0)</f>
        <v>0</v>
      </c>
      <c r="BI404" s="232">
        <f>IF(N404="nulová",J404,0)</f>
        <v>0</v>
      </c>
      <c r="BJ404" s="18" t="s">
        <v>80</v>
      </c>
      <c r="BK404" s="232">
        <f>ROUND(I404*H404,2)</f>
        <v>0</v>
      </c>
      <c r="BL404" s="18" t="s">
        <v>154</v>
      </c>
      <c r="BM404" s="231" t="s">
        <v>1041</v>
      </c>
    </row>
    <row r="405" spans="2:65" s="1" customFormat="1" ht="24" customHeight="1">
      <c r="B405" s="39"/>
      <c r="C405" s="270" t="s">
        <v>1042</v>
      </c>
      <c r="D405" s="270" t="s">
        <v>752</v>
      </c>
      <c r="E405" s="271" t="s">
        <v>1043</v>
      </c>
      <c r="F405" s="272" t="s">
        <v>1044</v>
      </c>
      <c r="G405" s="273" t="s">
        <v>732</v>
      </c>
      <c r="H405" s="274">
        <v>4</v>
      </c>
      <c r="I405" s="275"/>
      <c r="J405" s="276">
        <f>ROUND(I405*H405,2)</f>
        <v>0</v>
      </c>
      <c r="K405" s="272" t="s">
        <v>153</v>
      </c>
      <c r="L405" s="277"/>
      <c r="M405" s="278" t="s">
        <v>19</v>
      </c>
      <c r="N405" s="279" t="s">
        <v>43</v>
      </c>
      <c r="O405" s="84"/>
      <c r="P405" s="229">
        <f>O405*H405</f>
        <v>0</v>
      </c>
      <c r="Q405" s="229">
        <v>0.0172</v>
      </c>
      <c r="R405" s="229">
        <f>Q405*H405</f>
        <v>0.0688</v>
      </c>
      <c r="S405" s="229">
        <v>0</v>
      </c>
      <c r="T405" s="230">
        <f>S405*H405</f>
        <v>0</v>
      </c>
      <c r="AR405" s="231" t="s">
        <v>190</v>
      </c>
      <c r="AT405" s="231" t="s">
        <v>752</v>
      </c>
      <c r="AU405" s="231" t="s">
        <v>82</v>
      </c>
      <c r="AY405" s="18" t="s">
        <v>147</v>
      </c>
      <c r="BE405" s="232">
        <f>IF(N405="základní",J405,0)</f>
        <v>0</v>
      </c>
      <c r="BF405" s="232">
        <f>IF(N405="snížená",J405,0)</f>
        <v>0</v>
      </c>
      <c r="BG405" s="232">
        <f>IF(N405="zákl. přenesená",J405,0)</f>
        <v>0</v>
      </c>
      <c r="BH405" s="232">
        <f>IF(N405="sníž. přenesená",J405,0)</f>
        <v>0</v>
      </c>
      <c r="BI405" s="232">
        <f>IF(N405="nulová",J405,0)</f>
        <v>0</v>
      </c>
      <c r="BJ405" s="18" t="s">
        <v>80</v>
      </c>
      <c r="BK405" s="232">
        <f>ROUND(I405*H405,2)</f>
        <v>0</v>
      </c>
      <c r="BL405" s="18" t="s">
        <v>154</v>
      </c>
      <c r="BM405" s="231" t="s">
        <v>1045</v>
      </c>
    </row>
    <row r="406" spans="2:63" s="11" customFormat="1" ht="22.8" customHeight="1">
      <c r="B406" s="204"/>
      <c r="C406" s="205"/>
      <c r="D406" s="206" t="s">
        <v>71</v>
      </c>
      <c r="E406" s="218" t="s">
        <v>195</v>
      </c>
      <c r="F406" s="218" t="s">
        <v>215</v>
      </c>
      <c r="G406" s="205"/>
      <c r="H406" s="205"/>
      <c r="I406" s="208"/>
      <c r="J406" s="219">
        <f>BK406</f>
        <v>0</v>
      </c>
      <c r="K406" s="205"/>
      <c r="L406" s="210"/>
      <c r="M406" s="211"/>
      <c r="N406" s="212"/>
      <c r="O406" s="212"/>
      <c r="P406" s="213">
        <f>SUM(P407:P433)</f>
        <v>0</v>
      </c>
      <c r="Q406" s="212"/>
      <c r="R406" s="213">
        <f>SUM(R407:R433)</f>
        <v>9.9526796</v>
      </c>
      <c r="S406" s="212"/>
      <c r="T406" s="214">
        <f>SUM(T407:T433)</f>
        <v>0</v>
      </c>
      <c r="AR406" s="215" t="s">
        <v>80</v>
      </c>
      <c r="AT406" s="216" t="s">
        <v>71</v>
      </c>
      <c r="AU406" s="216" t="s">
        <v>80</v>
      </c>
      <c r="AY406" s="215" t="s">
        <v>147</v>
      </c>
      <c r="BK406" s="217">
        <f>SUM(BK407:BK433)</f>
        <v>0</v>
      </c>
    </row>
    <row r="407" spans="2:65" s="1" customFormat="1" ht="48" customHeight="1">
      <c r="B407" s="39"/>
      <c r="C407" s="220" t="s">
        <v>1046</v>
      </c>
      <c r="D407" s="220" t="s">
        <v>149</v>
      </c>
      <c r="E407" s="221" t="s">
        <v>1047</v>
      </c>
      <c r="F407" s="222" t="s">
        <v>1048</v>
      </c>
      <c r="G407" s="223" t="s">
        <v>152</v>
      </c>
      <c r="H407" s="224">
        <v>193.666</v>
      </c>
      <c r="I407" s="225"/>
      <c r="J407" s="226">
        <f>ROUND(I407*H407,2)</f>
        <v>0</v>
      </c>
      <c r="K407" s="222" t="s">
        <v>153</v>
      </c>
      <c r="L407" s="44"/>
      <c r="M407" s="227" t="s">
        <v>19</v>
      </c>
      <c r="N407" s="228" t="s">
        <v>43</v>
      </c>
      <c r="O407" s="84"/>
      <c r="P407" s="229">
        <f>O407*H407</f>
        <v>0</v>
      </c>
      <c r="Q407" s="229">
        <v>0</v>
      </c>
      <c r="R407" s="229">
        <f>Q407*H407</f>
        <v>0</v>
      </c>
      <c r="S407" s="229">
        <v>0</v>
      </c>
      <c r="T407" s="230">
        <f>S407*H407</f>
        <v>0</v>
      </c>
      <c r="AR407" s="231" t="s">
        <v>154</v>
      </c>
      <c r="AT407" s="231" t="s">
        <v>149</v>
      </c>
      <c r="AU407" s="231" t="s">
        <v>82</v>
      </c>
      <c r="AY407" s="18" t="s">
        <v>147</v>
      </c>
      <c r="BE407" s="232">
        <f>IF(N407="základní",J407,0)</f>
        <v>0</v>
      </c>
      <c r="BF407" s="232">
        <f>IF(N407="snížená",J407,0)</f>
        <v>0</v>
      </c>
      <c r="BG407" s="232">
        <f>IF(N407="zákl. přenesená",J407,0)</f>
        <v>0</v>
      </c>
      <c r="BH407" s="232">
        <f>IF(N407="sníž. přenesená",J407,0)</f>
        <v>0</v>
      </c>
      <c r="BI407" s="232">
        <f>IF(N407="nulová",J407,0)</f>
        <v>0</v>
      </c>
      <c r="BJ407" s="18" t="s">
        <v>80</v>
      </c>
      <c r="BK407" s="232">
        <f>ROUND(I407*H407,2)</f>
        <v>0</v>
      </c>
      <c r="BL407" s="18" t="s">
        <v>154</v>
      </c>
      <c r="BM407" s="231" t="s">
        <v>1049</v>
      </c>
    </row>
    <row r="408" spans="2:51" s="12" customFormat="1" ht="12">
      <c r="B408" s="233"/>
      <c r="C408" s="234"/>
      <c r="D408" s="235" t="s">
        <v>156</v>
      </c>
      <c r="E408" s="236" t="s">
        <v>19</v>
      </c>
      <c r="F408" s="237" t="s">
        <v>1050</v>
      </c>
      <c r="G408" s="234"/>
      <c r="H408" s="238">
        <v>193.666</v>
      </c>
      <c r="I408" s="239"/>
      <c r="J408" s="234"/>
      <c r="K408" s="234"/>
      <c r="L408" s="240"/>
      <c r="M408" s="241"/>
      <c r="N408" s="242"/>
      <c r="O408" s="242"/>
      <c r="P408" s="242"/>
      <c r="Q408" s="242"/>
      <c r="R408" s="242"/>
      <c r="S408" s="242"/>
      <c r="T408" s="243"/>
      <c r="AT408" s="244" t="s">
        <v>156</v>
      </c>
      <c r="AU408" s="244" t="s">
        <v>82</v>
      </c>
      <c r="AV408" s="12" t="s">
        <v>82</v>
      </c>
      <c r="AW408" s="12" t="s">
        <v>33</v>
      </c>
      <c r="AX408" s="12" t="s">
        <v>80</v>
      </c>
      <c r="AY408" s="244" t="s">
        <v>147</v>
      </c>
    </row>
    <row r="409" spans="2:65" s="1" customFormat="1" ht="48" customHeight="1">
      <c r="B409" s="39"/>
      <c r="C409" s="220" t="s">
        <v>1051</v>
      </c>
      <c r="D409" s="220" t="s">
        <v>149</v>
      </c>
      <c r="E409" s="221" t="s">
        <v>1052</v>
      </c>
      <c r="F409" s="222" t="s">
        <v>1053</v>
      </c>
      <c r="G409" s="223" t="s">
        <v>152</v>
      </c>
      <c r="H409" s="224">
        <v>720.155</v>
      </c>
      <c r="I409" s="225"/>
      <c r="J409" s="226">
        <f>ROUND(I409*H409,2)</f>
        <v>0</v>
      </c>
      <c r="K409" s="222" t="s">
        <v>153</v>
      </c>
      <c r="L409" s="44"/>
      <c r="M409" s="227" t="s">
        <v>19</v>
      </c>
      <c r="N409" s="228" t="s">
        <v>43</v>
      </c>
      <c r="O409" s="84"/>
      <c r="P409" s="229">
        <f>O409*H409</f>
        <v>0</v>
      </c>
      <c r="Q409" s="229">
        <v>0</v>
      </c>
      <c r="R409" s="229">
        <f>Q409*H409</f>
        <v>0</v>
      </c>
      <c r="S409" s="229">
        <v>0</v>
      </c>
      <c r="T409" s="230">
        <f>S409*H409</f>
        <v>0</v>
      </c>
      <c r="AR409" s="231" t="s">
        <v>154</v>
      </c>
      <c r="AT409" s="231" t="s">
        <v>149</v>
      </c>
      <c r="AU409" s="231" t="s">
        <v>82</v>
      </c>
      <c r="AY409" s="18" t="s">
        <v>147</v>
      </c>
      <c r="BE409" s="232">
        <f>IF(N409="základní",J409,0)</f>
        <v>0</v>
      </c>
      <c r="BF409" s="232">
        <f>IF(N409="snížená",J409,0)</f>
        <v>0</v>
      </c>
      <c r="BG409" s="232">
        <f>IF(N409="zákl. přenesená",J409,0)</f>
        <v>0</v>
      </c>
      <c r="BH409" s="232">
        <f>IF(N409="sníž. přenesená",J409,0)</f>
        <v>0</v>
      </c>
      <c r="BI409" s="232">
        <f>IF(N409="nulová",J409,0)</f>
        <v>0</v>
      </c>
      <c r="BJ409" s="18" t="s">
        <v>80</v>
      </c>
      <c r="BK409" s="232">
        <f>ROUND(I409*H409,2)</f>
        <v>0</v>
      </c>
      <c r="BL409" s="18" t="s">
        <v>154</v>
      </c>
      <c r="BM409" s="231" t="s">
        <v>1054</v>
      </c>
    </row>
    <row r="410" spans="2:51" s="12" customFormat="1" ht="12">
      <c r="B410" s="233"/>
      <c r="C410" s="234"/>
      <c r="D410" s="235" t="s">
        <v>156</v>
      </c>
      <c r="E410" s="236" t="s">
        <v>19</v>
      </c>
      <c r="F410" s="237" t="s">
        <v>1055</v>
      </c>
      <c r="G410" s="234"/>
      <c r="H410" s="238">
        <v>720.155</v>
      </c>
      <c r="I410" s="239"/>
      <c r="J410" s="234"/>
      <c r="K410" s="234"/>
      <c r="L410" s="240"/>
      <c r="M410" s="241"/>
      <c r="N410" s="242"/>
      <c r="O410" s="242"/>
      <c r="P410" s="242"/>
      <c r="Q410" s="242"/>
      <c r="R410" s="242"/>
      <c r="S410" s="242"/>
      <c r="T410" s="243"/>
      <c r="AT410" s="244" t="s">
        <v>156</v>
      </c>
      <c r="AU410" s="244" t="s">
        <v>82</v>
      </c>
      <c r="AV410" s="12" t="s">
        <v>82</v>
      </c>
      <c r="AW410" s="12" t="s">
        <v>33</v>
      </c>
      <c r="AX410" s="12" t="s">
        <v>80</v>
      </c>
      <c r="AY410" s="244" t="s">
        <v>147</v>
      </c>
    </row>
    <row r="411" spans="2:65" s="1" customFormat="1" ht="48" customHeight="1">
      <c r="B411" s="39"/>
      <c r="C411" s="220" t="s">
        <v>1056</v>
      </c>
      <c r="D411" s="220" t="s">
        <v>149</v>
      </c>
      <c r="E411" s="221" t="s">
        <v>1057</v>
      </c>
      <c r="F411" s="222" t="s">
        <v>1058</v>
      </c>
      <c r="G411" s="223" t="s">
        <v>152</v>
      </c>
      <c r="H411" s="224">
        <v>17429.94</v>
      </c>
      <c r="I411" s="225"/>
      <c r="J411" s="226">
        <f>ROUND(I411*H411,2)</f>
        <v>0</v>
      </c>
      <c r="K411" s="222" t="s">
        <v>153</v>
      </c>
      <c r="L411" s="44"/>
      <c r="M411" s="227" t="s">
        <v>19</v>
      </c>
      <c r="N411" s="228" t="s">
        <v>43</v>
      </c>
      <c r="O411" s="84"/>
      <c r="P411" s="229">
        <f>O411*H411</f>
        <v>0</v>
      </c>
      <c r="Q411" s="229">
        <v>0</v>
      </c>
      <c r="R411" s="229">
        <f>Q411*H411</f>
        <v>0</v>
      </c>
      <c r="S411" s="229">
        <v>0</v>
      </c>
      <c r="T411" s="230">
        <f>S411*H411</f>
        <v>0</v>
      </c>
      <c r="AR411" s="231" t="s">
        <v>154</v>
      </c>
      <c r="AT411" s="231" t="s">
        <v>149</v>
      </c>
      <c r="AU411" s="231" t="s">
        <v>82</v>
      </c>
      <c r="AY411" s="18" t="s">
        <v>147</v>
      </c>
      <c r="BE411" s="232">
        <f>IF(N411="základní",J411,0)</f>
        <v>0</v>
      </c>
      <c r="BF411" s="232">
        <f>IF(N411="snížená",J411,0)</f>
        <v>0</v>
      </c>
      <c r="BG411" s="232">
        <f>IF(N411="zákl. přenesená",J411,0)</f>
        <v>0</v>
      </c>
      <c r="BH411" s="232">
        <f>IF(N411="sníž. přenesená",J411,0)</f>
        <v>0</v>
      </c>
      <c r="BI411" s="232">
        <f>IF(N411="nulová",J411,0)</f>
        <v>0</v>
      </c>
      <c r="BJ411" s="18" t="s">
        <v>80</v>
      </c>
      <c r="BK411" s="232">
        <f>ROUND(I411*H411,2)</f>
        <v>0</v>
      </c>
      <c r="BL411" s="18" t="s">
        <v>154</v>
      </c>
      <c r="BM411" s="231" t="s">
        <v>1059</v>
      </c>
    </row>
    <row r="412" spans="2:51" s="12" customFormat="1" ht="12">
      <c r="B412" s="233"/>
      <c r="C412" s="234"/>
      <c r="D412" s="235" t="s">
        <v>156</v>
      </c>
      <c r="E412" s="236" t="s">
        <v>19</v>
      </c>
      <c r="F412" s="237" t="s">
        <v>1060</v>
      </c>
      <c r="G412" s="234"/>
      <c r="H412" s="238">
        <v>17429.94</v>
      </c>
      <c r="I412" s="239"/>
      <c r="J412" s="234"/>
      <c r="K412" s="234"/>
      <c r="L412" s="240"/>
      <c r="M412" s="241"/>
      <c r="N412" s="242"/>
      <c r="O412" s="242"/>
      <c r="P412" s="242"/>
      <c r="Q412" s="242"/>
      <c r="R412" s="242"/>
      <c r="S412" s="242"/>
      <c r="T412" s="243"/>
      <c r="AT412" s="244" t="s">
        <v>156</v>
      </c>
      <c r="AU412" s="244" t="s">
        <v>82</v>
      </c>
      <c r="AV412" s="12" t="s">
        <v>82</v>
      </c>
      <c r="AW412" s="12" t="s">
        <v>33</v>
      </c>
      <c r="AX412" s="12" t="s">
        <v>80</v>
      </c>
      <c r="AY412" s="244" t="s">
        <v>147</v>
      </c>
    </row>
    <row r="413" spans="2:65" s="1" customFormat="1" ht="48" customHeight="1">
      <c r="B413" s="39"/>
      <c r="C413" s="220" t="s">
        <v>1061</v>
      </c>
      <c r="D413" s="220" t="s">
        <v>149</v>
      </c>
      <c r="E413" s="221" t="s">
        <v>1062</v>
      </c>
      <c r="F413" s="222" t="s">
        <v>1063</v>
      </c>
      <c r="G413" s="223" t="s">
        <v>152</v>
      </c>
      <c r="H413" s="224">
        <v>64813.95</v>
      </c>
      <c r="I413" s="225"/>
      <c r="J413" s="226">
        <f>ROUND(I413*H413,2)</f>
        <v>0</v>
      </c>
      <c r="K413" s="222" t="s">
        <v>153</v>
      </c>
      <c r="L413" s="44"/>
      <c r="M413" s="227" t="s">
        <v>19</v>
      </c>
      <c r="N413" s="228" t="s">
        <v>43</v>
      </c>
      <c r="O413" s="84"/>
      <c r="P413" s="229">
        <f>O413*H413</f>
        <v>0</v>
      </c>
      <c r="Q413" s="229">
        <v>0</v>
      </c>
      <c r="R413" s="229">
        <f>Q413*H413</f>
        <v>0</v>
      </c>
      <c r="S413" s="229">
        <v>0</v>
      </c>
      <c r="T413" s="230">
        <f>S413*H413</f>
        <v>0</v>
      </c>
      <c r="AR413" s="231" t="s">
        <v>154</v>
      </c>
      <c r="AT413" s="231" t="s">
        <v>149</v>
      </c>
      <c r="AU413" s="231" t="s">
        <v>82</v>
      </c>
      <c r="AY413" s="18" t="s">
        <v>147</v>
      </c>
      <c r="BE413" s="232">
        <f>IF(N413="základní",J413,0)</f>
        <v>0</v>
      </c>
      <c r="BF413" s="232">
        <f>IF(N413="snížená",J413,0)</f>
        <v>0</v>
      </c>
      <c r="BG413" s="232">
        <f>IF(N413="zákl. přenesená",J413,0)</f>
        <v>0</v>
      </c>
      <c r="BH413" s="232">
        <f>IF(N413="sníž. přenesená",J413,0)</f>
        <v>0</v>
      </c>
      <c r="BI413" s="232">
        <f>IF(N413="nulová",J413,0)</f>
        <v>0</v>
      </c>
      <c r="BJ413" s="18" t="s">
        <v>80</v>
      </c>
      <c r="BK413" s="232">
        <f>ROUND(I413*H413,2)</f>
        <v>0</v>
      </c>
      <c r="BL413" s="18" t="s">
        <v>154</v>
      </c>
      <c r="BM413" s="231" t="s">
        <v>1064</v>
      </c>
    </row>
    <row r="414" spans="2:51" s="12" customFormat="1" ht="12">
      <c r="B414" s="233"/>
      <c r="C414" s="234"/>
      <c r="D414" s="235" t="s">
        <v>156</v>
      </c>
      <c r="E414" s="236" t="s">
        <v>19</v>
      </c>
      <c r="F414" s="237" t="s">
        <v>1065</v>
      </c>
      <c r="G414" s="234"/>
      <c r="H414" s="238">
        <v>64813.95</v>
      </c>
      <c r="I414" s="239"/>
      <c r="J414" s="234"/>
      <c r="K414" s="234"/>
      <c r="L414" s="240"/>
      <c r="M414" s="241"/>
      <c r="N414" s="242"/>
      <c r="O414" s="242"/>
      <c r="P414" s="242"/>
      <c r="Q414" s="242"/>
      <c r="R414" s="242"/>
      <c r="S414" s="242"/>
      <c r="T414" s="243"/>
      <c r="AT414" s="244" t="s">
        <v>156</v>
      </c>
      <c r="AU414" s="244" t="s">
        <v>82</v>
      </c>
      <c r="AV414" s="12" t="s">
        <v>82</v>
      </c>
      <c r="AW414" s="12" t="s">
        <v>33</v>
      </c>
      <c r="AX414" s="12" t="s">
        <v>80</v>
      </c>
      <c r="AY414" s="244" t="s">
        <v>147</v>
      </c>
    </row>
    <row r="415" spans="2:65" s="1" customFormat="1" ht="48" customHeight="1">
      <c r="B415" s="39"/>
      <c r="C415" s="220" t="s">
        <v>1066</v>
      </c>
      <c r="D415" s="220" t="s">
        <v>149</v>
      </c>
      <c r="E415" s="221" t="s">
        <v>1067</v>
      </c>
      <c r="F415" s="222" t="s">
        <v>1068</v>
      </c>
      <c r="G415" s="223" t="s">
        <v>152</v>
      </c>
      <c r="H415" s="224">
        <v>193.666</v>
      </c>
      <c r="I415" s="225"/>
      <c r="J415" s="226">
        <f>ROUND(I415*H415,2)</f>
        <v>0</v>
      </c>
      <c r="K415" s="222" t="s">
        <v>153</v>
      </c>
      <c r="L415" s="44"/>
      <c r="M415" s="227" t="s">
        <v>19</v>
      </c>
      <c r="N415" s="228" t="s">
        <v>43</v>
      </c>
      <c r="O415" s="84"/>
      <c r="P415" s="229">
        <f>O415*H415</f>
        <v>0</v>
      </c>
      <c r="Q415" s="229">
        <v>0</v>
      </c>
      <c r="R415" s="229">
        <f>Q415*H415</f>
        <v>0</v>
      </c>
      <c r="S415" s="229">
        <v>0</v>
      </c>
      <c r="T415" s="230">
        <f>S415*H415</f>
        <v>0</v>
      </c>
      <c r="AR415" s="231" t="s">
        <v>154</v>
      </c>
      <c r="AT415" s="231" t="s">
        <v>149</v>
      </c>
      <c r="AU415" s="231" t="s">
        <v>82</v>
      </c>
      <c r="AY415" s="18" t="s">
        <v>147</v>
      </c>
      <c r="BE415" s="232">
        <f>IF(N415="základní",J415,0)</f>
        <v>0</v>
      </c>
      <c r="BF415" s="232">
        <f>IF(N415="snížená",J415,0)</f>
        <v>0</v>
      </c>
      <c r="BG415" s="232">
        <f>IF(N415="zákl. přenesená",J415,0)</f>
        <v>0</v>
      </c>
      <c r="BH415" s="232">
        <f>IF(N415="sníž. přenesená",J415,0)</f>
        <v>0</v>
      </c>
      <c r="BI415" s="232">
        <f>IF(N415="nulová",J415,0)</f>
        <v>0</v>
      </c>
      <c r="BJ415" s="18" t="s">
        <v>80</v>
      </c>
      <c r="BK415" s="232">
        <f>ROUND(I415*H415,2)</f>
        <v>0</v>
      </c>
      <c r="BL415" s="18" t="s">
        <v>154</v>
      </c>
      <c r="BM415" s="231" t="s">
        <v>1069</v>
      </c>
    </row>
    <row r="416" spans="2:65" s="1" customFormat="1" ht="48" customHeight="1">
      <c r="B416" s="39"/>
      <c r="C416" s="220" t="s">
        <v>1070</v>
      </c>
      <c r="D416" s="220" t="s">
        <v>149</v>
      </c>
      <c r="E416" s="221" t="s">
        <v>1071</v>
      </c>
      <c r="F416" s="222" t="s">
        <v>1072</v>
      </c>
      <c r="G416" s="223" t="s">
        <v>152</v>
      </c>
      <c r="H416" s="224">
        <v>720.155</v>
      </c>
      <c r="I416" s="225"/>
      <c r="J416" s="226">
        <f>ROUND(I416*H416,2)</f>
        <v>0</v>
      </c>
      <c r="K416" s="222" t="s">
        <v>153</v>
      </c>
      <c r="L416" s="44"/>
      <c r="M416" s="227" t="s">
        <v>19</v>
      </c>
      <c r="N416" s="228" t="s">
        <v>43</v>
      </c>
      <c r="O416" s="84"/>
      <c r="P416" s="229">
        <f>O416*H416</f>
        <v>0</v>
      </c>
      <c r="Q416" s="229">
        <v>0</v>
      </c>
      <c r="R416" s="229">
        <f>Q416*H416</f>
        <v>0</v>
      </c>
      <c r="S416" s="229">
        <v>0</v>
      </c>
      <c r="T416" s="230">
        <f>S416*H416</f>
        <v>0</v>
      </c>
      <c r="AR416" s="231" t="s">
        <v>154</v>
      </c>
      <c r="AT416" s="231" t="s">
        <v>149</v>
      </c>
      <c r="AU416" s="231" t="s">
        <v>82</v>
      </c>
      <c r="AY416" s="18" t="s">
        <v>147</v>
      </c>
      <c r="BE416" s="232">
        <f>IF(N416="základní",J416,0)</f>
        <v>0</v>
      </c>
      <c r="BF416" s="232">
        <f>IF(N416="snížená",J416,0)</f>
        <v>0</v>
      </c>
      <c r="BG416" s="232">
        <f>IF(N416="zákl. přenesená",J416,0)</f>
        <v>0</v>
      </c>
      <c r="BH416" s="232">
        <f>IF(N416="sníž. přenesená",J416,0)</f>
        <v>0</v>
      </c>
      <c r="BI416" s="232">
        <f>IF(N416="nulová",J416,0)</f>
        <v>0</v>
      </c>
      <c r="BJ416" s="18" t="s">
        <v>80</v>
      </c>
      <c r="BK416" s="232">
        <f>ROUND(I416*H416,2)</f>
        <v>0</v>
      </c>
      <c r="BL416" s="18" t="s">
        <v>154</v>
      </c>
      <c r="BM416" s="231" t="s">
        <v>1073</v>
      </c>
    </row>
    <row r="417" spans="2:65" s="1" customFormat="1" ht="36" customHeight="1">
      <c r="B417" s="39"/>
      <c r="C417" s="220" t="s">
        <v>1074</v>
      </c>
      <c r="D417" s="220" t="s">
        <v>149</v>
      </c>
      <c r="E417" s="221" t="s">
        <v>1075</v>
      </c>
      <c r="F417" s="222" t="s">
        <v>1076</v>
      </c>
      <c r="G417" s="223" t="s">
        <v>152</v>
      </c>
      <c r="H417" s="224">
        <v>1206.31</v>
      </c>
      <c r="I417" s="225"/>
      <c r="J417" s="226">
        <f>ROUND(I417*H417,2)</f>
        <v>0</v>
      </c>
      <c r="K417" s="222" t="s">
        <v>153</v>
      </c>
      <c r="L417" s="44"/>
      <c r="M417" s="227" t="s">
        <v>19</v>
      </c>
      <c r="N417" s="228" t="s">
        <v>43</v>
      </c>
      <c r="O417" s="84"/>
      <c r="P417" s="229">
        <f>O417*H417</f>
        <v>0</v>
      </c>
      <c r="Q417" s="229">
        <v>4E-05</v>
      </c>
      <c r="R417" s="229">
        <f>Q417*H417</f>
        <v>0.0482524</v>
      </c>
      <c r="S417" s="229">
        <v>0</v>
      </c>
      <c r="T417" s="230">
        <f>S417*H417</f>
        <v>0</v>
      </c>
      <c r="AR417" s="231" t="s">
        <v>154</v>
      </c>
      <c r="AT417" s="231" t="s">
        <v>149</v>
      </c>
      <c r="AU417" s="231" t="s">
        <v>82</v>
      </c>
      <c r="AY417" s="18" t="s">
        <v>147</v>
      </c>
      <c r="BE417" s="232">
        <f>IF(N417="základní",J417,0)</f>
        <v>0</v>
      </c>
      <c r="BF417" s="232">
        <f>IF(N417="snížená",J417,0)</f>
        <v>0</v>
      </c>
      <c r="BG417" s="232">
        <f>IF(N417="zákl. přenesená",J417,0)</f>
        <v>0</v>
      </c>
      <c r="BH417" s="232">
        <f>IF(N417="sníž. přenesená",J417,0)</f>
        <v>0</v>
      </c>
      <c r="BI417" s="232">
        <f>IF(N417="nulová",J417,0)</f>
        <v>0</v>
      </c>
      <c r="BJ417" s="18" t="s">
        <v>80</v>
      </c>
      <c r="BK417" s="232">
        <f>ROUND(I417*H417,2)</f>
        <v>0</v>
      </c>
      <c r="BL417" s="18" t="s">
        <v>154</v>
      </c>
      <c r="BM417" s="231" t="s">
        <v>1077</v>
      </c>
    </row>
    <row r="418" spans="2:51" s="12" customFormat="1" ht="12">
      <c r="B418" s="233"/>
      <c r="C418" s="234"/>
      <c r="D418" s="235" t="s">
        <v>156</v>
      </c>
      <c r="E418" s="236" t="s">
        <v>619</v>
      </c>
      <c r="F418" s="237" t="s">
        <v>876</v>
      </c>
      <c r="G418" s="234"/>
      <c r="H418" s="238">
        <v>95.42</v>
      </c>
      <c r="I418" s="239"/>
      <c r="J418" s="234"/>
      <c r="K418" s="234"/>
      <c r="L418" s="240"/>
      <c r="M418" s="241"/>
      <c r="N418" s="242"/>
      <c r="O418" s="242"/>
      <c r="P418" s="242"/>
      <c r="Q418" s="242"/>
      <c r="R418" s="242"/>
      <c r="S418" s="242"/>
      <c r="T418" s="243"/>
      <c r="AT418" s="244" t="s">
        <v>156</v>
      </c>
      <c r="AU418" s="244" t="s">
        <v>82</v>
      </c>
      <c r="AV418" s="12" t="s">
        <v>82</v>
      </c>
      <c r="AW418" s="12" t="s">
        <v>33</v>
      </c>
      <c r="AX418" s="12" t="s">
        <v>72</v>
      </c>
      <c r="AY418" s="244" t="s">
        <v>147</v>
      </c>
    </row>
    <row r="419" spans="2:51" s="12" customFormat="1" ht="12">
      <c r="B419" s="233"/>
      <c r="C419" s="234"/>
      <c r="D419" s="235" t="s">
        <v>156</v>
      </c>
      <c r="E419" s="236" t="s">
        <v>1078</v>
      </c>
      <c r="F419" s="237" t="s">
        <v>1079</v>
      </c>
      <c r="G419" s="234"/>
      <c r="H419" s="238">
        <v>406.88</v>
      </c>
      <c r="I419" s="239"/>
      <c r="J419" s="234"/>
      <c r="K419" s="234"/>
      <c r="L419" s="240"/>
      <c r="M419" s="241"/>
      <c r="N419" s="242"/>
      <c r="O419" s="242"/>
      <c r="P419" s="242"/>
      <c r="Q419" s="242"/>
      <c r="R419" s="242"/>
      <c r="S419" s="242"/>
      <c r="T419" s="243"/>
      <c r="AT419" s="244" t="s">
        <v>156</v>
      </c>
      <c r="AU419" s="244" t="s">
        <v>82</v>
      </c>
      <c r="AV419" s="12" t="s">
        <v>82</v>
      </c>
      <c r="AW419" s="12" t="s">
        <v>33</v>
      </c>
      <c r="AX419" s="12" t="s">
        <v>72</v>
      </c>
      <c r="AY419" s="244" t="s">
        <v>147</v>
      </c>
    </row>
    <row r="420" spans="2:51" s="12" customFormat="1" ht="12">
      <c r="B420" s="233"/>
      <c r="C420" s="234"/>
      <c r="D420" s="235" t="s">
        <v>156</v>
      </c>
      <c r="E420" s="236" t="s">
        <v>1080</v>
      </c>
      <c r="F420" s="237" t="s">
        <v>1081</v>
      </c>
      <c r="G420" s="234"/>
      <c r="H420" s="238">
        <v>411.5</v>
      </c>
      <c r="I420" s="239"/>
      <c r="J420" s="234"/>
      <c r="K420" s="234"/>
      <c r="L420" s="240"/>
      <c r="M420" s="241"/>
      <c r="N420" s="242"/>
      <c r="O420" s="242"/>
      <c r="P420" s="242"/>
      <c r="Q420" s="242"/>
      <c r="R420" s="242"/>
      <c r="S420" s="242"/>
      <c r="T420" s="243"/>
      <c r="AT420" s="244" t="s">
        <v>156</v>
      </c>
      <c r="AU420" s="244" t="s">
        <v>82</v>
      </c>
      <c r="AV420" s="12" t="s">
        <v>82</v>
      </c>
      <c r="AW420" s="12" t="s">
        <v>33</v>
      </c>
      <c r="AX420" s="12" t="s">
        <v>72</v>
      </c>
      <c r="AY420" s="244" t="s">
        <v>147</v>
      </c>
    </row>
    <row r="421" spans="2:51" s="12" customFormat="1" ht="12">
      <c r="B421" s="233"/>
      <c r="C421" s="234"/>
      <c r="D421" s="235" t="s">
        <v>156</v>
      </c>
      <c r="E421" s="236" t="s">
        <v>1082</v>
      </c>
      <c r="F421" s="237" t="s">
        <v>1083</v>
      </c>
      <c r="G421" s="234"/>
      <c r="H421" s="238">
        <v>292.51</v>
      </c>
      <c r="I421" s="239"/>
      <c r="J421" s="234"/>
      <c r="K421" s="234"/>
      <c r="L421" s="240"/>
      <c r="M421" s="241"/>
      <c r="N421" s="242"/>
      <c r="O421" s="242"/>
      <c r="P421" s="242"/>
      <c r="Q421" s="242"/>
      <c r="R421" s="242"/>
      <c r="S421" s="242"/>
      <c r="T421" s="243"/>
      <c r="AT421" s="244" t="s">
        <v>156</v>
      </c>
      <c r="AU421" s="244" t="s">
        <v>82</v>
      </c>
      <c r="AV421" s="12" t="s">
        <v>82</v>
      </c>
      <c r="AW421" s="12" t="s">
        <v>33</v>
      </c>
      <c r="AX421" s="12" t="s">
        <v>72</v>
      </c>
      <c r="AY421" s="244" t="s">
        <v>147</v>
      </c>
    </row>
    <row r="422" spans="2:51" s="13" customFormat="1" ht="12">
      <c r="B422" s="245"/>
      <c r="C422" s="246"/>
      <c r="D422" s="235" t="s">
        <v>156</v>
      </c>
      <c r="E422" s="247" t="s">
        <v>579</v>
      </c>
      <c r="F422" s="248" t="s">
        <v>183</v>
      </c>
      <c r="G422" s="246"/>
      <c r="H422" s="249">
        <v>1206.31</v>
      </c>
      <c r="I422" s="250"/>
      <c r="J422" s="246"/>
      <c r="K422" s="246"/>
      <c r="L422" s="251"/>
      <c r="M422" s="252"/>
      <c r="N422" s="253"/>
      <c r="O422" s="253"/>
      <c r="P422" s="253"/>
      <c r="Q422" s="253"/>
      <c r="R422" s="253"/>
      <c r="S422" s="253"/>
      <c r="T422" s="254"/>
      <c r="AT422" s="255" t="s">
        <v>156</v>
      </c>
      <c r="AU422" s="255" t="s">
        <v>82</v>
      </c>
      <c r="AV422" s="13" t="s">
        <v>154</v>
      </c>
      <c r="AW422" s="13" t="s">
        <v>33</v>
      </c>
      <c r="AX422" s="13" t="s">
        <v>80</v>
      </c>
      <c r="AY422" s="255" t="s">
        <v>147</v>
      </c>
    </row>
    <row r="423" spans="2:65" s="1" customFormat="1" ht="24" customHeight="1">
      <c r="B423" s="39"/>
      <c r="C423" s="220" t="s">
        <v>1084</v>
      </c>
      <c r="D423" s="220" t="s">
        <v>149</v>
      </c>
      <c r="E423" s="221" t="s">
        <v>1085</v>
      </c>
      <c r="F423" s="222" t="s">
        <v>1086</v>
      </c>
      <c r="G423" s="223" t="s">
        <v>732</v>
      </c>
      <c r="H423" s="224">
        <v>1</v>
      </c>
      <c r="I423" s="225"/>
      <c r="J423" s="226">
        <f>ROUND(I423*H423,2)</f>
        <v>0</v>
      </c>
      <c r="K423" s="222" t="s">
        <v>153</v>
      </c>
      <c r="L423" s="44"/>
      <c r="M423" s="227" t="s">
        <v>19</v>
      </c>
      <c r="N423" s="228" t="s">
        <v>43</v>
      </c>
      <c r="O423" s="84"/>
      <c r="P423" s="229">
        <f>O423*H423</f>
        <v>0</v>
      </c>
      <c r="Q423" s="229">
        <v>0.00688</v>
      </c>
      <c r="R423" s="229">
        <f>Q423*H423</f>
        <v>0.00688</v>
      </c>
      <c r="S423" s="229">
        <v>0</v>
      </c>
      <c r="T423" s="230">
        <f>S423*H423</f>
        <v>0</v>
      </c>
      <c r="AR423" s="231" t="s">
        <v>154</v>
      </c>
      <c r="AT423" s="231" t="s">
        <v>149</v>
      </c>
      <c r="AU423" s="231" t="s">
        <v>82</v>
      </c>
      <c r="AY423" s="18" t="s">
        <v>147</v>
      </c>
      <c r="BE423" s="232">
        <f>IF(N423="základní",J423,0)</f>
        <v>0</v>
      </c>
      <c r="BF423" s="232">
        <f>IF(N423="snížená",J423,0)</f>
        <v>0</v>
      </c>
      <c r="BG423" s="232">
        <f>IF(N423="zákl. přenesená",J423,0)</f>
        <v>0</v>
      </c>
      <c r="BH423" s="232">
        <f>IF(N423="sníž. přenesená",J423,0)</f>
        <v>0</v>
      </c>
      <c r="BI423" s="232">
        <f>IF(N423="nulová",J423,0)</f>
        <v>0</v>
      </c>
      <c r="BJ423" s="18" t="s">
        <v>80</v>
      </c>
      <c r="BK423" s="232">
        <f>ROUND(I423*H423,2)</f>
        <v>0</v>
      </c>
      <c r="BL423" s="18" t="s">
        <v>154</v>
      </c>
      <c r="BM423" s="231" t="s">
        <v>1087</v>
      </c>
    </row>
    <row r="424" spans="2:65" s="1" customFormat="1" ht="16.5" customHeight="1">
      <c r="B424" s="39"/>
      <c r="C424" s="270" t="s">
        <v>1088</v>
      </c>
      <c r="D424" s="270" t="s">
        <v>752</v>
      </c>
      <c r="E424" s="271" t="s">
        <v>1089</v>
      </c>
      <c r="F424" s="272" t="s">
        <v>1090</v>
      </c>
      <c r="G424" s="273" t="s">
        <v>732</v>
      </c>
      <c r="H424" s="274">
        <v>1</v>
      </c>
      <c r="I424" s="275"/>
      <c r="J424" s="276">
        <f>ROUND(I424*H424,2)</f>
        <v>0</v>
      </c>
      <c r="K424" s="272" t="s">
        <v>19</v>
      </c>
      <c r="L424" s="277"/>
      <c r="M424" s="278" t="s">
        <v>19</v>
      </c>
      <c r="N424" s="279" t="s">
        <v>43</v>
      </c>
      <c r="O424" s="84"/>
      <c r="P424" s="229">
        <f>O424*H424</f>
        <v>0</v>
      </c>
      <c r="Q424" s="229">
        <v>0.965</v>
      </c>
      <c r="R424" s="229">
        <f>Q424*H424</f>
        <v>0.965</v>
      </c>
      <c r="S424" s="229">
        <v>0</v>
      </c>
      <c r="T424" s="230">
        <f>S424*H424</f>
        <v>0</v>
      </c>
      <c r="AR424" s="231" t="s">
        <v>190</v>
      </c>
      <c r="AT424" s="231" t="s">
        <v>752</v>
      </c>
      <c r="AU424" s="231" t="s">
        <v>82</v>
      </c>
      <c r="AY424" s="18" t="s">
        <v>147</v>
      </c>
      <c r="BE424" s="232">
        <f>IF(N424="základní",J424,0)</f>
        <v>0</v>
      </c>
      <c r="BF424" s="232">
        <f>IF(N424="snížená",J424,0)</f>
        <v>0</v>
      </c>
      <c r="BG424" s="232">
        <f>IF(N424="zákl. přenesená",J424,0)</f>
        <v>0</v>
      </c>
      <c r="BH424" s="232">
        <f>IF(N424="sníž. přenesená",J424,0)</f>
        <v>0</v>
      </c>
      <c r="BI424" s="232">
        <f>IF(N424="nulová",J424,0)</f>
        <v>0</v>
      </c>
      <c r="BJ424" s="18" t="s">
        <v>80</v>
      </c>
      <c r="BK424" s="232">
        <f>ROUND(I424*H424,2)</f>
        <v>0</v>
      </c>
      <c r="BL424" s="18" t="s">
        <v>154</v>
      </c>
      <c r="BM424" s="231" t="s">
        <v>1091</v>
      </c>
    </row>
    <row r="425" spans="2:65" s="1" customFormat="1" ht="36" customHeight="1">
      <c r="B425" s="39"/>
      <c r="C425" s="220" t="s">
        <v>1092</v>
      </c>
      <c r="D425" s="220" t="s">
        <v>149</v>
      </c>
      <c r="E425" s="221" t="s">
        <v>1093</v>
      </c>
      <c r="F425" s="222" t="s">
        <v>1094</v>
      </c>
      <c r="G425" s="223" t="s">
        <v>152</v>
      </c>
      <c r="H425" s="224">
        <v>366.088</v>
      </c>
      <c r="I425" s="225"/>
      <c r="J425" s="226">
        <f>ROUND(I425*H425,2)</f>
        <v>0</v>
      </c>
      <c r="K425" s="222" t="s">
        <v>153</v>
      </c>
      <c r="L425" s="44"/>
      <c r="M425" s="227" t="s">
        <v>19</v>
      </c>
      <c r="N425" s="228" t="s">
        <v>43</v>
      </c>
      <c r="O425" s="84"/>
      <c r="P425" s="229">
        <f>O425*H425</f>
        <v>0</v>
      </c>
      <c r="Q425" s="229">
        <v>0.02324</v>
      </c>
      <c r="R425" s="229">
        <f>Q425*H425</f>
        <v>8.507885120000001</v>
      </c>
      <c r="S425" s="229">
        <v>0</v>
      </c>
      <c r="T425" s="230">
        <f>S425*H425</f>
        <v>0</v>
      </c>
      <c r="AR425" s="231" t="s">
        <v>154</v>
      </c>
      <c r="AT425" s="231" t="s">
        <v>149</v>
      </c>
      <c r="AU425" s="231" t="s">
        <v>82</v>
      </c>
      <c r="AY425" s="18" t="s">
        <v>147</v>
      </c>
      <c r="BE425" s="232">
        <f>IF(N425="základní",J425,0)</f>
        <v>0</v>
      </c>
      <c r="BF425" s="232">
        <f>IF(N425="snížená",J425,0)</f>
        <v>0</v>
      </c>
      <c r="BG425" s="232">
        <f>IF(N425="zákl. přenesená",J425,0)</f>
        <v>0</v>
      </c>
      <c r="BH425" s="232">
        <f>IF(N425="sníž. přenesená",J425,0)</f>
        <v>0</v>
      </c>
      <c r="BI425" s="232">
        <f>IF(N425="nulová",J425,0)</f>
        <v>0</v>
      </c>
      <c r="BJ425" s="18" t="s">
        <v>80</v>
      </c>
      <c r="BK425" s="232">
        <f>ROUND(I425*H425,2)</f>
        <v>0</v>
      </c>
      <c r="BL425" s="18" t="s">
        <v>154</v>
      </c>
      <c r="BM425" s="231" t="s">
        <v>1095</v>
      </c>
    </row>
    <row r="426" spans="2:51" s="14" customFormat="1" ht="12">
      <c r="B426" s="256"/>
      <c r="C426" s="257"/>
      <c r="D426" s="235" t="s">
        <v>156</v>
      </c>
      <c r="E426" s="258" t="s">
        <v>19</v>
      </c>
      <c r="F426" s="259" t="s">
        <v>188</v>
      </c>
      <c r="G426" s="257"/>
      <c r="H426" s="258" t="s">
        <v>19</v>
      </c>
      <c r="I426" s="260"/>
      <c r="J426" s="257"/>
      <c r="K426" s="257"/>
      <c r="L426" s="261"/>
      <c r="M426" s="262"/>
      <c r="N426" s="263"/>
      <c r="O426" s="263"/>
      <c r="P426" s="263"/>
      <c r="Q426" s="263"/>
      <c r="R426" s="263"/>
      <c r="S426" s="263"/>
      <c r="T426" s="264"/>
      <c r="AT426" s="265" t="s">
        <v>156</v>
      </c>
      <c r="AU426" s="265" t="s">
        <v>82</v>
      </c>
      <c r="AV426" s="14" t="s">
        <v>80</v>
      </c>
      <c r="AW426" s="14" t="s">
        <v>33</v>
      </c>
      <c r="AX426" s="14" t="s">
        <v>72</v>
      </c>
      <c r="AY426" s="265" t="s">
        <v>147</v>
      </c>
    </row>
    <row r="427" spans="2:51" s="12" customFormat="1" ht="12">
      <c r="B427" s="233"/>
      <c r="C427" s="234"/>
      <c r="D427" s="235" t="s">
        <v>156</v>
      </c>
      <c r="E427" s="236" t="s">
        <v>19</v>
      </c>
      <c r="F427" s="237" t="s">
        <v>1096</v>
      </c>
      <c r="G427" s="234"/>
      <c r="H427" s="238">
        <v>95.42</v>
      </c>
      <c r="I427" s="239"/>
      <c r="J427" s="234"/>
      <c r="K427" s="234"/>
      <c r="L427" s="240"/>
      <c r="M427" s="241"/>
      <c r="N427" s="242"/>
      <c r="O427" s="242"/>
      <c r="P427" s="242"/>
      <c r="Q427" s="242"/>
      <c r="R427" s="242"/>
      <c r="S427" s="242"/>
      <c r="T427" s="243"/>
      <c r="AT427" s="244" t="s">
        <v>156</v>
      </c>
      <c r="AU427" s="244" t="s">
        <v>82</v>
      </c>
      <c r="AV427" s="12" t="s">
        <v>82</v>
      </c>
      <c r="AW427" s="12" t="s">
        <v>33</v>
      </c>
      <c r="AX427" s="12" t="s">
        <v>72</v>
      </c>
      <c r="AY427" s="244" t="s">
        <v>147</v>
      </c>
    </row>
    <row r="428" spans="2:51" s="12" customFormat="1" ht="12">
      <c r="B428" s="233"/>
      <c r="C428" s="234"/>
      <c r="D428" s="235" t="s">
        <v>156</v>
      </c>
      <c r="E428" s="236" t="s">
        <v>19</v>
      </c>
      <c r="F428" s="237" t="s">
        <v>409</v>
      </c>
      <c r="G428" s="234"/>
      <c r="H428" s="238">
        <v>157.422</v>
      </c>
      <c r="I428" s="239"/>
      <c r="J428" s="234"/>
      <c r="K428" s="234"/>
      <c r="L428" s="240"/>
      <c r="M428" s="241"/>
      <c r="N428" s="242"/>
      <c r="O428" s="242"/>
      <c r="P428" s="242"/>
      <c r="Q428" s="242"/>
      <c r="R428" s="242"/>
      <c r="S428" s="242"/>
      <c r="T428" s="243"/>
      <c r="AT428" s="244" t="s">
        <v>156</v>
      </c>
      <c r="AU428" s="244" t="s">
        <v>82</v>
      </c>
      <c r="AV428" s="12" t="s">
        <v>82</v>
      </c>
      <c r="AW428" s="12" t="s">
        <v>33</v>
      </c>
      <c r="AX428" s="12" t="s">
        <v>72</v>
      </c>
      <c r="AY428" s="244" t="s">
        <v>147</v>
      </c>
    </row>
    <row r="429" spans="2:51" s="12" customFormat="1" ht="12">
      <c r="B429" s="233"/>
      <c r="C429" s="234"/>
      <c r="D429" s="235" t="s">
        <v>156</v>
      </c>
      <c r="E429" s="236" t="s">
        <v>19</v>
      </c>
      <c r="F429" s="237" t="s">
        <v>410</v>
      </c>
      <c r="G429" s="234"/>
      <c r="H429" s="238">
        <v>69.83</v>
      </c>
      <c r="I429" s="239"/>
      <c r="J429" s="234"/>
      <c r="K429" s="234"/>
      <c r="L429" s="240"/>
      <c r="M429" s="241"/>
      <c r="N429" s="242"/>
      <c r="O429" s="242"/>
      <c r="P429" s="242"/>
      <c r="Q429" s="242"/>
      <c r="R429" s="242"/>
      <c r="S429" s="242"/>
      <c r="T429" s="243"/>
      <c r="AT429" s="244" t="s">
        <v>156</v>
      </c>
      <c r="AU429" s="244" t="s">
        <v>82</v>
      </c>
      <c r="AV429" s="12" t="s">
        <v>82</v>
      </c>
      <c r="AW429" s="12" t="s">
        <v>33</v>
      </c>
      <c r="AX429" s="12" t="s">
        <v>72</v>
      </c>
      <c r="AY429" s="244" t="s">
        <v>147</v>
      </c>
    </row>
    <row r="430" spans="2:51" s="12" customFormat="1" ht="12">
      <c r="B430" s="233"/>
      <c r="C430" s="234"/>
      <c r="D430" s="235" t="s">
        <v>156</v>
      </c>
      <c r="E430" s="236" t="s">
        <v>19</v>
      </c>
      <c r="F430" s="237" t="s">
        <v>411</v>
      </c>
      <c r="G430" s="234"/>
      <c r="H430" s="238">
        <v>43.416</v>
      </c>
      <c r="I430" s="239"/>
      <c r="J430" s="234"/>
      <c r="K430" s="234"/>
      <c r="L430" s="240"/>
      <c r="M430" s="241"/>
      <c r="N430" s="242"/>
      <c r="O430" s="242"/>
      <c r="P430" s="242"/>
      <c r="Q430" s="242"/>
      <c r="R430" s="242"/>
      <c r="S430" s="242"/>
      <c r="T430" s="243"/>
      <c r="AT430" s="244" t="s">
        <v>156</v>
      </c>
      <c r="AU430" s="244" t="s">
        <v>82</v>
      </c>
      <c r="AV430" s="12" t="s">
        <v>82</v>
      </c>
      <c r="AW430" s="12" t="s">
        <v>33</v>
      </c>
      <c r="AX430" s="12" t="s">
        <v>72</v>
      </c>
      <c r="AY430" s="244" t="s">
        <v>147</v>
      </c>
    </row>
    <row r="431" spans="2:51" s="13" customFormat="1" ht="12">
      <c r="B431" s="245"/>
      <c r="C431" s="246"/>
      <c r="D431" s="235" t="s">
        <v>156</v>
      </c>
      <c r="E431" s="247" t="s">
        <v>19</v>
      </c>
      <c r="F431" s="248" t="s">
        <v>183</v>
      </c>
      <c r="G431" s="246"/>
      <c r="H431" s="249">
        <v>366.08799999999997</v>
      </c>
      <c r="I431" s="250"/>
      <c r="J431" s="246"/>
      <c r="K431" s="246"/>
      <c r="L431" s="251"/>
      <c r="M431" s="252"/>
      <c r="N431" s="253"/>
      <c r="O431" s="253"/>
      <c r="P431" s="253"/>
      <c r="Q431" s="253"/>
      <c r="R431" s="253"/>
      <c r="S431" s="253"/>
      <c r="T431" s="254"/>
      <c r="AT431" s="255" t="s">
        <v>156</v>
      </c>
      <c r="AU431" s="255" t="s">
        <v>82</v>
      </c>
      <c r="AV431" s="13" t="s">
        <v>154</v>
      </c>
      <c r="AW431" s="13" t="s">
        <v>33</v>
      </c>
      <c r="AX431" s="13" t="s">
        <v>80</v>
      </c>
      <c r="AY431" s="255" t="s">
        <v>147</v>
      </c>
    </row>
    <row r="432" spans="2:65" s="1" customFormat="1" ht="36" customHeight="1">
      <c r="B432" s="39"/>
      <c r="C432" s="220" t="s">
        <v>1097</v>
      </c>
      <c r="D432" s="220" t="s">
        <v>149</v>
      </c>
      <c r="E432" s="221" t="s">
        <v>1098</v>
      </c>
      <c r="F432" s="222" t="s">
        <v>1099</v>
      </c>
      <c r="G432" s="223" t="s">
        <v>152</v>
      </c>
      <c r="H432" s="224">
        <v>366.088</v>
      </c>
      <c r="I432" s="225"/>
      <c r="J432" s="226">
        <f>ROUND(I432*H432,2)</f>
        <v>0</v>
      </c>
      <c r="K432" s="222" t="s">
        <v>153</v>
      </c>
      <c r="L432" s="44"/>
      <c r="M432" s="227" t="s">
        <v>19</v>
      </c>
      <c r="N432" s="228" t="s">
        <v>43</v>
      </c>
      <c r="O432" s="84"/>
      <c r="P432" s="229">
        <f>O432*H432</f>
        <v>0</v>
      </c>
      <c r="Q432" s="229">
        <v>0</v>
      </c>
      <c r="R432" s="229">
        <f>Q432*H432</f>
        <v>0</v>
      </c>
      <c r="S432" s="229">
        <v>0</v>
      </c>
      <c r="T432" s="230">
        <f>S432*H432</f>
        <v>0</v>
      </c>
      <c r="AR432" s="231" t="s">
        <v>154</v>
      </c>
      <c r="AT432" s="231" t="s">
        <v>149</v>
      </c>
      <c r="AU432" s="231" t="s">
        <v>82</v>
      </c>
      <c r="AY432" s="18" t="s">
        <v>147</v>
      </c>
      <c r="BE432" s="232">
        <f>IF(N432="základní",J432,0)</f>
        <v>0</v>
      </c>
      <c r="BF432" s="232">
        <f>IF(N432="snížená",J432,0)</f>
        <v>0</v>
      </c>
      <c r="BG432" s="232">
        <f>IF(N432="zákl. přenesená",J432,0)</f>
        <v>0</v>
      </c>
      <c r="BH432" s="232">
        <f>IF(N432="sníž. přenesená",J432,0)</f>
        <v>0</v>
      </c>
      <c r="BI432" s="232">
        <f>IF(N432="nulová",J432,0)</f>
        <v>0</v>
      </c>
      <c r="BJ432" s="18" t="s">
        <v>80</v>
      </c>
      <c r="BK432" s="232">
        <f>ROUND(I432*H432,2)</f>
        <v>0</v>
      </c>
      <c r="BL432" s="18" t="s">
        <v>154</v>
      </c>
      <c r="BM432" s="231" t="s">
        <v>1100</v>
      </c>
    </row>
    <row r="433" spans="2:65" s="1" customFormat="1" ht="24" customHeight="1">
      <c r="B433" s="39"/>
      <c r="C433" s="220" t="s">
        <v>1101</v>
      </c>
      <c r="D433" s="220" t="s">
        <v>149</v>
      </c>
      <c r="E433" s="221" t="s">
        <v>436</v>
      </c>
      <c r="F433" s="222" t="s">
        <v>437</v>
      </c>
      <c r="G433" s="223" t="s">
        <v>152</v>
      </c>
      <c r="H433" s="224">
        <v>366.088</v>
      </c>
      <c r="I433" s="225"/>
      <c r="J433" s="226">
        <f>ROUND(I433*H433,2)</f>
        <v>0</v>
      </c>
      <c r="K433" s="222" t="s">
        <v>153</v>
      </c>
      <c r="L433" s="44"/>
      <c r="M433" s="227" t="s">
        <v>19</v>
      </c>
      <c r="N433" s="228" t="s">
        <v>43</v>
      </c>
      <c r="O433" s="84"/>
      <c r="P433" s="229">
        <f>O433*H433</f>
        <v>0</v>
      </c>
      <c r="Q433" s="229">
        <v>0.00116</v>
      </c>
      <c r="R433" s="229">
        <f>Q433*H433</f>
        <v>0.42466208000000005</v>
      </c>
      <c r="S433" s="229">
        <v>0</v>
      </c>
      <c r="T433" s="230">
        <f>S433*H433</f>
        <v>0</v>
      </c>
      <c r="AR433" s="231" t="s">
        <v>154</v>
      </c>
      <c r="AT433" s="231" t="s">
        <v>149</v>
      </c>
      <c r="AU433" s="231" t="s">
        <v>82</v>
      </c>
      <c r="AY433" s="18" t="s">
        <v>147</v>
      </c>
      <c r="BE433" s="232">
        <f>IF(N433="základní",J433,0)</f>
        <v>0</v>
      </c>
      <c r="BF433" s="232">
        <f>IF(N433="snížená",J433,0)</f>
        <v>0</v>
      </c>
      <c r="BG433" s="232">
        <f>IF(N433="zákl. přenesená",J433,0)</f>
        <v>0</v>
      </c>
      <c r="BH433" s="232">
        <f>IF(N433="sníž. přenesená",J433,0)</f>
        <v>0</v>
      </c>
      <c r="BI433" s="232">
        <f>IF(N433="nulová",J433,0)</f>
        <v>0</v>
      </c>
      <c r="BJ433" s="18" t="s">
        <v>80</v>
      </c>
      <c r="BK433" s="232">
        <f>ROUND(I433*H433,2)</f>
        <v>0</v>
      </c>
      <c r="BL433" s="18" t="s">
        <v>154</v>
      </c>
      <c r="BM433" s="231" t="s">
        <v>1102</v>
      </c>
    </row>
    <row r="434" spans="2:63" s="11" customFormat="1" ht="22.8" customHeight="1">
      <c r="B434" s="204"/>
      <c r="C434" s="205"/>
      <c r="D434" s="206" t="s">
        <v>71</v>
      </c>
      <c r="E434" s="218" t="s">
        <v>1103</v>
      </c>
      <c r="F434" s="218" t="s">
        <v>1104</v>
      </c>
      <c r="G434" s="205"/>
      <c r="H434" s="205"/>
      <c r="I434" s="208"/>
      <c r="J434" s="219">
        <f>BK434</f>
        <v>0</v>
      </c>
      <c r="K434" s="205"/>
      <c r="L434" s="210"/>
      <c r="M434" s="211"/>
      <c r="N434" s="212"/>
      <c r="O434" s="212"/>
      <c r="P434" s="213">
        <f>P435</f>
        <v>0</v>
      </c>
      <c r="Q434" s="212"/>
      <c r="R434" s="213">
        <f>R435</f>
        <v>0</v>
      </c>
      <c r="S434" s="212"/>
      <c r="T434" s="214">
        <f>T435</f>
        <v>0</v>
      </c>
      <c r="AR434" s="215" t="s">
        <v>80</v>
      </c>
      <c r="AT434" s="216" t="s">
        <v>71</v>
      </c>
      <c r="AU434" s="216" t="s">
        <v>80</v>
      </c>
      <c r="AY434" s="215" t="s">
        <v>147</v>
      </c>
      <c r="BK434" s="217">
        <f>BK435</f>
        <v>0</v>
      </c>
    </row>
    <row r="435" spans="2:65" s="1" customFormat="1" ht="48" customHeight="1">
      <c r="B435" s="39"/>
      <c r="C435" s="220" t="s">
        <v>1105</v>
      </c>
      <c r="D435" s="220" t="s">
        <v>149</v>
      </c>
      <c r="E435" s="221" t="s">
        <v>1106</v>
      </c>
      <c r="F435" s="222" t="s">
        <v>1107</v>
      </c>
      <c r="G435" s="223" t="s">
        <v>212</v>
      </c>
      <c r="H435" s="224">
        <v>536.984</v>
      </c>
      <c r="I435" s="225"/>
      <c r="J435" s="226">
        <f>ROUND(I435*H435,2)</f>
        <v>0</v>
      </c>
      <c r="K435" s="222" t="s">
        <v>153</v>
      </c>
      <c r="L435" s="44"/>
      <c r="M435" s="227" t="s">
        <v>19</v>
      </c>
      <c r="N435" s="228" t="s">
        <v>43</v>
      </c>
      <c r="O435" s="84"/>
      <c r="P435" s="229">
        <f>O435*H435</f>
        <v>0</v>
      </c>
      <c r="Q435" s="229">
        <v>0</v>
      </c>
      <c r="R435" s="229">
        <f>Q435*H435</f>
        <v>0</v>
      </c>
      <c r="S435" s="229">
        <v>0</v>
      </c>
      <c r="T435" s="230">
        <f>S435*H435</f>
        <v>0</v>
      </c>
      <c r="AR435" s="231" t="s">
        <v>154</v>
      </c>
      <c r="AT435" s="231" t="s">
        <v>149</v>
      </c>
      <c r="AU435" s="231" t="s">
        <v>82</v>
      </c>
      <c r="AY435" s="18" t="s">
        <v>147</v>
      </c>
      <c r="BE435" s="232">
        <f>IF(N435="základní",J435,0)</f>
        <v>0</v>
      </c>
      <c r="BF435" s="232">
        <f>IF(N435="snížená",J435,0)</f>
        <v>0</v>
      </c>
      <c r="BG435" s="232">
        <f>IF(N435="zákl. přenesená",J435,0)</f>
        <v>0</v>
      </c>
      <c r="BH435" s="232">
        <f>IF(N435="sníž. přenesená",J435,0)</f>
        <v>0</v>
      </c>
      <c r="BI435" s="232">
        <f>IF(N435="nulová",J435,0)</f>
        <v>0</v>
      </c>
      <c r="BJ435" s="18" t="s">
        <v>80</v>
      </c>
      <c r="BK435" s="232">
        <f>ROUND(I435*H435,2)</f>
        <v>0</v>
      </c>
      <c r="BL435" s="18" t="s">
        <v>154</v>
      </c>
      <c r="BM435" s="231" t="s">
        <v>1108</v>
      </c>
    </row>
    <row r="436" spans="2:63" s="11" customFormat="1" ht="25.9" customHeight="1">
      <c r="B436" s="204"/>
      <c r="C436" s="205"/>
      <c r="D436" s="206" t="s">
        <v>71</v>
      </c>
      <c r="E436" s="207" t="s">
        <v>454</v>
      </c>
      <c r="F436" s="207" t="s">
        <v>455</v>
      </c>
      <c r="G436" s="205"/>
      <c r="H436" s="205"/>
      <c r="I436" s="208"/>
      <c r="J436" s="209">
        <f>BK436</f>
        <v>0</v>
      </c>
      <c r="K436" s="205"/>
      <c r="L436" s="210"/>
      <c r="M436" s="211"/>
      <c r="N436" s="212"/>
      <c r="O436" s="212"/>
      <c r="P436" s="213">
        <f>P437+P480+P519+P579+P604+P645+P662+P772+P825+P845+P867+P874+P895+P913+P929</f>
        <v>0</v>
      </c>
      <c r="Q436" s="212"/>
      <c r="R436" s="213">
        <f>R437+R480+R519+R579+R604+R645+R662+R772+R825+R845+R867+R874+R895+R913+R929</f>
        <v>105.80737091000002</v>
      </c>
      <c r="S436" s="212"/>
      <c r="T436" s="214">
        <f>T437+T480+T519+T579+T604+T645+T662+T772+T825+T845+T867+T874+T895+T913+T929</f>
        <v>17.47772</v>
      </c>
      <c r="AR436" s="215" t="s">
        <v>82</v>
      </c>
      <c r="AT436" s="216" t="s">
        <v>71</v>
      </c>
      <c r="AU436" s="216" t="s">
        <v>72</v>
      </c>
      <c r="AY436" s="215" t="s">
        <v>147</v>
      </c>
      <c r="BK436" s="217">
        <f>BK437+BK480+BK519+BK579+BK604+BK645+BK662+BK772+BK825+BK845+BK867+BK874+BK895+BK913+BK929</f>
        <v>0</v>
      </c>
    </row>
    <row r="437" spans="2:63" s="11" customFormat="1" ht="22.8" customHeight="1">
      <c r="B437" s="204"/>
      <c r="C437" s="205"/>
      <c r="D437" s="206" t="s">
        <v>71</v>
      </c>
      <c r="E437" s="218" t="s">
        <v>1109</v>
      </c>
      <c r="F437" s="218" t="s">
        <v>1110</v>
      </c>
      <c r="G437" s="205"/>
      <c r="H437" s="205"/>
      <c r="I437" s="208"/>
      <c r="J437" s="219">
        <f>BK437</f>
        <v>0</v>
      </c>
      <c r="K437" s="205"/>
      <c r="L437" s="210"/>
      <c r="M437" s="211"/>
      <c r="N437" s="212"/>
      <c r="O437" s="212"/>
      <c r="P437" s="213">
        <f>SUM(P438:P479)</f>
        <v>0</v>
      </c>
      <c r="Q437" s="212"/>
      <c r="R437" s="213">
        <f>SUM(R438:R479)</f>
        <v>1.0575024999999998</v>
      </c>
      <c r="S437" s="212"/>
      <c r="T437" s="214">
        <f>SUM(T438:T479)</f>
        <v>0</v>
      </c>
      <c r="AR437" s="215" t="s">
        <v>82</v>
      </c>
      <c r="AT437" s="216" t="s">
        <v>71</v>
      </c>
      <c r="AU437" s="216" t="s">
        <v>80</v>
      </c>
      <c r="AY437" s="215" t="s">
        <v>147</v>
      </c>
      <c r="BK437" s="217">
        <f>SUM(BK438:BK479)</f>
        <v>0</v>
      </c>
    </row>
    <row r="438" spans="2:65" s="1" customFormat="1" ht="36" customHeight="1">
      <c r="B438" s="39"/>
      <c r="C438" s="220" t="s">
        <v>1111</v>
      </c>
      <c r="D438" s="220" t="s">
        <v>149</v>
      </c>
      <c r="E438" s="221" t="s">
        <v>1112</v>
      </c>
      <c r="F438" s="222" t="s">
        <v>1113</v>
      </c>
      <c r="G438" s="223" t="s">
        <v>152</v>
      </c>
      <c r="H438" s="224">
        <v>58.18</v>
      </c>
      <c r="I438" s="225"/>
      <c r="J438" s="226">
        <f>ROUND(I438*H438,2)</f>
        <v>0</v>
      </c>
      <c r="K438" s="222" t="s">
        <v>153</v>
      </c>
      <c r="L438" s="44"/>
      <c r="M438" s="227" t="s">
        <v>19</v>
      </c>
      <c r="N438" s="228" t="s">
        <v>43</v>
      </c>
      <c r="O438" s="84"/>
      <c r="P438" s="229">
        <f>O438*H438</f>
        <v>0</v>
      </c>
      <c r="Q438" s="229">
        <v>0</v>
      </c>
      <c r="R438" s="229">
        <f>Q438*H438</f>
        <v>0</v>
      </c>
      <c r="S438" s="229">
        <v>0</v>
      </c>
      <c r="T438" s="230">
        <f>S438*H438</f>
        <v>0</v>
      </c>
      <c r="AR438" s="231" t="s">
        <v>257</v>
      </c>
      <c r="AT438" s="231" t="s">
        <v>149</v>
      </c>
      <c r="AU438" s="231" t="s">
        <v>82</v>
      </c>
      <c r="AY438" s="18" t="s">
        <v>147</v>
      </c>
      <c r="BE438" s="232">
        <f>IF(N438="základní",J438,0)</f>
        <v>0</v>
      </c>
      <c r="BF438" s="232">
        <f>IF(N438="snížená",J438,0)</f>
        <v>0</v>
      </c>
      <c r="BG438" s="232">
        <f>IF(N438="zákl. přenesená",J438,0)</f>
        <v>0</v>
      </c>
      <c r="BH438" s="232">
        <f>IF(N438="sníž. přenesená",J438,0)</f>
        <v>0</v>
      </c>
      <c r="BI438" s="232">
        <f>IF(N438="nulová",J438,0)</f>
        <v>0</v>
      </c>
      <c r="BJ438" s="18" t="s">
        <v>80</v>
      </c>
      <c r="BK438" s="232">
        <f>ROUND(I438*H438,2)</f>
        <v>0</v>
      </c>
      <c r="BL438" s="18" t="s">
        <v>257</v>
      </c>
      <c r="BM438" s="231" t="s">
        <v>1114</v>
      </c>
    </row>
    <row r="439" spans="2:51" s="12" customFormat="1" ht="12">
      <c r="B439" s="233"/>
      <c r="C439" s="234"/>
      <c r="D439" s="235" t="s">
        <v>156</v>
      </c>
      <c r="E439" s="236" t="s">
        <v>19</v>
      </c>
      <c r="F439" s="237" t="s">
        <v>1115</v>
      </c>
      <c r="G439" s="234"/>
      <c r="H439" s="238">
        <v>58.18</v>
      </c>
      <c r="I439" s="239"/>
      <c r="J439" s="234"/>
      <c r="K439" s="234"/>
      <c r="L439" s="240"/>
      <c r="M439" s="241"/>
      <c r="N439" s="242"/>
      <c r="O439" s="242"/>
      <c r="P439" s="242"/>
      <c r="Q439" s="242"/>
      <c r="R439" s="242"/>
      <c r="S439" s="242"/>
      <c r="T439" s="243"/>
      <c r="AT439" s="244" t="s">
        <v>156</v>
      </c>
      <c r="AU439" s="244" t="s">
        <v>82</v>
      </c>
      <c r="AV439" s="12" t="s">
        <v>82</v>
      </c>
      <c r="AW439" s="12" t="s">
        <v>33</v>
      </c>
      <c r="AX439" s="12" t="s">
        <v>80</v>
      </c>
      <c r="AY439" s="244" t="s">
        <v>147</v>
      </c>
    </row>
    <row r="440" spans="2:65" s="1" customFormat="1" ht="16.5" customHeight="1">
      <c r="B440" s="39"/>
      <c r="C440" s="270" t="s">
        <v>1116</v>
      </c>
      <c r="D440" s="270" t="s">
        <v>752</v>
      </c>
      <c r="E440" s="271" t="s">
        <v>1117</v>
      </c>
      <c r="F440" s="272" t="s">
        <v>1118</v>
      </c>
      <c r="G440" s="273" t="s">
        <v>212</v>
      </c>
      <c r="H440" s="274">
        <v>0.017</v>
      </c>
      <c r="I440" s="275"/>
      <c r="J440" s="276">
        <f>ROUND(I440*H440,2)</f>
        <v>0</v>
      </c>
      <c r="K440" s="272" t="s">
        <v>153</v>
      </c>
      <c r="L440" s="277"/>
      <c r="M440" s="278" t="s">
        <v>19</v>
      </c>
      <c r="N440" s="279" t="s">
        <v>43</v>
      </c>
      <c r="O440" s="84"/>
      <c r="P440" s="229">
        <f>O440*H440</f>
        <v>0</v>
      </c>
      <c r="Q440" s="229">
        <v>1</v>
      </c>
      <c r="R440" s="229">
        <f>Q440*H440</f>
        <v>0.017</v>
      </c>
      <c r="S440" s="229">
        <v>0</v>
      </c>
      <c r="T440" s="230">
        <f>S440*H440</f>
        <v>0</v>
      </c>
      <c r="AR440" s="231" t="s">
        <v>363</v>
      </c>
      <c r="AT440" s="231" t="s">
        <v>752</v>
      </c>
      <c r="AU440" s="231" t="s">
        <v>82</v>
      </c>
      <c r="AY440" s="18" t="s">
        <v>147</v>
      </c>
      <c r="BE440" s="232">
        <f>IF(N440="základní",J440,0)</f>
        <v>0</v>
      </c>
      <c r="BF440" s="232">
        <f>IF(N440="snížená",J440,0)</f>
        <v>0</v>
      </c>
      <c r="BG440" s="232">
        <f>IF(N440="zákl. přenesená",J440,0)</f>
        <v>0</v>
      </c>
      <c r="BH440" s="232">
        <f>IF(N440="sníž. přenesená",J440,0)</f>
        <v>0</v>
      </c>
      <c r="BI440" s="232">
        <f>IF(N440="nulová",J440,0)</f>
        <v>0</v>
      </c>
      <c r="BJ440" s="18" t="s">
        <v>80</v>
      </c>
      <c r="BK440" s="232">
        <f>ROUND(I440*H440,2)</f>
        <v>0</v>
      </c>
      <c r="BL440" s="18" t="s">
        <v>257</v>
      </c>
      <c r="BM440" s="231" t="s">
        <v>1119</v>
      </c>
    </row>
    <row r="441" spans="2:51" s="12" customFormat="1" ht="12">
      <c r="B441" s="233"/>
      <c r="C441" s="234"/>
      <c r="D441" s="235" t="s">
        <v>156</v>
      </c>
      <c r="E441" s="236" t="s">
        <v>19</v>
      </c>
      <c r="F441" s="237" t="s">
        <v>1120</v>
      </c>
      <c r="G441" s="234"/>
      <c r="H441" s="238">
        <v>0.017</v>
      </c>
      <c r="I441" s="239"/>
      <c r="J441" s="234"/>
      <c r="K441" s="234"/>
      <c r="L441" s="240"/>
      <c r="M441" s="241"/>
      <c r="N441" s="242"/>
      <c r="O441" s="242"/>
      <c r="P441" s="242"/>
      <c r="Q441" s="242"/>
      <c r="R441" s="242"/>
      <c r="S441" s="242"/>
      <c r="T441" s="243"/>
      <c r="AT441" s="244" t="s">
        <v>156</v>
      </c>
      <c r="AU441" s="244" t="s">
        <v>82</v>
      </c>
      <c r="AV441" s="12" t="s">
        <v>82</v>
      </c>
      <c r="AW441" s="12" t="s">
        <v>33</v>
      </c>
      <c r="AX441" s="12" t="s">
        <v>80</v>
      </c>
      <c r="AY441" s="244" t="s">
        <v>147</v>
      </c>
    </row>
    <row r="442" spans="2:65" s="1" customFormat="1" ht="24" customHeight="1">
      <c r="B442" s="39"/>
      <c r="C442" s="220" t="s">
        <v>1121</v>
      </c>
      <c r="D442" s="220" t="s">
        <v>149</v>
      </c>
      <c r="E442" s="221" t="s">
        <v>1122</v>
      </c>
      <c r="F442" s="222" t="s">
        <v>1123</v>
      </c>
      <c r="G442" s="223" t="s">
        <v>152</v>
      </c>
      <c r="H442" s="224">
        <v>305.188</v>
      </c>
      <c r="I442" s="225"/>
      <c r="J442" s="226">
        <f>ROUND(I442*H442,2)</f>
        <v>0</v>
      </c>
      <c r="K442" s="222" t="s">
        <v>153</v>
      </c>
      <c r="L442" s="44"/>
      <c r="M442" s="227" t="s">
        <v>19</v>
      </c>
      <c r="N442" s="228" t="s">
        <v>43</v>
      </c>
      <c r="O442" s="84"/>
      <c r="P442" s="229">
        <f>O442*H442</f>
        <v>0</v>
      </c>
      <c r="Q442" s="229">
        <v>0</v>
      </c>
      <c r="R442" s="229">
        <f>Q442*H442</f>
        <v>0</v>
      </c>
      <c r="S442" s="229">
        <v>0</v>
      </c>
      <c r="T442" s="230">
        <f>S442*H442</f>
        <v>0</v>
      </c>
      <c r="AR442" s="231" t="s">
        <v>257</v>
      </c>
      <c r="AT442" s="231" t="s">
        <v>149</v>
      </c>
      <c r="AU442" s="231" t="s">
        <v>82</v>
      </c>
      <c r="AY442" s="18" t="s">
        <v>147</v>
      </c>
      <c r="BE442" s="232">
        <f>IF(N442="základní",J442,0)</f>
        <v>0</v>
      </c>
      <c r="BF442" s="232">
        <f>IF(N442="snížená",J442,0)</f>
        <v>0</v>
      </c>
      <c r="BG442" s="232">
        <f>IF(N442="zákl. přenesená",J442,0)</f>
        <v>0</v>
      </c>
      <c r="BH442" s="232">
        <f>IF(N442="sníž. přenesená",J442,0)</f>
        <v>0</v>
      </c>
      <c r="BI442" s="232">
        <f>IF(N442="nulová",J442,0)</f>
        <v>0</v>
      </c>
      <c r="BJ442" s="18" t="s">
        <v>80</v>
      </c>
      <c r="BK442" s="232">
        <f>ROUND(I442*H442,2)</f>
        <v>0</v>
      </c>
      <c r="BL442" s="18" t="s">
        <v>257</v>
      </c>
      <c r="BM442" s="231" t="s">
        <v>1124</v>
      </c>
    </row>
    <row r="443" spans="2:51" s="12" customFormat="1" ht="12">
      <c r="B443" s="233"/>
      <c r="C443" s="234"/>
      <c r="D443" s="235" t="s">
        <v>156</v>
      </c>
      <c r="E443" s="236" t="s">
        <v>19</v>
      </c>
      <c r="F443" s="237" t="s">
        <v>1125</v>
      </c>
      <c r="G443" s="234"/>
      <c r="H443" s="238">
        <v>94.58</v>
      </c>
      <c r="I443" s="239"/>
      <c r="J443" s="234"/>
      <c r="K443" s="234"/>
      <c r="L443" s="240"/>
      <c r="M443" s="241"/>
      <c r="N443" s="242"/>
      <c r="O443" s="242"/>
      <c r="P443" s="242"/>
      <c r="Q443" s="242"/>
      <c r="R443" s="242"/>
      <c r="S443" s="242"/>
      <c r="T443" s="243"/>
      <c r="AT443" s="244" t="s">
        <v>156</v>
      </c>
      <c r="AU443" s="244" t="s">
        <v>82</v>
      </c>
      <c r="AV443" s="12" t="s">
        <v>82</v>
      </c>
      <c r="AW443" s="12" t="s">
        <v>33</v>
      </c>
      <c r="AX443" s="12" t="s">
        <v>72</v>
      </c>
      <c r="AY443" s="244" t="s">
        <v>147</v>
      </c>
    </row>
    <row r="444" spans="2:51" s="12" customFormat="1" ht="12">
      <c r="B444" s="233"/>
      <c r="C444" s="234"/>
      <c r="D444" s="235" t="s">
        <v>156</v>
      </c>
      <c r="E444" s="236" t="s">
        <v>19</v>
      </c>
      <c r="F444" s="237" t="s">
        <v>1126</v>
      </c>
      <c r="G444" s="234"/>
      <c r="H444" s="238">
        <v>87.52</v>
      </c>
      <c r="I444" s="239"/>
      <c r="J444" s="234"/>
      <c r="K444" s="234"/>
      <c r="L444" s="240"/>
      <c r="M444" s="241"/>
      <c r="N444" s="242"/>
      <c r="O444" s="242"/>
      <c r="P444" s="242"/>
      <c r="Q444" s="242"/>
      <c r="R444" s="242"/>
      <c r="S444" s="242"/>
      <c r="T444" s="243"/>
      <c r="AT444" s="244" t="s">
        <v>156</v>
      </c>
      <c r="AU444" s="244" t="s">
        <v>82</v>
      </c>
      <c r="AV444" s="12" t="s">
        <v>82</v>
      </c>
      <c r="AW444" s="12" t="s">
        <v>33</v>
      </c>
      <c r="AX444" s="12" t="s">
        <v>72</v>
      </c>
      <c r="AY444" s="244" t="s">
        <v>147</v>
      </c>
    </row>
    <row r="445" spans="2:51" s="12" customFormat="1" ht="12">
      <c r="B445" s="233"/>
      <c r="C445" s="234"/>
      <c r="D445" s="235" t="s">
        <v>156</v>
      </c>
      <c r="E445" s="236" t="s">
        <v>594</v>
      </c>
      <c r="F445" s="237" t="s">
        <v>1127</v>
      </c>
      <c r="G445" s="234"/>
      <c r="H445" s="238">
        <v>5.248</v>
      </c>
      <c r="I445" s="239"/>
      <c r="J445" s="234"/>
      <c r="K445" s="234"/>
      <c r="L445" s="240"/>
      <c r="M445" s="241"/>
      <c r="N445" s="242"/>
      <c r="O445" s="242"/>
      <c r="P445" s="242"/>
      <c r="Q445" s="242"/>
      <c r="R445" s="242"/>
      <c r="S445" s="242"/>
      <c r="T445" s="243"/>
      <c r="AT445" s="244" t="s">
        <v>156</v>
      </c>
      <c r="AU445" s="244" t="s">
        <v>82</v>
      </c>
      <c r="AV445" s="12" t="s">
        <v>82</v>
      </c>
      <c r="AW445" s="12" t="s">
        <v>33</v>
      </c>
      <c r="AX445" s="12" t="s">
        <v>72</v>
      </c>
      <c r="AY445" s="244" t="s">
        <v>147</v>
      </c>
    </row>
    <row r="446" spans="2:51" s="12" customFormat="1" ht="12">
      <c r="B446" s="233"/>
      <c r="C446" s="234"/>
      <c r="D446" s="235" t="s">
        <v>156</v>
      </c>
      <c r="E446" s="236" t="s">
        <v>19</v>
      </c>
      <c r="F446" s="237" t="s">
        <v>1128</v>
      </c>
      <c r="G446" s="234"/>
      <c r="H446" s="238">
        <v>59.66</v>
      </c>
      <c r="I446" s="239"/>
      <c r="J446" s="234"/>
      <c r="K446" s="234"/>
      <c r="L446" s="240"/>
      <c r="M446" s="241"/>
      <c r="N446" s="242"/>
      <c r="O446" s="242"/>
      <c r="P446" s="242"/>
      <c r="Q446" s="242"/>
      <c r="R446" s="242"/>
      <c r="S446" s="242"/>
      <c r="T446" s="243"/>
      <c r="AT446" s="244" t="s">
        <v>156</v>
      </c>
      <c r="AU446" s="244" t="s">
        <v>82</v>
      </c>
      <c r="AV446" s="12" t="s">
        <v>82</v>
      </c>
      <c r="AW446" s="12" t="s">
        <v>33</v>
      </c>
      <c r="AX446" s="12" t="s">
        <v>72</v>
      </c>
      <c r="AY446" s="244" t="s">
        <v>147</v>
      </c>
    </row>
    <row r="447" spans="2:51" s="12" customFormat="1" ht="12">
      <c r="B447" s="233"/>
      <c r="C447" s="234"/>
      <c r="D447" s="235" t="s">
        <v>156</v>
      </c>
      <c r="E447" s="236" t="s">
        <v>19</v>
      </c>
      <c r="F447" s="237" t="s">
        <v>1115</v>
      </c>
      <c r="G447" s="234"/>
      <c r="H447" s="238">
        <v>58.18</v>
      </c>
      <c r="I447" s="239"/>
      <c r="J447" s="234"/>
      <c r="K447" s="234"/>
      <c r="L447" s="240"/>
      <c r="M447" s="241"/>
      <c r="N447" s="242"/>
      <c r="O447" s="242"/>
      <c r="P447" s="242"/>
      <c r="Q447" s="242"/>
      <c r="R447" s="242"/>
      <c r="S447" s="242"/>
      <c r="T447" s="243"/>
      <c r="AT447" s="244" t="s">
        <v>156</v>
      </c>
      <c r="AU447" s="244" t="s">
        <v>82</v>
      </c>
      <c r="AV447" s="12" t="s">
        <v>82</v>
      </c>
      <c r="AW447" s="12" t="s">
        <v>33</v>
      </c>
      <c r="AX447" s="12" t="s">
        <v>72</v>
      </c>
      <c r="AY447" s="244" t="s">
        <v>147</v>
      </c>
    </row>
    <row r="448" spans="2:51" s="13" customFormat="1" ht="12">
      <c r="B448" s="245"/>
      <c r="C448" s="246"/>
      <c r="D448" s="235" t="s">
        <v>156</v>
      </c>
      <c r="E448" s="247" t="s">
        <v>19</v>
      </c>
      <c r="F448" s="248" t="s">
        <v>183</v>
      </c>
      <c r="G448" s="246"/>
      <c r="H448" s="249">
        <v>305.188</v>
      </c>
      <c r="I448" s="250"/>
      <c r="J448" s="246"/>
      <c r="K448" s="246"/>
      <c r="L448" s="251"/>
      <c r="M448" s="252"/>
      <c r="N448" s="253"/>
      <c r="O448" s="253"/>
      <c r="P448" s="253"/>
      <c r="Q448" s="253"/>
      <c r="R448" s="253"/>
      <c r="S448" s="253"/>
      <c r="T448" s="254"/>
      <c r="AT448" s="255" t="s">
        <v>156</v>
      </c>
      <c r="AU448" s="255" t="s">
        <v>82</v>
      </c>
      <c r="AV448" s="13" t="s">
        <v>154</v>
      </c>
      <c r="AW448" s="13" t="s">
        <v>33</v>
      </c>
      <c r="AX448" s="13" t="s">
        <v>80</v>
      </c>
      <c r="AY448" s="255" t="s">
        <v>147</v>
      </c>
    </row>
    <row r="449" spans="2:65" s="1" customFormat="1" ht="24" customHeight="1">
      <c r="B449" s="39"/>
      <c r="C449" s="270" t="s">
        <v>1129</v>
      </c>
      <c r="D449" s="270" t="s">
        <v>752</v>
      </c>
      <c r="E449" s="271" t="s">
        <v>1130</v>
      </c>
      <c r="F449" s="272" t="s">
        <v>1131</v>
      </c>
      <c r="G449" s="273" t="s">
        <v>152</v>
      </c>
      <c r="H449" s="274">
        <v>350.966</v>
      </c>
      <c r="I449" s="275"/>
      <c r="J449" s="276">
        <f>ROUND(I449*H449,2)</f>
        <v>0</v>
      </c>
      <c r="K449" s="272" t="s">
        <v>19</v>
      </c>
      <c r="L449" s="277"/>
      <c r="M449" s="278" t="s">
        <v>19</v>
      </c>
      <c r="N449" s="279" t="s">
        <v>43</v>
      </c>
      <c r="O449" s="84"/>
      <c r="P449" s="229">
        <f>O449*H449</f>
        <v>0</v>
      </c>
      <c r="Q449" s="229">
        <v>0.0003</v>
      </c>
      <c r="R449" s="229">
        <f>Q449*H449</f>
        <v>0.10528979999999999</v>
      </c>
      <c r="S449" s="229">
        <v>0</v>
      </c>
      <c r="T449" s="230">
        <f>S449*H449</f>
        <v>0</v>
      </c>
      <c r="AR449" s="231" t="s">
        <v>363</v>
      </c>
      <c r="AT449" s="231" t="s">
        <v>752</v>
      </c>
      <c r="AU449" s="231" t="s">
        <v>82</v>
      </c>
      <c r="AY449" s="18" t="s">
        <v>147</v>
      </c>
      <c r="BE449" s="232">
        <f>IF(N449="základní",J449,0)</f>
        <v>0</v>
      </c>
      <c r="BF449" s="232">
        <f>IF(N449="snížená",J449,0)</f>
        <v>0</v>
      </c>
      <c r="BG449" s="232">
        <f>IF(N449="zákl. přenesená",J449,0)</f>
        <v>0</v>
      </c>
      <c r="BH449" s="232">
        <f>IF(N449="sníž. přenesená",J449,0)</f>
        <v>0</v>
      </c>
      <c r="BI449" s="232">
        <f>IF(N449="nulová",J449,0)</f>
        <v>0</v>
      </c>
      <c r="BJ449" s="18" t="s">
        <v>80</v>
      </c>
      <c r="BK449" s="232">
        <f>ROUND(I449*H449,2)</f>
        <v>0</v>
      </c>
      <c r="BL449" s="18" t="s">
        <v>257</v>
      </c>
      <c r="BM449" s="231" t="s">
        <v>1132</v>
      </c>
    </row>
    <row r="450" spans="2:51" s="12" customFormat="1" ht="12">
      <c r="B450" s="233"/>
      <c r="C450" s="234"/>
      <c r="D450" s="235" t="s">
        <v>156</v>
      </c>
      <c r="E450" s="236" t="s">
        <v>19</v>
      </c>
      <c r="F450" s="237" t="s">
        <v>1133</v>
      </c>
      <c r="G450" s="234"/>
      <c r="H450" s="238">
        <v>350.966</v>
      </c>
      <c r="I450" s="239"/>
      <c r="J450" s="234"/>
      <c r="K450" s="234"/>
      <c r="L450" s="240"/>
      <c r="M450" s="241"/>
      <c r="N450" s="242"/>
      <c r="O450" s="242"/>
      <c r="P450" s="242"/>
      <c r="Q450" s="242"/>
      <c r="R450" s="242"/>
      <c r="S450" s="242"/>
      <c r="T450" s="243"/>
      <c r="AT450" s="244" t="s">
        <v>156</v>
      </c>
      <c r="AU450" s="244" t="s">
        <v>82</v>
      </c>
      <c r="AV450" s="12" t="s">
        <v>82</v>
      </c>
      <c r="AW450" s="12" t="s">
        <v>33</v>
      </c>
      <c r="AX450" s="12" t="s">
        <v>80</v>
      </c>
      <c r="AY450" s="244" t="s">
        <v>147</v>
      </c>
    </row>
    <row r="451" spans="2:65" s="1" customFormat="1" ht="24" customHeight="1">
      <c r="B451" s="39"/>
      <c r="C451" s="220" t="s">
        <v>1134</v>
      </c>
      <c r="D451" s="220" t="s">
        <v>149</v>
      </c>
      <c r="E451" s="221" t="s">
        <v>1122</v>
      </c>
      <c r="F451" s="222" t="s">
        <v>1123</v>
      </c>
      <c r="G451" s="223" t="s">
        <v>152</v>
      </c>
      <c r="H451" s="224">
        <v>120.88</v>
      </c>
      <c r="I451" s="225"/>
      <c r="J451" s="226">
        <f>ROUND(I451*H451,2)</f>
        <v>0</v>
      </c>
      <c r="K451" s="222" t="s">
        <v>153</v>
      </c>
      <c r="L451" s="44"/>
      <c r="M451" s="227" t="s">
        <v>19</v>
      </c>
      <c r="N451" s="228" t="s">
        <v>43</v>
      </c>
      <c r="O451" s="84"/>
      <c r="P451" s="229">
        <f>O451*H451</f>
        <v>0</v>
      </c>
      <c r="Q451" s="229">
        <v>0</v>
      </c>
      <c r="R451" s="229">
        <f>Q451*H451</f>
        <v>0</v>
      </c>
      <c r="S451" s="229">
        <v>0</v>
      </c>
      <c r="T451" s="230">
        <f>S451*H451</f>
        <v>0</v>
      </c>
      <c r="AR451" s="231" t="s">
        <v>257</v>
      </c>
      <c r="AT451" s="231" t="s">
        <v>149</v>
      </c>
      <c r="AU451" s="231" t="s">
        <v>82</v>
      </c>
      <c r="AY451" s="18" t="s">
        <v>147</v>
      </c>
      <c r="BE451" s="232">
        <f>IF(N451="základní",J451,0)</f>
        <v>0</v>
      </c>
      <c r="BF451" s="232">
        <f>IF(N451="snížená",J451,0)</f>
        <v>0</v>
      </c>
      <c r="BG451" s="232">
        <f>IF(N451="zákl. přenesená",J451,0)</f>
        <v>0</v>
      </c>
      <c r="BH451" s="232">
        <f>IF(N451="sníž. přenesená",J451,0)</f>
        <v>0</v>
      </c>
      <c r="BI451" s="232">
        <f>IF(N451="nulová",J451,0)</f>
        <v>0</v>
      </c>
      <c r="BJ451" s="18" t="s">
        <v>80</v>
      </c>
      <c r="BK451" s="232">
        <f>ROUND(I451*H451,2)</f>
        <v>0</v>
      </c>
      <c r="BL451" s="18" t="s">
        <v>257</v>
      </c>
      <c r="BM451" s="231" t="s">
        <v>1135</v>
      </c>
    </row>
    <row r="452" spans="2:51" s="12" customFormat="1" ht="12">
      <c r="B452" s="233"/>
      <c r="C452" s="234"/>
      <c r="D452" s="235" t="s">
        <v>156</v>
      </c>
      <c r="E452" s="236" t="s">
        <v>19</v>
      </c>
      <c r="F452" s="237" t="s">
        <v>1136</v>
      </c>
      <c r="G452" s="234"/>
      <c r="H452" s="238">
        <v>47.29</v>
      </c>
      <c r="I452" s="239"/>
      <c r="J452" s="234"/>
      <c r="K452" s="234"/>
      <c r="L452" s="240"/>
      <c r="M452" s="241"/>
      <c r="N452" s="242"/>
      <c r="O452" s="242"/>
      <c r="P452" s="242"/>
      <c r="Q452" s="242"/>
      <c r="R452" s="242"/>
      <c r="S452" s="242"/>
      <c r="T452" s="243"/>
      <c r="AT452" s="244" t="s">
        <v>156</v>
      </c>
      <c r="AU452" s="244" t="s">
        <v>82</v>
      </c>
      <c r="AV452" s="12" t="s">
        <v>82</v>
      </c>
      <c r="AW452" s="12" t="s">
        <v>33</v>
      </c>
      <c r="AX452" s="12" t="s">
        <v>72</v>
      </c>
      <c r="AY452" s="244" t="s">
        <v>147</v>
      </c>
    </row>
    <row r="453" spans="2:51" s="12" customFormat="1" ht="12">
      <c r="B453" s="233"/>
      <c r="C453" s="234"/>
      <c r="D453" s="235" t="s">
        <v>156</v>
      </c>
      <c r="E453" s="236" t="s">
        <v>19</v>
      </c>
      <c r="F453" s="237" t="s">
        <v>989</v>
      </c>
      <c r="G453" s="234"/>
      <c r="H453" s="238">
        <v>43.76</v>
      </c>
      <c r="I453" s="239"/>
      <c r="J453" s="234"/>
      <c r="K453" s="234"/>
      <c r="L453" s="240"/>
      <c r="M453" s="241"/>
      <c r="N453" s="242"/>
      <c r="O453" s="242"/>
      <c r="P453" s="242"/>
      <c r="Q453" s="242"/>
      <c r="R453" s="242"/>
      <c r="S453" s="242"/>
      <c r="T453" s="243"/>
      <c r="AT453" s="244" t="s">
        <v>156</v>
      </c>
      <c r="AU453" s="244" t="s">
        <v>82</v>
      </c>
      <c r="AV453" s="12" t="s">
        <v>82</v>
      </c>
      <c r="AW453" s="12" t="s">
        <v>33</v>
      </c>
      <c r="AX453" s="12" t="s">
        <v>72</v>
      </c>
      <c r="AY453" s="244" t="s">
        <v>147</v>
      </c>
    </row>
    <row r="454" spans="2:51" s="12" customFormat="1" ht="12">
      <c r="B454" s="233"/>
      <c r="C454" s="234"/>
      <c r="D454" s="235" t="s">
        <v>156</v>
      </c>
      <c r="E454" s="236" t="s">
        <v>19</v>
      </c>
      <c r="F454" s="237" t="s">
        <v>990</v>
      </c>
      <c r="G454" s="234"/>
      <c r="H454" s="238">
        <v>29.83</v>
      </c>
      <c r="I454" s="239"/>
      <c r="J454" s="234"/>
      <c r="K454" s="234"/>
      <c r="L454" s="240"/>
      <c r="M454" s="241"/>
      <c r="N454" s="242"/>
      <c r="O454" s="242"/>
      <c r="P454" s="242"/>
      <c r="Q454" s="242"/>
      <c r="R454" s="242"/>
      <c r="S454" s="242"/>
      <c r="T454" s="243"/>
      <c r="AT454" s="244" t="s">
        <v>156</v>
      </c>
      <c r="AU454" s="244" t="s">
        <v>82</v>
      </c>
      <c r="AV454" s="12" t="s">
        <v>82</v>
      </c>
      <c r="AW454" s="12" t="s">
        <v>33</v>
      </c>
      <c r="AX454" s="12" t="s">
        <v>72</v>
      </c>
      <c r="AY454" s="244" t="s">
        <v>147</v>
      </c>
    </row>
    <row r="455" spans="2:51" s="13" customFormat="1" ht="12">
      <c r="B455" s="245"/>
      <c r="C455" s="246"/>
      <c r="D455" s="235" t="s">
        <v>156</v>
      </c>
      <c r="E455" s="247" t="s">
        <v>19</v>
      </c>
      <c r="F455" s="248" t="s">
        <v>183</v>
      </c>
      <c r="G455" s="246"/>
      <c r="H455" s="249">
        <v>120.88</v>
      </c>
      <c r="I455" s="250"/>
      <c r="J455" s="246"/>
      <c r="K455" s="246"/>
      <c r="L455" s="251"/>
      <c r="M455" s="252"/>
      <c r="N455" s="253"/>
      <c r="O455" s="253"/>
      <c r="P455" s="253"/>
      <c r="Q455" s="253"/>
      <c r="R455" s="253"/>
      <c r="S455" s="253"/>
      <c r="T455" s="254"/>
      <c r="AT455" s="255" t="s">
        <v>156</v>
      </c>
      <c r="AU455" s="255" t="s">
        <v>82</v>
      </c>
      <c r="AV455" s="13" t="s">
        <v>154</v>
      </c>
      <c r="AW455" s="13" t="s">
        <v>33</v>
      </c>
      <c r="AX455" s="13" t="s">
        <v>80</v>
      </c>
      <c r="AY455" s="255" t="s">
        <v>147</v>
      </c>
    </row>
    <row r="456" spans="2:65" s="1" customFormat="1" ht="16.5" customHeight="1">
      <c r="B456" s="39"/>
      <c r="C456" s="270" t="s">
        <v>1137</v>
      </c>
      <c r="D456" s="270" t="s">
        <v>752</v>
      </c>
      <c r="E456" s="271" t="s">
        <v>1138</v>
      </c>
      <c r="F456" s="272" t="s">
        <v>1139</v>
      </c>
      <c r="G456" s="273" t="s">
        <v>152</v>
      </c>
      <c r="H456" s="274">
        <v>139.012</v>
      </c>
      <c r="I456" s="275"/>
      <c r="J456" s="276">
        <f>ROUND(I456*H456,2)</f>
        <v>0</v>
      </c>
      <c r="K456" s="272" t="s">
        <v>19</v>
      </c>
      <c r="L456" s="277"/>
      <c r="M456" s="278" t="s">
        <v>19</v>
      </c>
      <c r="N456" s="279" t="s">
        <v>43</v>
      </c>
      <c r="O456" s="84"/>
      <c r="P456" s="229">
        <f>O456*H456</f>
        <v>0</v>
      </c>
      <c r="Q456" s="229">
        <v>0.00142</v>
      </c>
      <c r="R456" s="229">
        <f>Q456*H456</f>
        <v>0.19739704</v>
      </c>
      <c r="S456" s="229">
        <v>0</v>
      </c>
      <c r="T456" s="230">
        <f>S456*H456</f>
        <v>0</v>
      </c>
      <c r="AR456" s="231" t="s">
        <v>363</v>
      </c>
      <c r="AT456" s="231" t="s">
        <v>752</v>
      </c>
      <c r="AU456" s="231" t="s">
        <v>82</v>
      </c>
      <c r="AY456" s="18" t="s">
        <v>147</v>
      </c>
      <c r="BE456" s="232">
        <f>IF(N456="základní",J456,0)</f>
        <v>0</v>
      </c>
      <c r="BF456" s="232">
        <f>IF(N456="snížená",J456,0)</f>
        <v>0</v>
      </c>
      <c r="BG456" s="232">
        <f>IF(N456="zákl. přenesená",J456,0)</f>
        <v>0</v>
      </c>
      <c r="BH456" s="232">
        <f>IF(N456="sníž. přenesená",J456,0)</f>
        <v>0</v>
      </c>
      <c r="BI456" s="232">
        <f>IF(N456="nulová",J456,0)</f>
        <v>0</v>
      </c>
      <c r="BJ456" s="18" t="s">
        <v>80</v>
      </c>
      <c r="BK456" s="232">
        <f>ROUND(I456*H456,2)</f>
        <v>0</v>
      </c>
      <c r="BL456" s="18" t="s">
        <v>257</v>
      </c>
      <c r="BM456" s="231" t="s">
        <v>1140</v>
      </c>
    </row>
    <row r="457" spans="2:51" s="12" customFormat="1" ht="12">
      <c r="B457" s="233"/>
      <c r="C457" s="234"/>
      <c r="D457" s="235" t="s">
        <v>156</v>
      </c>
      <c r="E457" s="236" t="s">
        <v>19</v>
      </c>
      <c r="F457" s="237" t="s">
        <v>1141</v>
      </c>
      <c r="G457" s="234"/>
      <c r="H457" s="238">
        <v>139.012</v>
      </c>
      <c r="I457" s="239"/>
      <c r="J457" s="234"/>
      <c r="K457" s="234"/>
      <c r="L457" s="240"/>
      <c r="M457" s="241"/>
      <c r="N457" s="242"/>
      <c r="O457" s="242"/>
      <c r="P457" s="242"/>
      <c r="Q457" s="242"/>
      <c r="R457" s="242"/>
      <c r="S457" s="242"/>
      <c r="T457" s="243"/>
      <c r="AT457" s="244" t="s">
        <v>156</v>
      </c>
      <c r="AU457" s="244" t="s">
        <v>82</v>
      </c>
      <c r="AV457" s="12" t="s">
        <v>82</v>
      </c>
      <c r="AW457" s="12" t="s">
        <v>33</v>
      </c>
      <c r="AX457" s="12" t="s">
        <v>80</v>
      </c>
      <c r="AY457" s="244" t="s">
        <v>147</v>
      </c>
    </row>
    <row r="458" spans="2:65" s="1" customFormat="1" ht="24" customHeight="1">
      <c r="B458" s="39"/>
      <c r="C458" s="220" t="s">
        <v>1142</v>
      </c>
      <c r="D458" s="220" t="s">
        <v>149</v>
      </c>
      <c r="E458" s="221" t="s">
        <v>1143</v>
      </c>
      <c r="F458" s="222" t="s">
        <v>1144</v>
      </c>
      <c r="G458" s="223" t="s">
        <v>152</v>
      </c>
      <c r="H458" s="224">
        <v>58.18</v>
      </c>
      <c r="I458" s="225"/>
      <c r="J458" s="226">
        <f>ROUND(I458*H458,2)</f>
        <v>0</v>
      </c>
      <c r="K458" s="222" t="s">
        <v>153</v>
      </c>
      <c r="L458" s="44"/>
      <c r="M458" s="227" t="s">
        <v>19</v>
      </c>
      <c r="N458" s="228" t="s">
        <v>43</v>
      </c>
      <c r="O458" s="84"/>
      <c r="P458" s="229">
        <f>O458*H458</f>
        <v>0</v>
      </c>
      <c r="Q458" s="229">
        <v>0.0004</v>
      </c>
      <c r="R458" s="229">
        <f>Q458*H458</f>
        <v>0.023272</v>
      </c>
      <c r="S458" s="229">
        <v>0</v>
      </c>
      <c r="T458" s="230">
        <f>S458*H458</f>
        <v>0</v>
      </c>
      <c r="AR458" s="231" t="s">
        <v>257</v>
      </c>
      <c r="AT458" s="231" t="s">
        <v>149</v>
      </c>
      <c r="AU458" s="231" t="s">
        <v>82</v>
      </c>
      <c r="AY458" s="18" t="s">
        <v>147</v>
      </c>
      <c r="BE458" s="232">
        <f>IF(N458="základní",J458,0)</f>
        <v>0</v>
      </c>
      <c r="BF458" s="232">
        <f>IF(N458="snížená",J458,0)</f>
        <v>0</v>
      </c>
      <c r="BG458" s="232">
        <f>IF(N458="zákl. přenesená",J458,0)</f>
        <v>0</v>
      </c>
      <c r="BH458" s="232">
        <f>IF(N458="sníž. přenesená",J458,0)</f>
        <v>0</v>
      </c>
      <c r="BI458" s="232">
        <f>IF(N458="nulová",J458,0)</f>
        <v>0</v>
      </c>
      <c r="BJ458" s="18" t="s">
        <v>80</v>
      </c>
      <c r="BK458" s="232">
        <f>ROUND(I458*H458,2)</f>
        <v>0</v>
      </c>
      <c r="BL458" s="18" t="s">
        <v>257</v>
      </c>
      <c r="BM458" s="231" t="s">
        <v>1145</v>
      </c>
    </row>
    <row r="459" spans="2:51" s="12" customFormat="1" ht="12">
      <c r="B459" s="233"/>
      <c r="C459" s="234"/>
      <c r="D459" s="235" t="s">
        <v>156</v>
      </c>
      <c r="E459" s="236" t="s">
        <v>19</v>
      </c>
      <c r="F459" s="237" t="s">
        <v>1115</v>
      </c>
      <c r="G459" s="234"/>
      <c r="H459" s="238">
        <v>58.18</v>
      </c>
      <c r="I459" s="239"/>
      <c r="J459" s="234"/>
      <c r="K459" s="234"/>
      <c r="L459" s="240"/>
      <c r="M459" s="241"/>
      <c r="N459" s="242"/>
      <c r="O459" s="242"/>
      <c r="P459" s="242"/>
      <c r="Q459" s="242"/>
      <c r="R459" s="242"/>
      <c r="S459" s="242"/>
      <c r="T459" s="243"/>
      <c r="AT459" s="244" t="s">
        <v>156</v>
      </c>
      <c r="AU459" s="244" t="s">
        <v>82</v>
      </c>
      <c r="AV459" s="12" t="s">
        <v>82</v>
      </c>
      <c r="AW459" s="12" t="s">
        <v>33</v>
      </c>
      <c r="AX459" s="12" t="s">
        <v>80</v>
      </c>
      <c r="AY459" s="244" t="s">
        <v>147</v>
      </c>
    </row>
    <row r="460" spans="2:65" s="1" customFormat="1" ht="36" customHeight="1">
      <c r="B460" s="39"/>
      <c r="C460" s="270" t="s">
        <v>1146</v>
      </c>
      <c r="D460" s="270" t="s">
        <v>752</v>
      </c>
      <c r="E460" s="271" t="s">
        <v>1147</v>
      </c>
      <c r="F460" s="272" t="s">
        <v>1148</v>
      </c>
      <c r="G460" s="273" t="s">
        <v>152</v>
      </c>
      <c r="H460" s="274">
        <v>66.907</v>
      </c>
      <c r="I460" s="275"/>
      <c r="J460" s="276">
        <f>ROUND(I460*H460,2)</f>
        <v>0</v>
      </c>
      <c r="K460" s="272" t="s">
        <v>153</v>
      </c>
      <c r="L460" s="277"/>
      <c r="M460" s="278" t="s">
        <v>19</v>
      </c>
      <c r="N460" s="279" t="s">
        <v>43</v>
      </c>
      <c r="O460" s="84"/>
      <c r="P460" s="229">
        <f>O460*H460</f>
        <v>0</v>
      </c>
      <c r="Q460" s="229">
        <v>0.0045</v>
      </c>
      <c r="R460" s="229">
        <f>Q460*H460</f>
        <v>0.30108149999999995</v>
      </c>
      <c r="S460" s="229">
        <v>0</v>
      </c>
      <c r="T460" s="230">
        <f>S460*H460</f>
        <v>0</v>
      </c>
      <c r="AR460" s="231" t="s">
        <v>363</v>
      </c>
      <c r="AT460" s="231" t="s">
        <v>752</v>
      </c>
      <c r="AU460" s="231" t="s">
        <v>82</v>
      </c>
      <c r="AY460" s="18" t="s">
        <v>147</v>
      </c>
      <c r="BE460" s="232">
        <f>IF(N460="základní",J460,0)</f>
        <v>0</v>
      </c>
      <c r="BF460" s="232">
        <f>IF(N460="snížená",J460,0)</f>
        <v>0</v>
      </c>
      <c r="BG460" s="232">
        <f>IF(N460="zákl. přenesená",J460,0)</f>
        <v>0</v>
      </c>
      <c r="BH460" s="232">
        <f>IF(N460="sníž. přenesená",J460,0)</f>
        <v>0</v>
      </c>
      <c r="BI460" s="232">
        <f>IF(N460="nulová",J460,0)</f>
        <v>0</v>
      </c>
      <c r="BJ460" s="18" t="s">
        <v>80</v>
      </c>
      <c r="BK460" s="232">
        <f>ROUND(I460*H460,2)</f>
        <v>0</v>
      </c>
      <c r="BL460" s="18" t="s">
        <v>257</v>
      </c>
      <c r="BM460" s="231" t="s">
        <v>1149</v>
      </c>
    </row>
    <row r="461" spans="2:51" s="12" customFormat="1" ht="12">
      <c r="B461" s="233"/>
      <c r="C461" s="234"/>
      <c r="D461" s="235" t="s">
        <v>156</v>
      </c>
      <c r="E461" s="236" t="s">
        <v>19</v>
      </c>
      <c r="F461" s="237" t="s">
        <v>1150</v>
      </c>
      <c r="G461" s="234"/>
      <c r="H461" s="238">
        <v>66.907</v>
      </c>
      <c r="I461" s="239"/>
      <c r="J461" s="234"/>
      <c r="K461" s="234"/>
      <c r="L461" s="240"/>
      <c r="M461" s="241"/>
      <c r="N461" s="242"/>
      <c r="O461" s="242"/>
      <c r="P461" s="242"/>
      <c r="Q461" s="242"/>
      <c r="R461" s="242"/>
      <c r="S461" s="242"/>
      <c r="T461" s="243"/>
      <c r="AT461" s="244" t="s">
        <v>156</v>
      </c>
      <c r="AU461" s="244" t="s">
        <v>82</v>
      </c>
      <c r="AV461" s="12" t="s">
        <v>82</v>
      </c>
      <c r="AW461" s="12" t="s">
        <v>33</v>
      </c>
      <c r="AX461" s="12" t="s">
        <v>80</v>
      </c>
      <c r="AY461" s="244" t="s">
        <v>147</v>
      </c>
    </row>
    <row r="462" spans="2:65" s="1" customFormat="1" ht="24" customHeight="1">
      <c r="B462" s="39"/>
      <c r="C462" s="220" t="s">
        <v>1151</v>
      </c>
      <c r="D462" s="220" t="s">
        <v>149</v>
      </c>
      <c r="E462" s="221" t="s">
        <v>1152</v>
      </c>
      <c r="F462" s="222" t="s">
        <v>1153</v>
      </c>
      <c r="G462" s="223" t="s">
        <v>152</v>
      </c>
      <c r="H462" s="224">
        <v>126.128</v>
      </c>
      <c r="I462" s="225"/>
      <c r="J462" s="226">
        <f>ROUND(I462*H462,2)</f>
        <v>0</v>
      </c>
      <c r="K462" s="222" t="s">
        <v>153</v>
      </c>
      <c r="L462" s="44"/>
      <c r="M462" s="227" t="s">
        <v>19</v>
      </c>
      <c r="N462" s="228" t="s">
        <v>43</v>
      </c>
      <c r="O462" s="84"/>
      <c r="P462" s="229">
        <f>O462*H462</f>
        <v>0</v>
      </c>
      <c r="Q462" s="229">
        <v>0</v>
      </c>
      <c r="R462" s="229">
        <f>Q462*H462</f>
        <v>0</v>
      </c>
      <c r="S462" s="229">
        <v>0</v>
      </c>
      <c r="T462" s="230">
        <f>S462*H462</f>
        <v>0</v>
      </c>
      <c r="AR462" s="231" t="s">
        <v>257</v>
      </c>
      <c r="AT462" s="231" t="s">
        <v>149</v>
      </c>
      <c r="AU462" s="231" t="s">
        <v>82</v>
      </c>
      <c r="AY462" s="18" t="s">
        <v>147</v>
      </c>
      <c r="BE462" s="232">
        <f>IF(N462="základní",J462,0)</f>
        <v>0</v>
      </c>
      <c r="BF462" s="232">
        <f>IF(N462="snížená",J462,0)</f>
        <v>0</v>
      </c>
      <c r="BG462" s="232">
        <f>IF(N462="zákl. přenesená",J462,0)</f>
        <v>0</v>
      </c>
      <c r="BH462" s="232">
        <f>IF(N462="sníž. přenesená",J462,0)</f>
        <v>0</v>
      </c>
      <c r="BI462" s="232">
        <f>IF(N462="nulová",J462,0)</f>
        <v>0</v>
      </c>
      <c r="BJ462" s="18" t="s">
        <v>80</v>
      </c>
      <c r="BK462" s="232">
        <f>ROUND(I462*H462,2)</f>
        <v>0</v>
      </c>
      <c r="BL462" s="18" t="s">
        <v>257</v>
      </c>
      <c r="BM462" s="231" t="s">
        <v>1154</v>
      </c>
    </row>
    <row r="463" spans="2:51" s="12" customFormat="1" ht="12">
      <c r="B463" s="233"/>
      <c r="C463" s="234"/>
      <c r="D463" s="235" t="s">
        <v>156</v>
      </c>
      <c r="E463" s="236" t="s">
        <v>19</v>
      </c>
      <c r="F463" s="237" t="s">
        <v>1155</v>
      </c>
      <c r="G463" s="234"/>
      <c r="H463" s="238">
        <v>47.29</v>
      </c>
      <c r="I463" s="239"/>
      <c r="J463" s="234"/>
      <c r="K463" s="234"/>
      <c r="L463" s="240"/>
      <c r="M463" s="241"/>
      <c r="N463" s="242"/>
      <c r="O463" s="242"/>
      <c r="P463" s="242"/>
      <c r="Q463" s="242"/>
      <c r="R463" s="242"/>
      <c r="S463" s="242"/>
      <c r="T463" s="243"/>
      <c r="AT463" s="244" t="s">
        <v>156</v>
      </c>
      <c r="AU463" s="244" t="s">
        <v>82</v>
      </c>
      <c r="AV463" s="12" t="s">
        <v>82</v>
      </c>
      <c r="AW463" s="12" t="s">
        <v>33</v>
      </c>
      <c r="AX463" s="12" t="s">
        <v>72</v>
      </c>
      <c r="AY463" s="244" t="s">
        <v>147</v>
      </c>
    </row>
    <row r="464" spans="2:51" s="12" customFormat="1" ht="12">
      <c r="B464" s="233"/>
      <c r="C464" s="234"/>
      <c r="D464" s="235" t="s">
        <v>156</v>
      </c>
      <c r="E464" s="236" t="s">
        <v>19</v>
      </c>
      <c r="F464" s="237" t="s">
        <v>1156</v>
      </c>
      <c r="G464" s="234"/>
      <c r="H464" s="238">
        <v>43.76</v>
      </c>
      <c r="I464" s="239"/>
      <c r="J464" s="234"/>
      <c r="K464" s="234"/>
      <c r="L464" s="240"/>
      <c r="M464" s="241"/>
      <c r="N464" s="242"/>
      <c r="O464" s="242"/>
      <c r="P464" s="242"/>
      <c r="Q464" s="242"/>
      <c r="R464" s="242"/>
      <c r="S464" s="242"/>
      <c r="T464" s="243"/>
      <c r="AT464" s="244" t="s">
        <v>156</v>
      </c>
      <c r="AU464" s="244" t="s">
        <v>82</v>
      </c>
      <c r="AV464" s="12" t="s">
        <v>82</v>
      </c>
      <c r="AW464" s="12" t="s">
        <v>33</v>
      </c>
      <c r="AX464" s="12" t="s">
        <v>72</v>
      </c>
      <c r="AY464" s="244" t="s">
        <v>147</v>
      </c>
    </row>
    <row r="465" spans="2:51" s="12" customFormat="1" ht="12">
      <c r="B465" s="233"/>
      <c r="C465" s="234"/>
      <c r="D465" s="235" t="s">
        <v>156</v>
      </c>
      <c r="E465" s="236" t="s">
        <v>19</v>
      </c>
      <c r="F465" s="237" t="s">
        <v>1157</v>
      </c>
      <c r="G465" s="234"/>
      <c r="H465" s="238">
        <v>5.248</v>
      </c>
      <c r="I465" s="239"/>
      <c r="J465" s="234"/>
      <c r="K465" s="234"/>
      <c r="L465" s="240"/>
      <c r="M465" s="241"/>
      <c r="N465" s="242"/>
      <c r="O465" s="242"/>
      <c r="P465" s="242"/>
      <c r="Q465" s="242"/>
      <c r="R465" s="242"/>
      <c r="S465" s="242"/>
      <c r="T465" s="243"/>
      <c r="AT465" s="244" t="s">
        <v>156</v>
      </c>
      <c r="AU465" s="244" t="s">
        <v>82</v>
      </c>
      <c r="AV465" s="12" t="s">
        <v>82</v>
      </c>
      <c r="AW465" s="12" t="s">
        <v>33</v>
      </c>
      <c r="AX465" s="12" t="s">
        <v>72</v>
      </c>
      <c r="AY465" s="244" t="s">
        <v>147</v>
      </c>
    </row>
    <row r="466" spans="2:51" s="12" customFormat="1" ht="12">
      <c r="B466" s="233"/>
      <c r="C466" s="234"/>
      <c r="D466" s="235" t="s">
        <v>156</v>
      </c>
      <c r="E466" s="236" t="s">
        <v>19</v>
      </c>
      <c r="F466" s="237" t="s">
        <v>1158</v>
      </c>
      <c r="G466" s="234"/>
      <c r="H466" s="238">
        <v>29.83</v>
      </c>
      <c r="I466" s="239"/>
      <c r="J466" s="234"/>
      <c r="K466" s="234"/>
      <c r="L466" s="240"/>
      <c r="M466" s="241"/>
      <c r="N466" s="242"/>
      <c r="O466" s="242"/>
      <c r="P466" s="242"/>
      <c r="Q466" s="242"/>
      <c r="R466" s="242"/>
      <c r="S466" s="242"/>
      <c r="T466" s="243"/>
      <c r="AT466" s="244" t="s">
        <v>156</v>
      </c>
      <c r="AU466" s="244" t="s">
        <v>82</v>
      </c>
      <c r="AV466" s="12" t="s">
        <v>82</v>
      </c>
      <c r="AW466" s="12" t="s">
        <v>33</v>
      </c>
      <c r="AX466" s="12" t="s">
        <v>72</v>
      </c>
      <c r="AY466" s="244" t="s">
        <v>147</v>
      </c>
    </row>
    <row r="467" spans="2:51" s="13" customFormat="1" ht="12">
      <c r="B467" s="245"/>
      <c r="C467" s="246"/>
      <c r="D467" s="235" t="s">
        <v>156</v>
      </c>
      <c r="E467" s="247" t="s">
        <v>19</v>
      </c>
      <c r="F467" s="248" t="s">
        <v>183</v>
      </c>
      <c r="G467" s="246"/>
      <c r="H467" s="249">
        <v>126.128</v>
      </c>
      <c r="I467" s="250"/>
      <c r="J467" s="246"/>
      <c r="K467" s="246"/>
      <c r="L467" s="251"/>
      <c r="M467" s="252"/>
      <c r="N467" s="253"/>
      <c r="O467" s="253"/>
      <c r="P467" s="253"/>
      <c r="Q467" s="253"/>
      <c r="R467" s="253"/>
      <c r="S467" s="253"/>
      <c r="T467" s="254"/>
      <c r="AT467" s="255" t="s">
        <v>156</v>
      </c>
      <c r="AU467" s="255" t="s">
        <v>82</v>
      </c>
      <c r="AV467" s="13" t="s">
        <v>154</v>
      </c>
      <c r="AW467" s="13" t="s">
        <v>33</v>
      </c>
      <c r="AX467" s="13" t="s">
        <v>80</v>
      </c>
      <c r="AY467" s="255" t="s">
        <v>147</v>
      </c>
    </row>
    <row r="468" spans="2:65" s="1" customFormat="1" ht="24" customHeight="1">
      <c r="B468" s="39"/>
      <c r="C468" s="220" t="s">
        <v>1159</v>
      </c>
      <c r="D468" s="220" t="s">
        <v>149</v>
      </c>
      <c r="E468" s="221" t="s">
        <v>1160</v>
      </c>
      <c r="F468" s="222" t="s">
        <v>1161</v>
      </c>
      <c r="G468" s="223" t="s">
        <v>152</v>
      </c>
      <c r="H468" s="224">
        <v>6.141</v>
      </c>
      <c r="I468" s="225"/>
      <c r="J468" s="226">
        <f>ROUND(I468*H468,2)</f>
        <v>0</v>
      </c>
      <c r="K468" s="222" t="s">
        <v>153</v>
      </c>
      <c r="L468" s="44"/>
      <c r="M468" s="227" t="s">
        <v>19</v>
      </c>
      <c r="N468" s="228" t="s">
        <v>43</v>
      </c>
      <c r="O468" s="84"/>
      <c r="P468" s="229">
        <f>O468*H468</f>
        <v>0</v>
      </c>
      <c r="Q468" s="229">
        <v>0</v>
      </c>
      <c r="R468" s="229">
        <f>Q468*H468</f>
        <v>0</v>
      </c>
      <c r="S468" s="229">
        <v>0</v>
      </c>
      <c r="T468" s="230">
        <f>S468*H468</f>
        <v>0</v>
      </c>
      <c r="AR468" s="231" t="s">
        <v>257</v>
      </c>
      <c r="AT468" s="231" t="s">
        <v>149</v>
      </c>
      <c r="AU468" s="231" t="s">
        <v>82</v>
      </c>
      <c r="AY468" s="18" t="s">
        <v>147</v>
      </c>
      <c r="BE468" s="232">
        <f>IF(N468="základní",J468,0)</f>
        <v>0</v>
      </c>
      <c r="BF468" s="232">
        <f>IF(N468="snížená",J468,0)</f>
        <v>0</v>
      </c>
      <c r="BG468" s="232">
        <f>IF(N468="zákl. přenesená",J468,0)</f>
        <v>0</v>
      </c>
      <c r="BH468" s="232">
        <f>IF(N468="sníž. přenesená",J468,0)</f>
        <v>0</v>
      </c>
      <c r="BI468" s="232">
        <f>IF(N468="nulová",J468,0)</f>
        <v>0</v>
      </c>
      <c r="BJ468" s="18" t="s">
        <v>80</v>
      </c>
      <c r="BK468" s="232">
        <f>ROUND(I468*H468,2)</f>
        <v>0</v>
      </c>
      <c r="BL468" s="18" t="s">
        <v>257</v>
      </c>
      <c r="BM468" s="231" t="s">
        <v>1162</v>
      </c>
    </row>
    <row r="469" spans="2:51" s="12" customFormat="1" ht="12">
      <c r="B469" s="233"/>
      <c r="C469" s="234"/>
      <c r="D469" s="235" t="s">
        <v>156</v>
      </c>
      <c r="E469" s="236" t="s">
        <v>19</v>
      </c>
      <c r="F469" s="237" t="s">
        <v>1163</v>
      </c>
      <c r="G469" s="234"/>
      <c r="H469" s="238">
        <v>6.141</v>
      </c>
      <c r="I469" s="239"/>
      <c r="J469" s="234"/>
      <c r="K469" s="234"/>
      <c r="L469" s="240"/>
      <c r="M469" s="241"/>
      <c r="N469" s="242"/>
      <c r="O469" s="242"/>
      <c r="P469" s="242"/>
      <c r="Q469" s="242"/>
      <c r="R469" s="242"/>
      <c r="S469" s="242"/>
      <c r="T469" s="243"/>
      <c r="AT469" s="244" t="s">
        <v>156</v>
      </c>
      <c r="AU469" s="244" t="s">
        <v>82</v>
      </c>
      <c r="AV469" s="12" t="s">
        <v>82</v>
      </c>
      <c r="AW469" s="12" t="s">
        <v>33</v>
      </c>
      <c r="AX469" s="12" t="s">
        <v>80</v>
      </c>
      <c r="AY469" s="244" t="s">
        <v>147</v>
      </c>
    </row>
    <row r="470" spans="2:65" s="1" customFormat="1" ht="24" customHeight="1">
      <c r="B470" s="39"/>
      <c r="C470" s="270" t="s">
        <v>1164</v>
      </c>
      <c r="D470" s="270" t="s">
        <v>752</v>
      </c>
      <c r="E470" s="271" t="s">
        <v>1165</v>
      </c>
      <c r="F470" s="272" t="s">
        <v>1166</v>
      </c>
      <c r="G470" s="273" t="s">
        <v>552</v>
      </c>
      <c r="H470" s="274">
        <v>264.538</v>
      </c>
      <c r="I470" s="275"/>
      <c r="J470" s="276">
        <f>ROUND(I470*H470,2)</f>
        <v>0</v>
      </c>
      <c r="K470" s="272" t="s">
        <v>153</v>
      </c>
      <c r="L470" s="277"/>
      <c r="M470" s="278" t="s">
        <v>19</v>
      </c>
      <c r="N470" s="279" t="s">
        <v>43</v>
      </c>
      <c r="O470" s="84"/>
      <c r="P470" s="229">
        <f>O470*H470</f>
        <v>0</v>
      </c>
      <c r="Q470" s="229">
        <v>0.001</v>
      </c>
      <c r="R470" s="229">
        <f>Q470*H470</f>
        <v>0.264538</v>
      </c>
      <c r="S470" s="229">
        <v>0</v>
      </c>
      <c r="T470" s="230">
        <f>S470*H470</f>
        <v>0</v>
      </c>
      <c r="AR470" s="231" t="s">
        <v>363</v>
      </c>
      <c r="AT470" s="231" t="s">
        <v>752</v>
      </c>
      <c r="AU470" s="231" t="s">
        <v>82</v>
      </c>
      <c r="AY470" s="18" t="s">
        <v>147</v>
      </c>
      <c r="BE470" s="232">
        <f>IF(N470="základní",J470,0)</f>
        <v>0</v>
      </c>
      <c r="BF470" s="232">
        <f>IF(N470="snížená",J470,0)</f>
        <v>0</v>
      </c>
      <c r="BG470" s="232">
        <f>IF(N470="zákl. přenesená",J470,0)</f>
        <v>0</v>
      </c>
      <c r="BH470" s="232">
        <f>IF(N470="sníž. přenesená",J470,0)</f>
        <v>0</v>
      </c>
      <c r="BI470" s="232">
        <f>IF(N470="nulová",J470,0)</f>
        <v>0</v>
      </c>
      <c r="BJ470" s="18" t="s">
        <v>80</v>
      </c>
      <c r="BK470" s="232">
        <f>ROUND(I470*H470,2)</f>
        <v>0</v>
      </c>
      <c r="BL470" s="18" t="s">
        <v>257</v>
      </c>
      <c r="BM470" s="231" t="s">
        <v>1167</v>
      </c>
    </row>
    <row r="471" spans="2:51" s="12" customFormat="1" ht="12">
      <c r="B471" s="233"/>
      <c r="C471" s="234"/>
      <c r="D471" s="235" t="s">
        <v>156</v>
      </c>
      <c r="E471" s="236" t="s">
        <v>19</v>
      </c>
      <c r="F471" s="237" t="s">
        <v>1168</v>
      </c>
      <c r="G471" s="234"/>
      <c r="H471" s="238">
        <v>264.538</v>
      </c>
      <c r="I471" s="239"/>
      <c r="J471" s="234"/>
      <c r="K471" s="234"/>
      <c r="L471" s="240"/>
      <c r="M471" s="241"/>
      <c r="N471" s="242"/>
      <c r="O471" s="242"/>
      <c r="P471" s="242"/>
      <c r="Q471" s="242"/>
      <c r="R471" s="242"/>
      <c r="S471" s="242"/>
      <c r="T471" s="243"/>
      <c r="AT471" s="244" t="s">
        <v>156</v>
      </c>
      <c r="AU471" s="244" t="s">
        <v>82</v>
      </c>
      <c r="AV471" s="12" t="s">
        <v>82</v>
      </c>
      <c r="AW471" s="12" t="s">
        <v>33</v>
      </c>
      <c r="AX471" s="12" t="s">
        <v>80</v>
      </c>
      <c r="AY471" s="244" t="s">
        <v>147</v>
      </c>
    </row>
    <row r="472" spans="2:65" s="1" customFormat="1" ht="36" customHeight="1">
      <c r="B472" s="39"/>
      <c r="C472" s="220" t="s">
        <v>1169</v>
      </c>
      <c r="D472" s="220" t="s">
        <v>149</v>
      </c>
      <c r="E472" s="221" t="s">
        <v>1170</v>
      </c>
      <c r="F472" s="222" t="s">
        <v>1171</v>
      </c>
      <c r="G472" s="223" t="s">
        <v>152</v>
      </c>
      <c r="H472" s="224">
        <v>120.88</v>
      </c>
      <c r="I472" s="225"/>
      <c r="J472" s="226">
        <f>ROUND(I472*H472,2)</f>
        <v>0</v>
      </c>
      <c r="K472" s="222" t="s">
        <v>153</v>
      </c>
      <c r="L472" s="44"/>
      <c r="M472" s="227" t="s">
        <v>19</v>
      </c>
      <c r="N472" s="228" t="s">
        <v>43</v>
      </c>
      <c r="O472" s="84"/>
      <c r="P472" s="229">
        <f>O472*H472</f>
        <v>0</v>
      </c>
      <c r="Q472" s="229">
        <v>0</v>
      </c>
      <c r="R472" s="229">
        <f>Q472*H472</f>
        <v>0</v>
      </c>
      <c r="S472" s="229">
        <v>0</v>
      </c>
      <c r="T472" s="230">
        <f>S472*H472</f>
        <v>0</v>
      </c>
      <c r="AR472" s="231" t="s">
        <v>257</v>
      </c>
      <c r="AT472" s="231" t="s">
        <v>149</v>
      </c>
      <c r="AU472" s="231" t="s">
        <v>82</v>
      </c>
      <c r="AY472" s="18" t="s">
        <v>147</v>
      </c>
      <c r="BE472" s="232">
        <f>IF(N472="základní",J472,0)</f>
        <v>0</v>
      </c>
      <c r="BF472" s="232">
        <f>IF(N472="snížená",J472,0)</f>
        <v>0</v>
      </c>
      <c r="BG472" s="232">
        <f>IF(N472="zákl. přenesená",J472,0)</f>
        <v>0</v>
      </c>
      <c r="BH472" s="232">
        <f>IF(N472="sníž. přenesená",J472,0)</f>
        <v>0</v>
      </c>
      <c r="BI472" s="232">
        <f>IF(N472="nulová",J472,0)</f>
        <v>0</v>
      </c>
      <c r="BJ472" s="18" t="s">
        <v>80</v>
      </c>
      <c r="BK472" s="232">
        <f>ROUND(I472*H472,2)</f>
        <v>0</v>
      </c>
      <c r="BL472" s="18" t="s">
        <v>257</v>
      </c>
      <c r="BM472" s="231" t="s">
        <v>1172</v>
      </c>
    </row>
    <row r="473" spans="2:51" s="12" customFormat="1" ht="12">
      <c r="B473" s="233"/>
      <c r="C473" s="234"/>
      <c r="D473" s="235" t="s">
        <v>156</v>
      </c>
      <c r="E473" s="236" t="s">
        <v>19</v>
      </c>
      <c r="F473" s="237" t="s">
        <v>988</v>
      </c>
      <c r="G473" s="234"/>
      <c r="H473" s="238">
        <v>47.29</v>
      </c>
      <c r="I473" s="239"/>
      <c r="J473" s="234"/>
      <c r="K473" s="234"/>
      <c r="L473" s="240"/>
      <c r="M473" s="241"/>
      <c r="N473" s="242"/>
      <c r="O473" s="242"/>
      <c r="P473" s="242"/>
      <c r="Q473" s="242"/>
      <c r="R473" s="242"/>
      <c r="S473" s="242"/>
      <c r="T473" s="243"/>
      <c r="AT473" s="244" t="s">
        <v>156</v>
      </c>
      <c r="AU473" s="244" t="s">
        <v>82</v>
      </c>
      <c r="AV473" s="12" t="s">
        <v>82</v>
      </c>
      <c r="AW473" s="12" t="s">
        <v>33</v>
      </c>
      <c r="AX473" s="12" t="s">
        <v>72</v>
      </c>
      <c r="AY473" s="244" t="s">
        <v>147</v>
      </c>
    </row>
    <row r="474" spans="2:51" s="12" customFormat="1" ht="12">
      <c r="B474" s="233"/>
      <c r="C474" s="234"/>
      <c r="D474" s="235" t="s">
        <v>156</v>
      </c>
      <c r="E474" s="236" t="s">
        <v>19</v>
      </c>
      <c r="F474" s="237" t="s">
        <v>989</v>
      </c>
      <c r="G474" s="234"/>
      <c r="H474" s="238">
        <v>43.76</v>
      </c>
      <c r="I474" s="239"/>
      <c r="J474" s="234"/>
      <c r="K474" s="234"/>
      <c r="L474" s="240"/>
      <c r="M474" s="241"/>
      <c r="N474" s="242"/>
      <c r="O474" s="242"/>
      <c r="P474" s="242"/>
      <c r="Q474" s="242"/>
      <c r="R474" s="242"/>
      <c r="S474" s="242"/>
      <c r="T474" s="243"/>
      <c r="AT474" s="244" t="s">
        <v>156</v>
      </c>
      <c r="AU474" s="244" t="s">
        <v>82</v>
      </c>
      <c r="AV474" s="12" t="s">
        <v>82</v>
      </c>
      <c r="AW474" s="12" t="s">
        <v>33</v>
      </c>
      <c r="AX474" s="12" t="s">
        <v>72</v>
      </c>
      <c r="AY474" s="244" t="s">
        <v>147</v>
      </c>
    </row>
    <row r="475" spans="2:51" s="12" customFormat="1" ht="12">
      <c r="B475" s="233"/>
      <c r="C475" s="234"/>
      <c r="D475" s="235" t="s">
        <v>156</v>
      </c>
      <c r="E475" s="236" t="s">
        <v>19</v>
      </c>
      <c r="F475" s="237" t="s">
        <v>990</v>
      </c>
      <c r="G475" s="234"/>
      <c r="H475" s="238">
        <v>29.83</v>
      </c>
      <c r="I475" s="239"/>
      <c r="J475" s="234"/>
      <c r="K475" s="234"/>
      <c r="L475" s="240"/>
      <c r="M475" s="241"/>
      <c r="N475" s="242"/>
      <c r="O475" s="242"/>
      <c r="P475" s="242"/>
      <c r="Q475" s="242"/>
      <c r="R475" s="242"/>
      <c r="S475" s="242"/>
      <c r="T475" s="243"/>
      <c r="AT475" s="244" t="s">
        <v>156</v>
      </c>
      <c r="AU475" s="244" t="s">
        <v>82</v>
      </c>
      <c r="AV475" s="12" t="s">
        <v>82</v>
      </c>
      <c r="AW475" s="12" t="s">
        <v>33</v>
      </c>
      <c r="AX475" s="12" t="s">
        <v>72</v>
      </c>
      <c r="AY475" s="244" t="s">
        <v>147</v>
      </c>
    </row>
    <row r="476" spans="2:51" s="13" customFormat="1" ht="12">
      <c r="B476" s="245"/>
      <c r="C476" s="246"/>
      <c r="D476" s="235" t="s">
        <v>156</v>
      </c>
      <c r="E476" s="247" t="s">
        <v>19</v>
      </c>
      <c r="F476" s="248" t="s">
        <v>183</v>
      </c>
      <c r="G476" s="246"/>
      <c r="H476" s="249">
        <v>120.88</v>
      </c>
      <c r="I476" s="250"/>
      <c r="J476" s="246"/>
      <c r="K476" s="246"/>
      <c r="L476" s="251"/>
      <c r="M476" s="252"/>
      <c r="N476" s="253"/>
      <c r="O476" s="253"/>
      <c r="P476" s="253"/>
      <c r="Q476" s="253"/>
      <c r="R476" s="253"/>
      <c r="S476" s="253"/>
      <c r="T476" s="254"/>
      <c r="AT476" s="255" t="s">
        <v>156</v>
      </c>
      <c r="AU476" s="255" t="s">
        <v>82</v>
      </c>
      <c r="AV476" s="13" t="s">
        <v>154</v>
      </c>
      <c r="AW476" s="13" t="s">
        <v>33</v>
      </c>
      <c r="AX476" s="13" t="s">
        <v>80</v>
      </c>
      <c r="AY476" s="255" t="s">
        <v>147</v>
      </c>
    </row>
    <row r="477" spans="2:65" s="1" customFormat="1" ht="24" customHeight="1">
      <c r="B477" s="39"/>
      <c r="C477" s="270" t="s">
        <v>1173</v>
      </c>
      <c r="D477" s="270" t="s">
        <v>752</v>
      </c>
      <c r="E477" s="271" t="s">
        <v>1174</v>
      </c>
      <c r="F477" s="272" t="s">
        <v>1175</v>
      </c>
      <c r="G477" s="273" t="s">
        <v>152</v>
      </c>
      <c r="H477" s="274">
        <v>132.968</v>
      </c>
      <c r="I477" s="275"/>
      <c r="J477" s="276">
        <f>ROUND(I477*H477,2)</f>
        <v>0</v>
      </c>
      <c r="K477" s="272" t="s">
        <v>153</v>
      </c>
      <c r="L477" s="277"/>
      <c r="M477" s="278" t="s">
        <v>19</v>
      </c>
      <c r="N477" s="279" t="s">
        <v>43</v>
      </c>
      <c r="O477" s="84"/>
      <c r="P477" s="229">
        <f>O477*H477</f>
        <v>0</v>
      </c>
      <c r="Q477" s="229">
        <v>0.00112</v>
      </c>
      <c r="R477" s="229">
        <f>Q477*H477</f>
        <v>0.14892415999999997</v>
      </c>
      <c r="S477" s="229">
        <v>0</v>
      </c>
      <c r="T477" s="230">
        <f>S477*H477</f>
        <v>0</v>
      </c>
      <c r="AR477" s="231" t="s">
        <v>363</v>
      </c>
      <c r="AT477" s="231" t="s">
        <v>752</v>
      </c>
      <c r="AU477" s="231" t="s">
        <v>82</v>
      </c>
      <c r="AY477" s="18" t="s">
        <v>147</v>
      </c>
      <c r="BE477" s="232">
        <f>IF(N477="základní",J477,0)</f>
        <v>0</v>
      </c>
      <c r="BF477" s="232">
        <f>IF(N477="snížená",J477,0)</f>
        <v>0</v>
      </c>
      <c r="BG477" s="232">
        <f>IF(N477="zákl. přenesená",J477,0)</f>
        <v>0</v>
      </c>
      <c r="BH477" s="232">
        <f>IF(N477="sníž. přenesená",J477,0)</f>
        <v>0</v>
      </c>
      <c r="BI477" s="232">
        <f>IF(N477="nulová",J477,0)</f>
        <v>0</v>
      </c>
      <c r="BJ477" s="18" t="s">
        <v>80</v>
      </c>
      <c r="BK477" s="232">
        <f>ROUND(I477*H477,2)</f>
        <v>0</v>
      </c>
      <c r="BL477" s="18" t="s">
        <v>257</v>
      </c>
      <c r="BM477" s="231" t="s">
        <v>1176</v>
      </c>
    </row>
    <row r="478" spans="2:51" s="12" customFormat="1" ht="12">
      <c r="B478" s="233"/>
      <c r="C478" s="234"/>
      <c r="D478" s="235" t="s">
        <v>156</v>
      </c>
      <c r="E478" s="236" t="s">
        <v>19</v>
      </c>
      <c r="F478" s="237" t="s">
        <v>1177</v>
      </c>
      <c r="G478" s="234"/>
      <c r="H478" s="238">
        <v>132.968</v>
      </c>
      <c r="I478" s="239"/>
      <c r="J478" s="234"/>
      <c r="K478" s="234"/>
      <c r="L478" s="240"/>
      <c r="M478" s="241"/>
      <c r="N478" s="242"/>
      <c r="O478" s="242"/>
      <c r="P478" s="242"/>
      <c r="Q478" s="242"/>
      <c r="R478" s="242"/>
      <c r="S478" s="242"/>
      <c r="T478" s="243"/>
      <c r="AT478" s="244" t="s">
        <v>156</v>
      </c>
      <c r="AU478" s="244" t="s">
        <v>82</v>
      </c>
      <c r="AV478" s="12" t="s">
        <v>82</v>
      </c>
      <c r="AW478" s="12" t="s">
        <v>33</v>
      </c>
      <c r="AX478" s="12" t="s">
        <v>80</v>
      </c>
      <c r="AY478" s="244" t="s">
        <v>147</v>
      </c>
    </row>
    <row r="479" spans="2:65" s="1" customFormat="1" ht="48" customHeight="1">
      <c r="B479" s="39"/>
      <c r="C479" s="220" t="s">
        <v>1178</v>
      </c>
      <c r="D479" s="220" t="s">
        <v>149</v>
      </c>
      <c r="E479" s="221" t="s">
        <v>1179</v>
      </c>
      <c r="F479" s="222" t="s">
        <v>1180</v>
      </c>
      <c r="G479" s="223" t="s">
        <v>1181</v>
      </c>
      <c r="H479" s="293"/>
      <c r="I479" s="225"/>
      <c r="J479" s="226">
        <f>ROUND(I479*H479,2)</f>
        <v>0</v>
      </c>
      <c r="K479" s="222" t="s">
        <v>153</v>
      </c>
      <c r="L479" s="44"/>
      <c r="M479" s="227" t="s">
        <v>19</v>
      </c>
      <c r="N479" s="228" t="s">
        <v>43</v>
      </c>
      <c r="O479" s="84"/>
      <c r="P479" s="229">
        <f>O479*H479</f>
        <v>0</v>
      </c>
      <c r="Q479" s="229">
        <v>0</v>
      </c>
      <c r="R479" s="229">
        <f>Q479*H479</f>
        <v>0</v>
      </c>
      <c r="S479" s="229">
        <v>0</v>
      </c>
      <c r="T479" s="230">
        <f>S479*H479</f>
        <v>0</v>
      </c>
      <c r="AR479" s="231" t="s">
        <v>257</v>
      </c>
      <c r="AT479" s="231" t="s">
        <v>149</v>
      </c>
      <c r="AU479" s="231" t="s">
        <v>82</v>
      </c>
      <c r="AY479" s="18" t="s">
        <v>147</v>
      </c>
      <c r="BE479" s="232">
        <f>IF(N479="základní",J479,0)</f>
        <v>0</v>
      </c>
      <c r="BF479" s="232">
        <f>IF(N479="snížená",J479,0)</f>
        <v>0</v>
      </c>
      <c r="BG479" s="232">
        <f>IF(N479="zákl. přenesená",J479,0)</f>
        <v>0</v>
      </c>
      <c r="BH479" s="232">
        <f>IF(N479="sníž. přenesená",J479,0)</f>
        <v>0</v>
      </c>
      <c r="BI479" s="232">
        <f>IF(N479="nulová",J479,0)</f>
        <v>0</v>
      </c>
      <c r="BJ479" s="18" t="s">
        <v>80</v>
      </c>
      <c r="BK479" s="232">
        <f>ROUND(I479*H479,2)</f>
        <v>0</v>
      </c>
      <c r="BL479" s="18" t="s">
        <v>257</v>
      </c>
      <c r="BM479" s="231" t="s">
        <v>1182</v>
      </c>
    </row>
    <row r="480" spans="2:63" s="11" customFormat="1" ht="22.8" customHeight="1">
      <c r="B480" s="204"/>
      <c r="C480" s="205"/>
      <c r="D480" s="206" t="s">
        <v>71</v>
      </c>
      <c r="E480" s="218" t="s">
        <v>1183</v>
      </c>
      <c r="F480" s="218" t="s">
        <v>1184</v>
      </c>
      <c r="G480" s="205"/>
      <c r="H480" s="205"/>
      <c r="I480" s="208"/>
      <c r="J480" s="219">
        <f>BK480</f>
        <v>0</v>
      </c>
      <c r="K480" s="205"/>
      <c r="L480" s="210"/>
      <c r="M480" s="211"/>
      <c r="N480" s="212"/>
      <c r="O480" s="212"/>
      <c r="P480" s="213">
        <f>SUM(P481:P518)</f>
        <v>0</v>
      </c>
      <c r="Q480" s="212"/>
      <c r="R480" s="213">
        <f>SUM(R481:R518)</f>
        <v>5.06269555</v>
      </c>
      <c r="S480" s="212"/>
      <c r="T480" s="214">
        <f>SUM(T481:T518)</f>
        <v>0</v>
      </c>
      <c r="AR480" s="215" t="s">
        <v>82</v>
      </c>
      <c r="AT480" s="216" t="s">
        <v>71</v>
      </c>
      <c r="AU480" s="216" t="s">
        <v>80</v>
      </c>
      <c r="AY480" s="215" t="s">
        <v>147</v>
      </c>
      <c r="BK480" s="217">
        <f>SUM(BK481:BK518)</f>
        <v>0</v>
      </c>
    </row>
    <row r="481" spans="2:65" s="1" customFormat="1" ht="36" customHeight="1">
      <c r="B481" s="39"/>
      <c r="C481" s="220" t="s">
        <v>1185</v>
      </c>
      <c r="D481" s="220" t="s">
        <v>149</v>
      </c>
      <c r="E481" s="221" t="s">
        <v>1186</v>
      </c>
      <c r="F481" s="222" t="s">
        <v>1187</v>
      </c>
      <c r="G481" s="223" t="s">
        <v>152</v>
      </c>
      <c r="H481" s="224">
        <v>120.88</v>
      </c>
      <c r="I481" s="225"/>
      <c r="J481" s="226">
        <f>ROUND(I481*H481,2)</f>
        <v>0</v>
      </c>
      <c r="K481" s="222" t="s">
        <v>153</v>
      </c>
      <c r="L481" s="44"/>
      <c r="M481" s="227" t="s">
        <v>19</v>
      </c>
      <c r="N481" s="228" t="s">
        <v>43</v>
      </c>
      <c r="O481" s="84"/>
      <c r="P481" s="229">
        <f>O481*H481</f>
        <v>0</v>
      </c>
      <c r="Q481" s="229">
        <v>0</v>
      </c>
      <c r="R481" s="229">
        <f>Q481*H481</f>
        <v>0</v>
      </c>
      <c r="S481" s="229">
        <v>0</v>
      </c>
      <c r="T481" s="230">
        <f>S481*H481</f>
        <v>0</v>
      </c>
      <c r="AR481" s="231" t="s">
        <v>257</v>
      </c>
      <c r="AT481" s="231" t="s">
        <v>149</v>
      </c>
      <c r="AU481" s="231" t="s">
        <v>82</v>
      </c>
      <c r="AY481" s="18" t="s">
        <v>147</v>
      </c>
      <c r="BE481" s="232">
        <f>IF(N481="základní",J481,0)</f>
        <v>0</v>
      </c>
      <c r="BF481" s="232">
        <f>IF(N481="snížená",J481,0)</f>
        <v>0</v>
      </c>
      <c r="BG481" s="232">
        <f>IF(N481="zákl. přenesená",J481,0)</f>
        <v>0</v>
      </c>
      <c r="BH481" s="232">
        <f>IF(N481="sníž. přenesená",J481,0)</f>
        <v>0</v>
      </c>
      <c r="BI481" s="232">
        <f>IF(N481="nulová",J481,0)</f>
        <v>0</v>
      </c>
      <c r="BJ481" s="18" t="s">
        <v>80</v>
      </c>
      <c r="BK481" s="232">
        <f>ROUND(I481*H481,2)</f>
        <v>0</v>
      </c>
      <c r="BL481" s="18" t="s">
        <v>257</v>
      </c>
      <c r="BM481" s="231" t="s">
        <v>1188</v>
      </c>
    </row>
    <row r="482" spans="2:51" s="12" customFormat="1" ht="12">
      <c r="B482" s="233"/>
      <c r="C482" s="234"/>
      <c r="D482" s="235" t="s">
        <v>156</v>
      </c>
      <c r="E482" s="236" t="s">
        <v>19</v>
      </c>
      <c r="F482" s="237" t="s">
        <v>988</v>
      </c>
      <c r="G482" s="234"/>
      <c r="H482" s="238">
        <v>47.29</v>
      </c>
      <c r="I482" s="239"/>
      <c r="J482" s="234"/>
      <c r="K482" s="234"/>
      <c r="L482" s="240"/>
      <c r="M482" s="241"/>
      <c r="N482" s="242"/>
      <c r="O482" s="242"/>
      <c r="P482" s="242"/>
      <c r="Q482" s="242"/>
      <c r="R482" s="242"/>
      <c r="S482" s="242"/>
      <c r="T482" s="243"/>
      <c r="AT482" s="244" t="s">
        <v>156</v>
      </c>
      <c r="AU482" s="244" t="s">
        <v>82</v>
      </c>
      <c r="AV482" s="12" t="s">
        <v>82</v>
      </c>
      <c r="AW482" s="12" t="s">
        <v>33</v>
      </c>
      <c r="AX482" s="12" t="s">
        <v>72</v>
      </c>
      <c r="AY482" s="244" t="s">
        <v>147</v>
      </c>
    </row>
    <row r="483" spans="2:51" s="12" customFormat="1" ht="12">
      <c r="B483" s="233"/>
      <c r="C483" s="234"/>
      <c r="D483" s="235" t="s">
        <v>156</v>
      </c>
      <c r="E483" s="236" t="s">
        <v>19</v>
      </c>
      <c r="F483" s="237" t="s">
        <v>989</v>
      </c>
      <c r="G483" s="234"/>
      <c r="H483" s="238">
        <v>43.76</v>
      </c>
      <c r="I483" s="239"/>
      <c r="J483" s="234"/>
      <c r="K483" s="234"/>
      <c r="L483" s="240"/>
      <c r="M483" s="241"/>
      <c r="N483" s="242"/>
      <c r="O483" s="242"/>
      <c r="P483" s="242"/>
      <c r="Q483" s="242"/>
      <c r="R483" s="242"/>
      <c r="S483" s="242"/>
      <c r="T483" s="243"/>
      <c r="AT483" s="244" t="s">
        <v>156</v>
      </c>
      <c r="AU483" s="244" t="s">
        <v>82</v>
      </c>
      <c r="AV483" s="12" t="s">
        <v>82</v>
      </c>
      <c r="AW483" s="12" t="s">
        <v>33</v>
      </c>
      <c r="AX483" s="12" t="s">
        <v>72</v>
      </c>
      <c r="AY483" s="244" t="s">
        <v>147</v>
      </c>
    </row>
    <row r="484" spans="2:51" s="12" customFormat="1" ht="12">
      <c r="B484" s="233"/>
      <c r="C484" s="234"/>
      <c r="D484" s="235" t="s">
        <v>156</v>
      </c>
      <c r="E484" s="236" t="s">
        <v>19</v>
      </c>
      <c r="F484" s="237" t="s">
        <v>1158</v>
      </c>
      <c r="G484" s="234"/>
      <c r="H484" s="238">
        <v>29.83</v>
      </c>
      <c r="I484" s="239"/>
      <c r="J484" s="234"/>
      <c r="K484" s="234"/>
      <c r="L484" s="240"/>
      <c r="M484" s="241"/>
      <c r="N484" s="242"/>
      <c r="O484" s="242"/>
      <c r="P484" s="242"/>
      <c r="Q484" s="242"/>
      <c r="R484" s="242"/>
      <c r="S484" s="242"/>
      <c r="T484" s="243"/>
      <c r="AT484" s="244" t="s">
        <v>156</v>
      </c>
      <c r="AU484" s="244" t="s">
        <v>82</v>
      </c>
      <c r="AV484" s="12" t="s">
        <v>82</v>
      </c>
      <c r="AW484" s="12" t="s">
        <v>33</v>
      </c>
      <c r="AX484" s="12" t="s">
        <v>72</v>
      </c>
      <c r="AY484" s="244" t="s">
        <v>147</v>
      </c>
    </row>
    <row r="485" spans="2:51" s="13" customFormat="1" ht="12">
      <c r="B485" s="245"/>
      <c r="C485" s="246"/>
      <c r="D485" s="235" t="s">
        <v>156</v>
      </c>
      <c r="E485" s="247" t="s">
        <v>19</v>
      </c>
      <c r="F485" s="248" t="s">
        <v>183</v>
      </c>
      <c r="G485" s="246"/>
      <c r="H485" s="249">
        <v>120.88</v>
      </c>
      <c r="I485" s="250"/>
      <c r="J485" s="246"/>
      <c r="K485" s="246"/>
      <c r="L485" s="251"/>
      <c r="M485" s="252"/>
      <c r="N485" s="253"/>
      <c r="O485" s="253"/>
      <c r="P485" s="253"/>
      <c r="Q485" s="253"/>
      <c r="R485" s="253"/>
      <c r="S485" s="253"/>
      <c r="T485" s="254"/>
      <c r="AT485" s="255" t="s">
        <v>156</v>
      </c>
      <c r="AU485" s="255" t="s">
        <v>82</v>
      </c>
      <c r="AV485" s="13" t="s">
        <v>154</v>
      </c>
      <c r="AW485" s="13" t="s">
        <v>33</v>
      </c>
      <c r="AX485" s="13" t="s">
        <v>80</v>
      </c>
      <c r="AY485" s="255" t="s">
        <v>147</v>
      </c>
    </row>
    <row r="486" spans="2:65" s="1" customFormat="1" ht="24" customHeight="1">
      <c r="B486" s="39"/>
      <c r="C486" s="270" t="s">
        <v>1189</v>
      </c>
      <c r="D486" s="270" t="s">
        <v>752</v>
      </c>
      <c r="E486" s="271" t="s">
        <v>1190</v>
      </c>
      <c r="F486" s="272" t="s">
        <v>1191</v>
      </c>
      <c r="G486" s="273" t="s">
        <v>152</v>
      </c>
      <c r="H486" s="274">
        <v>123.298</v>
      </c>
      <c r="I486" s="275"/>
      <c r="J486" s="276">
        <f>ROUND(I486*H486,2)</f>
        <v>0</v>
      </c>
      <c r="K486" s="272" t="s">
        <v>153</v>
      </c>
      <c r="L486" s="277"/>
      <c r="M486" s="278" t="s">
        <v>19</v>
      </c>
      <c r="N486" s="279" t="s">
        <v>43</v>
      </c>
      <c r="O486" s="84"/>
      <c r="P486" s="229">
        <f>O486*H486</f>
        <v>0</v>
      </c>
      <c r="Q486" s="229">
        <v>0.0024</v>
      </c>
      <c r="R486" s="229">
        <f>Q486*H486</f>
        <v>0.2959152</v>
      </c>
      <c r="S486" s="229">
        <v>0</v>
      </c>
      <c r="T486" s="230">
        <f>S486*H486</f>
        <v>0</v>
      </c>
      <c r="AR486" s="231" t="s">
        <v>363</v>
      </c>
      <c r="AT486" s="231" t="s">
        <v>752</v>
      </c>
      <c r="AU486" s="231" t="s">
        <v>82</v>
      </c>
      <c r="AY486" s="18" t="s">
        <v>147</v>
      </c>
      <c r="BE486" s="232">
        <f>IF(N486="základní",J486,0)</f>
        <v>0</v>
      </c>
      <c r="BF486" s="232">
        <f>IF(N486="snížená",J486,0)</f>
        <v>0</v>
      </c>
      <c r="BG486" s="232">
        <f>IF(N486="zákl. přenesená",J486,0)</f>
        <v>0</v>
      </c>
      <c r="BH486" s="232">
        <f>IF(N486="sníž. přenesená",J486,0)</f>
        <v>0</v>
      </c>
      <c r="BI486" s="232">
        <f>IF(N486="nulová",J486,0)</f>
        <v>0</v>
      </c>
      <c r="BJ486" s="18" t="s">
        <v>80</v>
      </c>
      <c r="BK486" s="232">
        <f>ROUND(I486*H486,2)</f>
        <v>0</v>
      </c>
      <c r="BL486" s="18" t="s">
        <v>257</v>
      </c>
      <c r="BM486" s="231" t="s">
        <v>1192</v>
      </c>
    </row>
    <row r="487" spans="2:51" s="12" customFormat="1" ht="12">
      <c r="B487" s="233"/>
      <c r="C487" s="234"/>
      <c r="D487" s="235" t="s">
        <v>156</v>
      </c>
      <c r="E487" s="236" t="s">
        <v>19</v>
      </c>
      <c r="F487" s="237" t="s">
        <v>1193</v>
      </c>
      <c r="G487" s="234"/>
      <c r="H487" s="238">
        <v>123.298</v>
      </c>
      <c r="I487" s="239"/>
      <c r="J487" s="234"/>
      <c r="K487" s="234"/>
      <c r="L487" s="240"/>
      <c r="M487" s="241"/>
      <c r="N487" s="242"/>
      <c r="O487" s="242"/>
      <c r="P487" s="242"/>
      <c r="Q487" s="242"/>
      <c r="R487" s="242"/>
      <c r="S487" s="242"/>
      <c r="T487" s="243"/>
      <c r="AT487" s="244" t="s">
        <v>156</v>
      </c>
      <c r="AU487" s="244" t="s">
        <v>82</v>
      </c>
      <c r="AV487" s="12" t="s">
        <v>82</v>
      </c>
      <c r="AW487" s="12" t="s">
        <v>33</v>
      </c>
      <c r="AX487" s="12" t="s">
        <v>80</v>
      </c>
      <c r="AY487" s="244" t="s">
        <v>147</v>
      </c>
    </row>
    <row r="488" spans="2:65" s="1" customFormat="1" ht="36" customHeight="1">
      <c r="B488" s="39"/>
      <c r="C488" s="220" t="s">
        <v>1194</v>
      </c>
      <c r="D488" s="220" t="s">
        <v>149</v>
      </c>
      <c r="E488" s="221" t="s">
        <v>1186</v>
      </c>
      <c r="F488" s="222" t="s">
        <v>1187</v>
      </c>
      <c r="G488" s="223" t="s">
        <v>152</v>
      </c>
      <c r="H488" s="224">
        <v>253.31</v>
      </c>
      <c r="I488" s="225"/>
      <c r="J488" s="226">
        <f>ROUND(I488*H488,2)</f>
        <v>0</v>
      </c>
      <c r="K488" s="222" t="s">
        <v>153</v>
      </c>
      <c r="L488" s="44"/>
      <c r="M488" s="227" t="s">
        <v>19</v>
      </c>
      <c r="N488" s="228" t="s">
        <v>43</v>
      </c>
      <c r="O488" s="84"/>
      <c r="P488" s="229">
        <f>O488*H488</f>
        <v>0</v>
      </c>
      <c r="Q488" s="229">
        <v>0</v>
      </c>
      <c r="R488" s="229">
        <f>Q488*H488</f>
        <v>0</v>
      </c>
      <c r="S488" s="229">
        <v>0</v>
      </c>
      <c r="T488" s="230">
        <f>S488*H488</f>
        <v>0</v>
      </c>
      <c r="AR488" s="231" t="s">
        <v>257</v>
      </c>
      <c r="AT488" s="231" t="s">
        <v>149</v>
      </c>
      <c r="AU488" s="231" t="s">
        <v>82</v>
      </c>
      <c r="AY488" s="18" t="s">
        <v>147</v>
      </c>
      <c r="BE488" s="232">
        <f>IF(N488="základní",J488,0)</f>
        <v>0</v>
      </c>
      <c r="BF488" s="232">
        <f>IF(N488="snížená",J488,0)</f>
        <v>0</v>
      </c>
      <c r="BG488" s="232">
        <f>IF(N488="zákl. přenesená",J488,0)</f>
        <v>0</v>
      </c>
      <c r="BH488" s="232">
        <f>IF(N488="sníž. přenesená",J488,0)</f>
        <v>0</v>
      </c>
      <c r="BI488" s="232">
        <f>IF(N488="nulová",J488,0)</f>
        <v>0</v>
      </c>
      <c r="BJ488" s="18" t="s">
        <v>80</v>
      </c>
      <c r="BK488" s="232">
        <f>ROUND(I488*H488,2)</f>
        <v>0</v>
      </c>
      <c r="BL488" s="18" t="s">
        <v>257</v>
      </c>
      <c r="BM488" s="231" t="s">
        <v>1195</v>
      </c>
    </row>
    <row r="489" spans="2:51" s="12" customFormat="1" ht="12">
      <c r="B489" s="233"/>
      <c r="C489" s="234"/>
      <c r="D489" s="235" t="s">
        <v>156</v>
      </c>
      <c r="E489" s="236" t="s">
        <v>19</v>
      </c>
      <c r="F489" s="237" t="s">
        <v>1196</v>
      </c>
      <c r="G489" s="234"/>
      <c r="H489" s="238">
        <v>253.31</v>
      </c>
      <c r="I489" s="239"/>
      <c r="J489" s="234"/>
      <c r="K489" s="234"/>
      <c r="L489" s="240"/>
      <c r="M489" s="241"/>
      <c r="N489" s="242"/>
      <c r="O489" s="242"/>
      <c r="P489" s="242"/>
      <c r="Q489" s="242"/>
      <c r="R489" s="242"/>
      <c r="S489" s="242"/>
      <c r="T489" s="243"/>
      <c r="AT489" s="244" t="s">
        <v>156</v>
      </c>
      <c r="AU489" s="244" t="s">
        <v>82</v>
      </c>
      <c r="AV489" s="12" t="s">
        <v>82</v>
      </c>
      <c r="AW489" s="12" t="s">
        <v>33</v>
      </c>
      <c r="AX489" s="12" t="s">
        <v>80</v>
      </c>
      <c r="AY489" s="244" t="s">
        <v>147</v>
      </c>
    </row>
    <row r="490" spans="2:65" s="1" customFormat="1" ht="24" customHeight="1">
      <c r="B490" s="39"/>
      <c r="C490" s="270" t="s">
        <v>1197</v>
      </c>
      <c r="D490" s="270" t="s">
        <v>752</v>
      </c>
      <c r="E490" s="271" t="s">
        <v>1198</v>
      </c>
      <c r="F490" s="272" t="s">
        <v>1199</v>
      </c>
      <c r="G490" s="273" t="s">
        <v>152</v>
      </c>
      <c r="H490" s="274">
        <v>258.376</v>
      </c>
      <c r="I490" s="275"/>
      <c r="J490" s="276">
        <f>ROUND(I490*H490,2)</f>
        <v>0</v>
      </c>
      <c r="K490" s="272" t="s">
        <v>19</v>
      </c>
      <c r="L490" s="277"/>
      <c r="M490" s="278" t="s">
        <v>19</v>
      </c>
      <c r="N490" s="279" t="s">
        <v>43</v>
      </c>
      <c r="O490" s="84"/>
      <c r="P490" s="229">
        <f>O490*H490</f>
        <v>0</v>
      </c>
      <c r="Q490" s="229">
        <v>0.006</v>
      </c>
      <c r="R490" s="229">
        <f>Q490*H490</f>
        <v>1.5502559999999999</v>
      </c>
      <c r="S490" s="229">
        <v>0</v>
      </c>
      <c r="T490" s="230">
        <f>S490*H490</f>
        <v>0</v>
      </c>
      <c r="AR490" s="231" t="s">
        <v>363</v>
      </c>
      <c r="AT490" s="231" t="s">
        <v>752</v>
      </c>
      <c r="AU490" s="231" t="s">
        <v>82</v>
      </c>
      <c r="AY490" s="18" t="s">
        <v>147</v>
      </c>
      <c r="BE490" s="232">
        <f>IF(N490="základní",J490,0)</f>
        <v>0</v>
      </c>
      <c r="BF490" s="232">
        <f>IF(N490="snížená",J490,0)</f>
        <v>0</v>
      </c>
      <c r="BG490" s="232">
        <f>IF(N490="zákl. přenesená",J490,0)</f>
        <v>0</v>
      </c>
      <c r="BH490" s="232">
        <f>IF(N490="sníž. přenesená",J490,0)</f>
        <v>0</v>
      </c>
      <c r="BI490" s="232">
        <f>IF(N490="nulová",J490,0)</f>
        <v>0</v>
      </c>
      <c r="BJ490" s="18" t="s">
        <v>80</v>
      </c>
      <c r="BK490" s="232">
        <f>ROUND(I490*H490,2)</f>
        <v>0</v>
      </c>
      <c r="BL490" s="18" t="s">
        <v>257</v>
      </c>
      <c r="BM490" s="231" t="s">
        <v>1200</v>
      </c>
    </row>
    <row r="491" spans="2:51" s="12" customFormat="1" ht="12">
      <c r="B491" s="233"/>
      <c r="C491" s="234"/>
      <c r="D491" s="235" t="s">
        <v>156</v>
      </c>
      <c r="E491" s="236" t="s">
        <v>19</v>
      </c>
      <c r="F491" s="237" t="s">
        <v>1201</v>
      </c>
      <c r="G491" s="234"/>
      <c r="H491" s="238">
        <v>258.376</v>
      </c>
      <c r="I491" s="239"/>
      <c r="J491" s="234"/>
      <c r="K491" s="234"/>
      <c r="L491" s="240"/>
      <c r="M491" s="241"/>
      <c r="N491" s="242"/>
      <c r="O491" s="242"/>
      <c r="P491" s="242"/>
      <c r="Q491" s="242"/>
      <c r="R491" s="242"/>
      <c r="S491" s="242"/>
      <c r="T491" s="243"/>
      <c r="AT491" s="244" t="s">
        <v>156</v>
      </c>
      <c r="AU491" s="244" t="s">
        <v>82</v>
      </c>
      <c r="AV491" s="12" t="s">
        <v>82</v>
      </c>
      <c r="AW491" s="12" t="s">
        <v>33</v>
      </c>
      <c r="AX491" s="12" t="s">
        <v>80</v>
      </c>
      <c r="AY491" s="244" t="s">
        <v>147</v>
      </c>
    </row>
    <row r="492" spans="2:65" s="1" customFormat="1" ht="36" customHeight="1">
      <c r="B492" s="39"/>
      <c r="C492" s="220" t="s">
        <v>1202</v>
      </c>
      <c r="D492" s="220" t="s">
        <v>149</v>
      </c>
      <c r="E492" s="221" t="s">
        <v>1186</v>
      </c>
      <c r="F492" s="222" t="s">
        <v>1187</v>
      </c>
      <c r="G492" s="223" t="s">
        <v>152</v>
      </c>
      <c r="H492" s="224">
        <v>29.83</v>
      </c>
      <c r="I492" s="225"/>
      <c r="J492" s="226">
        <f>ROUND(I492*H492,2)</f>
        <v>0</v>
      </c>
      <c r="K492" s="222" t="s">
        <v>153</v>
      </c>
      <c r="L492" s="44"/>
      <c r="M492" s="227" t="s">
        <v>19</v>
      </c>
      <c r="N492" s="228" t="s">
        <v>43</v>
      </c>
      <c r="O492" s="84"/>
      <c r="P492" s="229">
        <f>O492*H492</f>
        <v>0</v>
      </c>
      <c r="Q492" s="229">
        <v>0</v>
      </c>
      <c r="R492" s="229">
        <f>Q492*H492</f>
        <v>0</v>
      </c>
      <c r="S492" s="229">
        <v>0</v>
      </c>
      <c r="T492" s="230">
        <f>S492*H492</f>
        <v>0</v>
      </c>
      <c r="AR492" s="231" t="s">
        <v>257</v>
      </c>
      <c r="AT492" s="231" t="s">
        <v>149</v>
      </c>
      <c r="AU492" s="231" t="s">
        <v>82</v>
      </c>
      <c r="AY492" s="18" t="s">
        <v>147</v>
      </c>
      <c r="BE492" s="232">
        <f>IF(N492="základní",J492,0)</f>
        <v>0</v>
      </c>
      <c r="BF492" s="232">
        <f>IF(N492="snížená",J492,0)</f>
        <v>0</v>
      </c>
      <c r="BG492" s="232">
        <f>IF(N492="zákl. přenesená",J492,0)</f>
        <v>0</v>
      </c>
      <c r="BH492" s="232">
        <f>IF(N492="sníž. přenesená",J492,0)</f>
        <v>0</v>
      </c>
      <c r="BI492" s="232">
        <f>IF(N492="nulová",J492,0)</f>
        <v>0</v>
      </c>
      <c r="BJ492" s="18" t="s">
        <v>80</v>
      </c>
      <c r="BK492" s="232">
        <f>ROUND(I492*H492,2)</f>
        <v>0</v>
      </c>
      <c r="BL492" s="18" t="s">
        <v>257</v>
      </c>
      <c r="BM492" s="231" t="s">
        <v>1203</v>
      </c>
    </row>
    <row r="493" spans="2:51" s="12" customFormat="1" ht="12">
      <c r="B493" s="233"/>
      <c r="C493" s="234"/>
      <c r="D493" s="235" t="s">
        <v>156</v>
      </c>
      <c r="E493" s="236" t="s">
        <v>19</v>
      </c>
      <c r="F493" s="237" t="s">
        <v>990</v>
      </c>
      <c r="G493" s="234"/>
      <c r="H493" s="238">
        <v>29.83</v>
      </c>
      <c r="I493" s="239"/>
      <c r="J493" s="234"/>
      <c r="K493" s="234"/>
      <c r="L493" s="240"/>
      <c r="M493" s="241"/>
      <c r="N493" s="242"/>
      <c r="O493" s="242"/>
      <c r="P493" s="242"/>
      <c r="Q493" s="242"/>
      <c r="R493" s="242"/>
      <c r="S493" s="242"/>
      <c r="T493" s="243"/>
      <c r="AT493" s="244" t="s">
        <v>156</v>
      </c>
      <c r="AU493" s="244" t="s">
        <v>82</v>
      </c>
      <c r="AV493" s="12" t="s">
        <v>82</v>
      </c>
      <c r="AW493" s="12" t="s">
        <v>33</v>
      </c>
      <c r="AX493" s="12" t="s">
        <v>80</v>
      </c>
      <c r="AY493" s="244" t="s">
        <v>147</v>
      </c>
    </row>
    <row r="494" spans="2:65" s="1" customFormat="1" ht="24" customHeight="1">
      <c r="B494" s="39"/>
      <c r="C494" s="270" t="s">
        <v>1204</v>
      </c>
      <c r="D494" s="270" t="s">
        <v>752</v>
      </c>
      <c r="E494" s="271" t="s">
        <v>1205</v>
      </c>
      <c r="F494" s="272" t="s">
        <v>1206</v>
      </c>
      <c r="G494" s="273" t="s">
        <v>152</v>
      </c>
      <c r="H494" s="274">
        <v>30.427</v>
      </c>
      <c r="I494" s="275"/>
      <c r="J494" s="276">
        <f>ROUND(I494*H494,2)</f>
        <v>0</v>
      </c>
      <c r="K494" s="272" t="s">
        <v>153</v>
      </c>
      <c r="L494" s="277"/>
      <c r="M494" s="278" t="s">
        <v>19</v>
      </c>
      <c r="N494" s="279" t="s">
        <v>43</v>
      </c>
      <c r="O494" s="84"/>
      <c r="P494" s="229">
        <f>O494*H494</f>
        <v>0</v>
      </c>
      <c r="Q494" s="229">
        <v>0.0015</v>
      </c>
      <c r="R494" s="229">
        <f>Q494*H494</f>
        <v>0.0456405</v>
      </c>
      <c r="S494" s="229">
        <v>0</v>
      </c>
      <c r="T494" s="230">
        <f>S494*H494</f>
        <v>0</v>
      </c>
      <c r="AR494" s="231" t="s">
        <v>363</v>
      </c>
      <c r="AT494" s="231" t="s">
        <v>752</v>
      </c>
      <c r="AU494" s="231" t="s">
        <v>82</v>
      </c>
      <c r="AY494" s="18" t="s">
        <v>147</v>
      </c>
      <c r="BE494" s="232">
        <f>IF(N494="základní",J494,0)</f>
        <v>0</v>
      </c>
      <c r="BF494" s="232">
        <f>IF(N494="snížená",J494,0)</f>
        <v>0</v>
      </c>
      <c r="BG494" s="232">
        <f>IF(N494="zákl. přenesená",J494,0)</f>
        <v>0</v>
      </c>
      <c r="BH494" s="232">
        <f>IF(N494="sníž. přenesená",J494,0)</f>
        <v>0</v>
      </c>
      <c r="BI494" s="232">
        <f>IF(N494="nulová",J494,0)</f>
        <v>0</v>
      </c>
      <c r="BJ494" s="18" t="s">
        <v>80</v>
      </c>
      <c r="BK494" s="232">
        <f>ROUND(I494*H494,2)</f>
        <v>0</v>
      </c>
      <c r="BL494" s="18" t="s">
        <v>257</v>
      </c>
      <c r="BM494" s="231" t="s">
        <v>1207</v>
      </c>
    </row>
    <row r="495" spans="2:51" s="12" customFormat="1" ht="12">
      <c r="B495" s="233"/>
      <c r="C495" s="234"/>
      <c r="D495" s="235" t="s">
        <v>156</v>
      </c>
      <c r="E495" s="236" t="s">
        <v>19</v>
      </c>
      <c r="F495" s="237" t="s">
        <v>1208</v>
      </c>
      <c r="G495" s="234"/>
      <c r="H495" s="238">
        <v>30.427</v>
      </c>
      <c r="I495" s="239"/>
      <c r="J495" s="234"/>
      <c r="K495" s="234"/>
      <c r="L495" s="240"/>
      <c r="M495" s="241"/>
      <c r="N495" s="242"/>
      <c r="O495" s="242"/>
      <c r="P495" s="242"/>
      <c r="Q495" s="242"/>
      <c r="R495" s="242"/>
      <c r="S495" s="242"/>
      <c r="T495" s="243"/>
      <c r="AT495" s="244" t="s">
        <v>156</v>
      </c>
      <c r="AU495" s="244" t="s">
        <v>82</v>
      </c>
      <c r="AV495" s="12" t="s">
        <v>82</v>
      </c>
      <c r="AW495" s="12" t="s">
        <v>33</v>
      </c>
      <c r="AX495" s="12" t="s">
        <v>80</v>
      </c>
      <c r="AY495" s="244" t="s">
        <v>147</v>
      </c>
    </row>
    <row r="496" spans="2:65" s="1" customFormat="1" ht="36" customHeight="1">
      <c r="B496" s="39"/>
      <c r="C496" s="220" t="s">
        <v>1209</v>
      </c>
      <c r="D496" s="220" t="s">
        <v>149</v>
      </c>
      <c r="E496" s="221" t="s">
        <v>1186</v>
      </c>
      <c r="F496" s="222" t="s">
        <v>1187</v>
      </c>
      <c r="G496" s="223" t="s">
        <v>152</v>
      </c>
      <c r="H496" s="224">
        <v>253.31</v>
      </c>
      <c r="I496" s="225"/>
      <c r="J496" s="226">
        <f>ROUND(I496*H496,2)</f>
        <v>0</v>
      </c>
      <c r="K496" s="222" t="s">
        <v>153</v>
      </c>
      <c r="L496" s="44"/>
      <c r="M496" s="227" t="s">
        <v>19</v>
      </c>
      <c r="N496" s="228" t="s">
        <v>43</v>
      </c>
      <c r="O496" s="84"/>
      <c r="P496" s="229">
        <f>O496*H496</f>
        <v>0</v>
      </c>
      <c r="Q496" s="229">
        <v>0</v>
      </c>
      <c r="R496" s="229">
        <f>Q496*H496</f>
        <v>0</v>
      </c>
      <c r="S496" s="229">
        <v>0</v>
      </c>
      <c r="T496" s="230">
        <f>S496*H496</f>
        <v>0</v>
      </c>
      <c r="AR496" s="231" t="s">
        <v>257</v>
      </c>
      <c r="AT496" s="231" t="s">
        <v>149</v>
      </c>
      <c r="AU496" s="231" t="s">
        <v>82</v>
      </c>
      <c r="AY496" s="18" t="s">
        <v>147</v>
      </c>
      <c r="BE496" s="232">
        <f>IF(N496="základní",J496,0)</f>
        <v>0</v>
      </c>
      <c r="BF496" s="232">
        <f>IF(N496="snížená",J496,0)</f>
        <v>0</v>
      </c>
      <c r="BG496" s="232">
        <f>IF(N496="zákl. přenesená",J496,0)</f>
        <v>0</v>
      </c>
      <c r="BH496" s="232">
        <f>IF(N496="sníž. přenesená",J496,0)</f>
        <v>0</v>
      </c>
      <c r="BI496" s="232">
        <f>IF(N496="nulová",J496,0)</f>
        <v>0</v>
      </c>
      <c r="BJ496" s="18" t="s">
        <v>80</v>
      </c>
      <c r="BK496" s="232">
        <f>ROUND(I496*H496,2)</f>
        <v>0</v>
      </c>
      <c r="BL496" s="18" t="s">
        <v>257</v>
      </c>
      <c r="BM496" s="231" t="s">
        <v>1210</v>
      </c>
    </row>
    <row r="497" spans="2:51" s="12" customFormat="1" ht="12">
      <c r="B497" s="233"/>
      <c r="C497" s="234"/>
      <c r="D497" s="235" t="s">
        <v>156</v>
      </c>
      <c r="E497" s="236" t="s">
        <v>19</v>
      </c>
      <c r="F497" s="237" t="s">
        <v>1196</v>
      </c>
      <c r="G497" s="234"/>
      <c r="H497" s="238">
        <v>253.31</v>
      </c>
      <c r="I497" s="239"/>
      <c r="J497" s="234"/>
      <c r="K497" s="234"/>
      <c r="L497" s="240"/>
      <c r="M497" s="241"/>
      <c r="N497" s="242"/>
      <c r="O497" s="242"/>
      <c r="P497" s="242"/>
      <c r="Q497" s="242"/>
      <c r="R497" s="242"/>
      <c r="S497" s="242"/>
      <c r="T497" s="243"/>
      <c r="AT497" s="244" t="s">
        <v>156</v>
      </c>
      <c r="AU497" s="244" t="s">
        <v>82</v>
      </c>
      <c r="AV497" s="12" t="s">
        <v>82</v>
      </c>
      <c r="AW497" s="12" t="s">
        <v>33</v>
      </c>
      <c r="AX497" s="12" t="s">
        <v>80</v>
      </c>
      <c r="AY497" s="244" t="s">
        <v>147</v>
      </c>
    </row>
    <row r="498" spans="2:65" s="1" customFormat="1" ht="24" customHeight="1">
      <c r="B498" s="39"/>
      <c r="C498" s="270" t="s">
        <v>1211</v>
      </c>
      <c r="D498" s="270" t="s">
        <v>752</v>
      </c>
      <c r="E498" s="271" t="s">
        <v>1212</v>
      </c>
      <c r="F498" s="272" t="s">
        <v>1213</v>
      </c>
      <c r="G498" s="273" t="s">
        <v>152</v>
      </c>
      <c r="H498" s="274">
        <v>258.376</v>
      </c>
      <c r="I498" s="275"/>
      <c r="J498" s="276">
        <f>ROUND(I498*H498,2)</f>
        <v>0</v>
      </c>
      <c r="K498" s="272" t="s">
        <v>19</v>
      </c>
      <c r="L498" s="277"/>
      <c r="M498" s="278" t="s">
        <v>19</v>
      </c>
      <c r="N498" s="279" t="s">
        <v>43</v>
      </c>
      <c r="O498" s="84"/>
      <c r="P498" s="229">
        <f>O498*H498</f>
        <v>0</v>
      </c>
      <c r="Q498" s="229">
        <v>0.00168</v>
      </c>
      <c r="R498" s="229">
        <f>Q498*H498</f>
        <v>0.43407167999999996</v>
      </c>
      <c r="S498" s="229">
        <v>0</v>
      </c>
      <c r="T498" s="230">
        <f>S498*H498</f>
        <v>0</v>
      </c>
      <c r="AR498" s="231" t="s">
        <v>363</v>
      </c>
      <c r="AT498" s="231" t="s">
        <v>752</v>
      </c>
      <c r="AU498" s="231" t="s">
        <v>82</v>
      </c>
      <c r="AY498" s="18" t="s">
        <v>147</v>
      </c>
      <c r="BE498" s="232">
        <f>IF(N498="základní",J498,0)</f>
        <v>0</v>
      </c>
      <c r="BF498" s="232">
        <f>IF(N498="snížená",J498,0)</f>
        <v>0</v>
      </c>
      <c r="BG498" s="232">
        <f>IF(N498="zákl. přenesená",J498,0)</f>
        <v>0</v>
      </c>
      <c r="BH498" s="232">
        <f>IF(N498="sníž. přenesená",J498,0)</f>
        <v>0</v>
      </c>
      <c r="BI498" s="232">
        <f>IF(N498="nulová",J498,0)</f>
        <v>0</v>
      </c>
      <c r="BJ498" s="18" t="s">
        <v>80</v>
      </c>
      <c r="BK498" s="232">
        <f>ROUND(I498*H498,2)</f>
        <v>0</v>
      </c>
      <c r="BL498" s="18" t="s">
        <v>257</v>
      </c>
      <c r="BM498" s="231" t="s">
        <v>1214</v>
      </c>
    </row>
    <row r="499" spans="2:51" s="12" customFormat="1" ht="12">
      <c r="B499" s="233"/>
      <c r="C499" s="234"/>
      <c r="D499" s="235" t="s">
        <v>156</v>
      </c>
      <c r="E499" s="236" t="s">
        <v>19</v>
      </c>
      <c r="F499" s="237" t="s">
        <v>1201</v>
      </c>
      <c r="G499" s="234"/>
      <c r="H499" s="238">
        <v>258.376</v>
      </c>
      <c r="I499" s="239"/>
      <c r="J499" s="234"/>
      <c r="K499" s="234"/>
      <c r="L499" s="240"/>
      <c r="M499" s="241"/>
      <c r="N499" s="242"/>
      <c r="O499" s="242"/>
      <c r="P499" s="242"/>
      <c r="Q499" s="242"/>
      <c r="R499" s="242"/>
      <c r="S499" s="242"/>
      <c r="T499" s="243"/>
      <c r="AT499" s="244" t="s">
        <v>156</v>
      </c>
      <c r="AU499" s="244" t="s">
        <v>82</v>
      </c>
      <c r="AV499" s="12" t="s">
        <v>82</v>
      </c>
      <c r="AW499" s="12" t="s">
        <v>33</v>
      </c>
      <c r="AX499" s="12" t="s">
        <v>80</v>
      </c>
      <c r="AY499" s="244" t="s">
        <v>147</v>
      </c>
    </row>
    <row r="500" spans="2:65" s="1" customFormat="1" ht="36" customHeight="1">
      <c r="B500" s="39"/>
      <c r="C500" s="220" t="s">
        <v>1215</v>
      </c>
      <c r="D500" s="220" t="s">
        <v>149</v>
      </c>
      <c r="E500" s="221" t="s">
        <v>1216</v>
      </c>
      <c r="F500" s="222" t="s">
        <v>1217</v>
      </c>
      <c r="G500" s="223" t="s">
        <v>152</v>
      </c>
      <c r="H500" s="224">
        <v>75.349</v>
      </c>
      <c r="I500" s="225"/>
      <c r="J500" s="226">
        <f>ROUND(I500*H500,2)</f>
        <v>0</v>
      </c>
      <c r="K500" s="222" t="s">
        <v>153</v>
      </c>
      <c r="L500" s="44"/>
      <c r="M500" s="227" t="s">
        <v>19</v>
      </c>
      <c r="N500" s="228" t="s">
        <v>43</v>
      </c>
      <c r="O500" s="84"/>
      <c r="P500" s="229">
        <f>O500*H500</f>
        <v>0</v>
      </c>
      <c r="Q500" s="229">
        <v>0.0003</v>
      </c>
      <c r="R500" s="229">
        <f>Q500*H500</f>
        <v>0.0226047</v>
      </c>
      <c r="S500" s="229">
        <v>0</v>
      </c>
      <c r="T500" s="230">
        <f>S500*H500</f>
        <v>0</v>
      </c>
      <c r="AR500" s="231" t="s">
        <v>257</v>
      </c>
      <c r="AT500" s="231" t="s">
        <v>149</v>
      </c>
      <c r="AU500" s="231" t="s">
        <v>82</v>
      </c>
      <c r="AY500" s="18" t="s">
        <v>147</v>
      </c>
      <c r="BE500" s="232">
        <f>IF(N500="základní",J500,0)</f>
        <v>0</v>
      </c>
      <c r="BF500" s="232">
        <f>IF(N500="snížená",J500,0)</f>
        <v>0</v>
      </c>
      <c r="BG500" s="232">
        <f>IF(N500="zákl. přenesená",J500,0)</f>
        <v>0</v>
      </c>
      <c r="BH500" s="232">
        <f>IF(N500="sníž. přenesená",J500,0)</f>
        <v>0</v>
      </c>
      <c r="BI500" s="232">
        <f>IF(N500="nulová",J500,0)</f>
        <v>0</v>
      </c>
      <c r="BJ500" s="18" t="s">
        <v>80</v>
      </c>
      <c r="BK500" s="232">
        <f>ROUND(I500*H500,2)</f>
        <v>0</v>
      </c>
      <c r="BL500" s="18" t="s">
        <v>257</v>
      </c>
      <c r="BM500" s="231" t="s">
        <v>1218</v>
      </c>
    </row>
    <row r="501" spans="2:51" s="14" customFormat="1" ht="12">
      <c r="B501" s="256"/>
      <c r="C501" s="257"/>
      <c r="D501" s="235" t="s">
        <v>156</v>
      </c>
      <c r="E501" s="258" t="s">
        <v>19</v>
      </c>
      <c r="F501" s="259" t="s">
        <v>254</v>
      </c>
      <c r="G501" s="257"/>
      <c r="H501" s="258" t="s">
        <v>19</v>
      </c>
      <c r="I501" s="260"/>
      <c r="J501" s="257"/>
      <c r="K501" s="257"/>
      <c r="L501" s="261"/>
      <c r="M501" s="262"/>
      <c r="N501" s="263"/>
      <c r="O501" s="263"/>
      <c r="P501" s="263"/>
      <c r="Q501" s="263"/>
      <c r="R501" s="263"/>
      <c r="S501" s="263"/>
      <c r="T501" s="264"/>
      <c r="AT501" s="265" t="s">
        <v>156</v>
      </c>
      <c r="AU501" s="265" t="s">
        <v>82</v>
      </c>
      <c r="AV501" s="14" t="s">
        <v>80</v>
      </c>
      <c r="AW501" s="14" t="s">
        <v>33</v>
      </c>
      <c r="AX501" s="14" t="s">
        <v>72</v>
      </c>
      <c r="AY501" s="265" t="s">
        <v>147</v>
      </c>
    </row>
    <row r="502" spans="2:51" s="12" customFormat="1" ht="12">
      <c r="B502" s="233"/>
      <c r="C502" s="234"/>
      <c r="D502" s="235" t="s">
        <v>156</v>
      </c>
      <c r="E502" s="236" t="s">
        <v>19</v>
      </c>
      <c r="F502" s="237" t="s">
        <v>1219</v>
      </c>
      <c r="G502" s="234"/>
      <c r="H502" s="238">
        <v>75.349</v>
      </c>
      <c r="I502" s="239"/>
      <c r="J502" s="234"/>
      <c r="K502" s="234"/>
      <c r="L502" s="240"/>
      <c r="M502" s="241"/>
      <c r="N502" s="242"/>
      <c r="O502" s="242"/>
      <c r="P502" s="242"/>
      <c r="Q502" s="242"/>
      <c r="R502" s="242"/>
      <c r="S502" s="242"/>
      <c r="T502" s="243"/>
      <c r="AT502" s="244" t="s">
        <v>156</v>
      </c>
      <c r="AU502" s="244" t="s">
        <v>82</v>
      </c>
      <c r="AV502" s="12" t="s">
        <v>82</v>
      </c>
      <c r="AW502" s="12" t="s">
        <v>33</v>
      </c>
      <c r="AX502" s="12" t="s">
        <v>80</v>
      </c>
      <c r="AY502" s="244" t="s">
        <v>147</v>
      </c>
    </row>
    <row r="503" spans="2:65" s="1" customFormat="1" ht="24" customHeight="1">
      <c r="B503" s="39"/>
      <c r="C503" s="270" t="s">
        <v>1220</v>
      </c>
      <c r="D503" s="270" t="s">
        <v>752</v>
      </c>
      <c r="E503" s="271" t="s">
        <v>1221</v>
      </c>
      <c r="F503" s="272" t="s">
        <v>1222</v>
      </c>
      <c r="G503" s="273" t="s">
        <v>152</v>
      </c>
      <c r="H503" s="274">
        <v>76.856</v>
      </c>
      <c r="I503" s="275"/>
      <c r="J503" s="276">
        <f>ROUND(I503*H503,2)</f>
        <v>0</v>
      </c>
      <c r="K503" s="272" t="s">
        <v>153</v>
      </c>
      <c r="L503" s="277"/>
      <c r="M503" s="278" t="s">
        <v>19</v>
      </c>
      <c r="N503" s="279" t="s">
        <v>43</v>
      </c>
      <c r="O503" s="84"/>
      <c r="P503" s="229">
        <f>O503*H503</f>
        <v>0</v>
      </c>
      <c r="Q503" s="229">
        <v>0.00463</v>
      </c>
      <c r="R503" s="229">
        <f>Q503*H503</f>
        <v>0.35584327999999993</v>
      </c>
      <c r="S503" s="229">
        <v>0</v>
      </c>
      <c r="T503" s="230">
        <f>S503*H503</f>
        <v>0</v>
      </c>
      <c r="AR503" s="231" t="s">
        <v>363</v>
      </c>
      <c r="AT503" s="231" t="s">
        <v>752</v>
      </c>
      <c r="AU503" s="231" t="s">
        <v>82</v>
      </c>
      <c r="AY503" s="18" t="s">
        <v>147</v>
      </c>
      <c r="BE503" s="232">
        <f>IF(N503="základní",J503,0)</f>
        <v>0</v>
      </c>
      <c r="BF503" s="232">
        <f>IF(N503="snížená",J503,0)</f>
        <v>0</v>
      </c>
      <c r="BG503" s="232">
        <f>IF(N503="zákl. přenesená",J503,0)</f>
        <v>0</v>
      </c>
      <c r="BH503" s="232">
        <f>IF(N503="sníž. přenesená",J503,0)</f>
        <v>0</v>
      </c>
      <c r="BI503" s="232">
        <f>IF(N503="nulová",J503,0)</f>
        <v>0</v>
      </c>
      <c r="BJ503" s="18" t="s">
        <v>80</v>
      </c>
      <c r="BK503" s="232">
        <f>ROUND(I503*H503,2)</f>
        <v>0</v>
      </c>
      <c r="BL503" s="18" t="s">
        <v>257</v>
      </c>
      <c r="BM503" s="231" t="s">
        <v>1223</v>
      </c>
    </row>
    <row r="504" spans="2:51" s="12" customFormat="1" ht="12">
      <c r="B504" s="233"/>
      <c r="C504" s="234"/>
      <c r="D504" s="235" t="s">
        <v>156</v>
      </c>
      <c r="E504" s="236" t="s">
        <v>19</v>
      </c>
      <c r="F504" s="237" t="s">
        <v>1224</v>
      </c>
      <c r="G504" s="234"/>
      <c r="H504" s="238">
        <v>76.856</v>
      </c>
      <c r="I504" s="239"/>
      <c r="J504" s="234"/>
      <c r="K504" s="234"/>
      <c r="L504" s="240"/>
      <c r="M504" s="241"/>
      <c r="N504" s="242"/>
      <c r="O504" s="242"/>
      <c r="P504" s="242"/>
      <c r="Q504" s="242"/>
      <c r="R504" s="242"/>
      <c r="S504" s="242"/>
      <c r="T504" s="243"/>
      <c r="AT504" s="244" t="s">
        <v>156</v>
      </c>
      <c r="AU504" s="244" t="s">
        <v>82</v>
      </c>
      <c r="AV504" s="12" t="s">
        <v>82</v>
      </c>
      <c r="AW504" s="12" t="s">
        <v>33</v>
      </c>
      <c r="AX504" s="12" t="s">
        <v>80</v>
      </c>
      <c r="AY504" s="244" t="s">
        <v>147</v>
      </c>
    </row>
    <row r="505" spans="2:65" s="1" customFormat="1" ht="36" customHeight="1">
      <c r="B505" s="39"/>
      <c r="C505" s="220" t="s">
        <v>1225</v>
      </c>
      <c r="D505" s="220" t="s">
        <v>149</v>
      </c>
      <c r="E505" s="221" t="s">
        <v>1226</v>
      </c>
      <c r="F505" s="222" t="s">
        <v>1227</v>
      </c>
      <c r="G505" s="223" t="s">
        <v>152</v>
      </c>
      <c r="H505" s="224">
        <v>17.15</v>
      </c>
      <c r="I505" s="225"/>
      <c r="J505" s="226">
        <f>ROUND(I505*H505,2)</f>
        <v>0</v>
      </c>
      <c r="K505" s="222" t="s">
        <v>153</v>
      </c>
      <c r="L505" s="44"/>
      <c r="M505" s="227" t="s">
        <v>19</v>
      </c>
      <c r="N505" s="228" t="s">
        <v>43</v>
      </c>
      <c r="O505" s="84"/>
      <c r="P505" s="229">
        <f>O505*H505</f>
        <v>0</v>
      </c>
      <c r="Q505" s="229">
        <v>0.006</v>
      </c>
      <c r="R505" s="229">
        <f>Q505*H505</f>
        <v>0.10289999999999999</v>
      </c>
      <c r="S505" s="229">
        <v>0</v>
      </c>
      <c r="T505" s="230">
        <f>S505*H505</f>
        <v>0</v>
      </c>
      <c r="AR505" s="231" t="s">
        <v>257</v>
      </c>
      <c r="AT505" s="231" t="s">
        <v>149</v>
      </c>
      <c r="AU505" s="231" t="s">
        <v>82</v>
      </c>
      <c r="AY505" s="18" t="s">
        <v>147</v>
      </c>
      <c r="BE505" s="232">
        <f>IF(N505="základní",J505,0)</f>
        <v>0</v>
      </c>
      <c r="BF505" s="232">
        <f>IF(N505="snížená",J505,0)</f>
        <v>0</v>
      </c>
      <c r="BG505" s="232">
        <f>IF(N505="zákl. přenesená",J505,0)</f>
        <v>0</v>
      </c>
      <c r="BH505" s="232">
        <f>IF(N505="sníž. přenesená",J505,0)</f>
        <v>0</v>
      </c>
      <c r="BI505" s="232">
        <f>IF(N505="nulová",J505,0)</f>
        <v>0</v>
      </c>
      <c r="BJ505" s="18" t="s">
        <v>80</v>
      </c>
      <c r="BK505" s="232">
        <f>ROUND(I505*H505,2)</f>
        <v>0</v>
      </c>
      <c r="BL505" s="18" t="s">
        <v>257</v>
      </c>
      <c r="BM505" s="231" t="s">
        <v>1228</v>
      </c>
    </row>
    <row r="506" spans="2:51" s="12" customFormat="1" ht="12">
      <c r="B506" s="233"/>
      <c r="C506" s="234"/>
      <c r="D506" s="235" t="s">
        <v>156</v>
      </c>
      <c r="E506" s="236" t="s">
        <v>19</v>
      </c>
      <c r="F506" s="237" t="s">
        <v>1229</v>
      </c>
      <c r="G506" s="234"/>
      <c r="H506" s="238">
        <v>17.15</v>
      </c>
      <c r="I506" s="239"/>
      <c r="J506" s="234"/>
      <c r="K506" s="234"/>
      <c r="L506" s="240"/>
      <c r="M506" s="241"/>
      <c r="N506" s="242"/>
      <c r="O506" s="242"/>
      <c r="P506" s="242"/>
      <c r="Q506" s="242"/>
      <c r="R506" s="242"/>
      <c r="S506" s="242"/>
      <c r="T506" s="243"/>
      <c r="AT506" s="244" t="s">
        <v>156</v>
      </c>
      <c r="AU506" s="244" t="s">
        <v>82</v>
      </c>
      <c r="AV506" s="12" t="s">
        <v>82</v>
      </c>
      <c r="AW506" s="12" t="s">
        <v>33</v>
      </c>
      <c r="AX506" s="12" t="s">
        <v>80</v>
      </c>
      <c r="AY506" s="244" t="s">
        <v>147</v>
      </c>
    </row>
    <row r="507" spans="2:65" s="1" customFormat="1" ht="24" customHeight="1">
      <c r="B507" s="39"/>
      <c r="C507" s="270" t="s">
        <v>1230</v>
      </c>
      <c r="D507" s="270" t="s">
        <v>752</v>
      </c>
      <c r="E507" s="271" t="s">
        <v>1231</v>
      </c>
      <c r="F507" s="272" t="s">
        <v>1232</v>
      </c>
      <c r="G507" s="273" t="s">
        <v>152</v>
      </c>
      <c r="H507" s="274">
        <v>17.493</v>
      </c>
      <c r="I507" s="275"/>
      <c r="J507" s="276">
        <f>ROUND(I507*H507,2)</f>
        <v>0</v>
      </c>
      <c r="K507" s="272" t="s">
        <v>153</v>
      </c>
      <c r="L507" s="277"/>
      <c r="M507" s="278" t="s">
        <v>19</v>
      </c>
      <c r="N507" s="279" t="s">
        <v>43</v>
      </c>
      <c r="O507" s="84"/>
      <c r="P507" s="229">
        <f>O507*H507</f>
        <v>0</v>
      </c>
      <c r="Q507" s="229">
        <v>0.00175</v>
      </c>
      <c r="R507" s="229">
        <f>Q507*H507</f>
        <v>0.030612749999999998</v>
      </c>
      <c r="S507" s="229">
        <v>0</v>
      </c>
      <c r="T507" s="230">
        <f>S507*H507</f>
        <v>0</v>
      </c>
      <c r="AR507" s="231" t="s">
        <v>363</v>
      </c>
      <c r="AT507" s="231" t="s">
        <v>752</v>
      </c>
      <c r="AU507" s="231" t="s">
        <v>82</v>
      </c>
      <c r="AY507" s="18" t="s">
        <v>147</v>
      </c>
      <c r="BE507" s="232">
        <f>IF(N507="základní",J507,0)</f>
        <v>0</v>
      </c>
      <c r="BF507" s="232">
        <f>IF(N507="snížená",J507,0)</f>
        <v>0</v>
      </c>
      <c r="BG507" s="232">
        <f>IF(N507="zákl. přenesená",J507,0)</f>
        <v>0</v>
      </c>
      <c r="BH507" s="232">
        <f>IF(N507="sníž. přenesená",J507,0)</f>
        <v>0</v>
      </c>
      <c r="BI507" s="232">
        <f>IF(N507="nulová",J507,0)</f>
        <v>0</v>
      </c>
      <c r="BJ507" s="18" t="s">
        <v>80</v>
      </c>
      <c r="BK507" s="232">
        <f>ROUND(I507*H507,2)</f>
        <v>0</v>
      </c>
      <c r="BL507" s="18" t="s">
        <v>257</v>
      </c>
      <c r="BM507" s="231" t="s">
        <v>1233</v>
      </c>
    </row>
    <row r="508" spans="2:47" s="1" customFormat="1" ht="12">
      <c r="B508" s="39"/>
      <c r="C508" s="40"/>
      <c r="D508" s="235" t="s">
        <v>756</v>
      </c>
      <c r="E508" s="40"/>
      <c r="F508" s="280" t="s">
        <v>1234</v>
      </c>
      <c r="G508" s="40"/>
      <c r="H508" s="40"/>
      <c r="I508" s="146"/>
      <c r="J508" s="40"/>
      <c r="K508" s="40"/>
      <c r="L508" s="44"/>
      <c r="M508" s="281"/>
      <c r="N508" s="84"/>
      <c r="O508" s="84"/>
      <c r="P508" s="84"/>
      <c r="Q508" s="84"/>
      <c r="R508" s="84"/>
      <c r="S508" s="84"/>
      <c r="T508" s="85"/>
      <c r="AT508" s="18" t="s">
        <v>756</v>
      </c>
      <c r="AU508" s="18" t="s">
        <v>82</v>
      </c>
    </row>
    <row r="509" spans="2:51" s="12" customFormat="1" ht="12">
      <c r="B509" s="233"/>
      <c r="C509" s="234"/>
      <c r="D509" s="235" t="s">
        <v>156</v>
      </c>
      <c r="E509" s="236" t="s">
        <v>19</v>
      </c>
      <c r="F509" s="237" t="s">
        <v>1235</v>
      </c>
      <c r="G509" s="234"/>
      <c r="H509" s="238">
        <v>17.493</v>
      </c>
      <c r="I509" s="239"/>
      <c r="J509" s="234"/>
      <c r="K509" s="234"/>
      <c r="L509" s="240"/>
      <c r="M509" s="241"/>
      <c r="N509" s="242"/>
      <c r="O509" s="242"/>
      <c r="P509" s="242"/>
      <c r="Q509" s="242"/>
      <c r="R509" s="242"/>
      <c r="S509" s="242"/>
      <c r="T509" s="243"/>
      <c r="AT509" s="244" t="s">
        <v>156</v>
      </c>
      <c r="AU509" s="244" t="s">
        <v>82</v>
      </c>
      <c r="AV509" s="12" t="s">
        <v>82</v>
      </c>
      <c r="AW509" s="12" t="s">
        <v>33</v>
      </c>
      <c r="AX509" s="12" t="s">
        <v>80</v>
      </c>
      <c r="AY509" s="244" t="s">
        <v>147</v>
      </c>
    </row>
    <row r="510" spans="2:65" s="1" customFormat="1" ht="36" customHeight="1">
      <c r="B510" s="39"/>
      <c r="C510" s="220" t="s">
        <v>1236</v>
      </c>
      <c r="D510" s="220" t="s">
        <v>149</v>
      </c>
      <c r="E510" s="221" t="s">
        <v>1237</v>
      </c>
      <c r="F510" s="222" t="s">
        <v>1238</v>
      </c>
      <c r="G510" s="223" t="s">
        <v>152</v>
      </c>
      <c r="H510" s="224">
        <v>73.39</v>
      </c>
      <c r="I510" s="225"/>
      <c r="J510" s="226">
        <f>ROUND(I510*H510,2)</f>
        <v>0</v>
      </c>
      <c r="K510" s="222" t="s">
        <v>153</v>
      </c>
      <c r="L510" s="44"/>
      <c r="M510" s="227" t="s">
        <v>19</v>
      </c>
      <c r="N510" s="228" t="s">
        <v>43</v>
      </c>
      <c r="O510" s="84"/>
      <c r="P510" s="229">
        <f>O510*H510</f>
        <v>0</v>
      </c>
      <c r="Q510" s="229">
        <v>0.00116</v>
      </c>
      <c r="R510" s="229">
        <f>Q510*H510</f>
        <v>0.0851324</v>
      </c>
      <c r="S510" s="229">
        <v>0</v>
      </c>
      <c r="T510" s="230">
        <f>S510*H510</f>
        <v>0</v>
      </c>
      <c r="AR510" s="231" t="s">
        <v>257</v>
      </c>
      <c r="AT510" s="231" t="s">
        <v>149</v>
      </c>
      <c r="AU510" s="231" t="s">
        <v>82</v>
      </c>
      <c r="AY510" s="18" t="s">
        <v>147</v>
      </c>
      <c r="BE510" s="232">
        <f>IF(N510="základní",J510,0)</f>
        <v>0</v>
      </c>
      <c r="BF510" s="232">
        <f>IF(N510="snížená",J510,0)</f>
        <v>0</v>
      </c>
      <c r="BG510" s="232">
        <f>IF(N510="zákl. přenesená",J510,0)</f>
        <v>0</v>
      </c>
      <c r="BH510" s="232">
        <f>IF(N510="sníž. přenesená",J510,0)</f>
        <v>0</v>
      </c>
      <c r="BI510" s="232">
        <f>IF(N510="nulová",J510,0)</f>
        <v>0</v>
      </c>
      <c r="BJ510" s="18" t="s">
        <v>80</v>
      </c>
      <c r="BK510" s="232">
        <f>ROUND(I510*H510,2)</f>
        <v>0</v>
      </c>
      <c r="BL510" s="18" t="s">
        <v>257</v>
      </c>
      <c r="BM510" s="231" t="s">
        <v>1239</v>
      </c>
    </row>
    <row r="511" spans="2:51" s="12" customFormat="1" ht="12">
      <c r="B511" s="233"/>
      <c r="C511" s="234"/>
      <c r="D511" s="235" t="s">
        <v>156</v>
      </c>
      <c r="E511" s="236" t="s">
        <v>19</v>
      </c>
      <c r="F511" s="237" t="s">
        <v>1240</v>
      </c>
      <c r="G511" s="234"/>
      <c r="H511" s="238">
        <v>73.39</v>
      </c>
      <c r="I511" s="239"/>
      <c r="J511" s="234"/>
      <c r="K511" s="234"/>
      <c r="L511" s="240"/>
      <c r="M511" s="241"/>
      <c r="N511" s="242"/>
      <c r="O511" s="242"/>
      <c r="P511" s="242"/>
      <c r="Q511" s="242"/>
      <c r="R511" s="242"/>
      <c r="S511" s="242"/>
      <c r="T511" s="243"/>
      <c r="AT511" s="244" t="s">
        <v>156</v>
      </c>
      <c r="AU511" s="244" t="s">
        <v>82</v>
      </c>
      <c r="AV511" s="12" t="s">
        <v>82</v>
      </c>
      <c r="AW511" s="12" t="s">
        <v>33</v>
      </c>
      <c r="AX511" s="12" t="s">
        <v>80</v>
      </c>
      <c r="AY511" s="244" t="s">
        <v>147</v>
      </c>
    </row>
    <row r="512" spans="2:65" s="1" customFormat="1" ht="24" customHeight="1">
      <c r="B512" s="39"/>
      <c r="C512" s="270" t="s">
        <v>1241</v>
      </c>
      <c r="D512" s="270" t="s">
        <v>752</v>
      </c>
      <c r="E512" s="271" t="s">
        <v>1242</v>
      </c>
      <c r="F512" s="272" t="s">
        <v>1243</v>
      </c>
      <c r="G512" s="273" t="s">
        <v>152</v>
      </c>
      <c r="H512" s="274">
        <v>74.858</v>
      </c>
      <c r="I512" s="275"/>
      <c r="J512" s="276">
        <f>ROUND(I512*H512,2)</f>
        <v>0</v>
      </c>
      <c r="K512" s="272" t="s">
        <v>153</v>
      </c>
      <c r="L512" s="277"/>
      <c r="M512" s="278" t="s">
        <v>19</v>
      </c>
      <c r="N512" s="279" t="s">
        <v>43</v>
      </c>
      <c r="O512" s="84"/>
      <c r="P512" s="229">
        <f>O512*H512</f>
        <v>0</v>
      </c>
      <c r="Q512" s="229">
        <v>0.00288</v>
      </c>
      <c r="R512" s="229">
        <f>Q512*H512</f>
        <v>0.21559104</v>
      </c>
      <c r="S512" s="229">
        <v>0</v>
      </c>
      <c r="T512" s="230">
        <f>S512*H512</f>
        <v>0</v>
      </c>
      <c r="AR512" s="231" t="s">
        <v>363</v>
      </c>
      <c r="AT512" s="231" t="s">
        <v>752</v>
      </c>
      <c r="AU512" s="231" t="s">
        <v>82</v>
      </c>
      <c r="AY512" s="18" t="s">
        <v>147</v>
      </c>
      <c r="BE512" s="232">
        <f>IF(N512="základní",J512,0)</f>
        <v>0</v>
      </c>
      <c r="BF512" s="232">
        <f>IF(N512="snížená",J512,0)</f>
        <v>0</v>
      </c>
      <c r="BG512" s="232">
        <f>IF(N512="zákl. přenesená",J512,0)</f>
        <v>0</v>
      </c>
      <c r="BH512" s="232">
        <f>IF(N512="sníž. přenesená",J512,0)</f>
        <v>0</v>
      </c>
      <c r="BI512" s="232">
        <f>IF(N512="nulová",J512,0)</f>
        <v>0</v>
      </c>
      <c r="BJ512" s="18" t="s">
        <v>80</v>
      </c>
      <c r="BK512" s="232">
        <f>ROUND(I512*H512,2)</f>
        <v>0</v>
      </c>
      <c r="BL512" s="18" t="s">
        <v>257</v>
      </c>
      <c r="BM512" s="231" t="s">
        <v>1244</v>
      </c>
    </row>
    <row r="513" spans="2:51" s="12" customFormat="1" ht="12">
      <c r="B513" s="233"/>
      <c r="C513" s="234"/>
      <c r="D513" s="235" t="s">
        <v>156</v>
      </c>
      <c r="E513" s="236" t="s">
        <v>19</v>
      </c>
      <c r="F513" s="237" t="s">
        <v>1245</v>
      </c>
      <c r="G513" s="234"/>
      <c r="H513" s="238">
        <v>74.858</v>
      </c>
      <c r="I513" s="239"/>
      <c r="J513" s="234"/>
      <c r="K513" s="234"/>
      <c r="L513" s="240"/>
      <c r="M513" s="241"/>
      <c r="N513" s="242"/>
      <c r="O513" s="242"/>
      <c r="P513" s="242"/>
      <c r="Q513" s="242"/>
      <c r="R513" s="242"/>
      <c r="S513" s="242"/>
      <c r="T513" s="243"/>
      <c r="AT513" s="244" t="s">
        <v>156</v>
      </c>
      <c r="AU513" s="244" t="s">
        <v>82</v>
      </c>
      <c r="AV513" s="12" t="s">
        <v>82</v>
      </c>
      <c r="AW513" s="12" t="s">
        <v>33</v>
      </c>
      <c r="AX513" s="12" t="s">
        <v>80</v>
      </c>
      <c r="AY513" s="244" t="s">
        <v>147</v>
      </c>
    </row>
    <row r="514" spans="2:65" s="1" customFormat="1" ht="36" customHeight="1">
      <c r="B514" s="39"/>
      <c r="C514" s="220" t="s">
        <v>1246</v>
      </c>
      <c r="D514" s="220" t="s">
        <v>149</v>
      </c>
      <c r="E514" s="221" t="s">
        <v>1247</v>
      </c>
      <c r="F514" s="222" t="s">
        <v>1248</v>
      </c>
      <c r="G514" s="223" t="s">
        <v>152</v>
      </c>
      <c r="H514" s="224">
        <v>655</v>
      </c>
      <c r="I514" s="225"/>
      <c r="J514" s="226">
        <f>ROUND(I514*H514,2)</f>
        <v>0</v>
      </c>
      <c r="K514" s="222" t="s">
        <v>153</v>
      </c>
      <c r="L514" s="44"/>
      <c r="M514" s="227" t="s">
        <v>19</v>
      </c>
      <c r="N514" s="228" t="s">
        <v>43</v>
      </c>
      <c r="O514" s="84"/>
      <c r="P514" s="229">
        <f>O514*H514</f>
        <v>0</v>
      </c>
      <c r="Q514" s="229">
        <v>0</v>
      </c>
      <c r="R514" s="229">
        <f>Q514*H514</f>
        <v>0</v>
      </c>
      <c r="S514" s="229">
        <v>0</v>
      </c>
      <c r="T514" s="230">
        <f>S514*H514</f>
        <v>0</v>
      </c>
      <c r="AR514" s="231" t="s">
        <v>257</v>
      </c>
      <c r="AT514" s="231" t="s">
        <v>149</v>
      </c>
      <c r="AU514" s="231" t="s">
        <v>82</v>
      </c>
      <c r="AY514" s="18" t="s">
        <v>147</v>
      </c>
      <c r="BE514" s="232">
        <f>IF(N514="základní",J514,0)</f>
        <v>0</v>
      </c>
      <c r="BF514" s="232">
        <f>IF(N514="snížená",J514,0)</f>
        <v>0</v>
      </c>
      <c r="BG514" s="232">
        <f>IF(N514="zákl. přenesená",J514,0)</f>
        <v>0</v>
      </c>
      <c r="BH514" s="232">
        <f>IF(N514="sníž. přenesená",J514,0)</f>
        <v>0</v>
      </c>
      <c r="BI514" s="232">
        <f>IF(N514="nulová",J514,0)</f>
        <v>0</v>
      </c>
      <c r="BJ514" s="18" t="s">
        <v>80</v>
      </c>
      <c r="BK514" s="232">
        <f>ROUND(I514*H514,2)</f>
        <v>0</v>
      </c>
      <c r="BL514" s="18" t="s">
        <v>257</v>
      </c>
      <c r="BM514" s="231" t="s">
        <v>1249</v>
      </c>
    </row>
    <row r="515" spans="2:51" s="12" customFormat="1" ht="12">
      <c r="B515" s="233"/>
      <c r="C515" s="234"/>
      <c r="D515" s="235" t="s">
        <v>156</v>
      </c>
      <c r="E515" s="236" t="s">
        <v>19</v>
      </c>
      <c r="F515" s="237" t="s">
        <v>1250</v>
      </c>
      <c r="G515" s="234"/>
      <c r="H515" s="238">
        <v>655</v>
      </c>
      <c r="I515" s="239"/>
      <c r="J515" s="234"/>
      <c r="K515" s="234"/>
      <c r="L515" s="240"/>
      <c r="M515" s="241"/>
      <c r="N515" s="242"/>
      <c r="O515" s="242"/>
      <c r="P515" s="242"/>
      <c r="Q515" s="242"/>
      <c r="R515" s="242"/>
      <c r="S515" s="242"/>
      <c r="T515" s="243"/>
      <c r="AT515" s="244" t="s">
        <v>156</v>
      </c>
      <c r="AU515" s="244" t="s">
        <v>82</v>
      </c>
      <c r="AV515" s="12" t="s">
        <v>82</v>
      </c>
      <c r="AW515" s="12" t="s">
        <v>33</v>
      </c>
      <c r="AX515" s="12" t="s">
        <v>80</v>
      </c>
      <c r="AY515" s="244" t="s">
        <v>147</v>
      </c>
    </row>
    <row r="516" spans="2:65" s="1" customFormat="1" ht="24" customHeight="1">
      <c r="B516" s="39"/>
      <c r="C516" s="270" t="s">
        <v>1251</v>
      </c>
      <c r="D516" s="270" t="s">
        <v>752</v>
      </c>
      <c r="E516" s="271" t="s">
        <v>1242</v>
      </c>
      <c r="F516" s="272" t="s">
        <v>1243</v>
      </c>
      <c r="G516" s="273" t="s">
        <v>152</v>
      </c>
      <c r="H516" s="274">
        <v>668.1</v>
      </c>
      <c r="I516" s="275"/>
      <c r="J516" s="276">
        <f>ROUND(I516*H516,2)</f>
        <v>0</v>
      </c>
      <c r="K516" s="272" t="s">
        <v>153</v>
      </c>
      <c r="L516" s="277"/>
      <c r="M516" s="278" t="s">
        <v>19</v>
      </c>
      <c r="N516" s="279" t="s">
        <v>43</v>
      </c>
      <c r="O516" s="84"/>
      <c r="P516" s="229">
        <f>O516*H516</f>
        <v>0</v>
      </c>
      <c r="Q516" s="229">
        <v>0.00288</v>
      </c>
      <c r="R516" s="229">
        <f>Q516*H516</f>
        <v>1.9241280000000003</v>
      </c>
      <c r="S516" s="229">
        <v>0</v>
      </c>
      <c r="T516" s="230">
        <f>S516*H516</f>
        <v>0</v>
      </c>
      <c r="AR516" s="231" t="s">
        <v>363</v>
      </c>
      <c r="AT516" s="231" t="s">
        <v>752</v>
      </c>
      <c r="AU516" s="231" t="s">
        <v>82</v>
      </c>
      <c r="AY516" s="18" t="s">
        <v>147</v>
      </c>
      <c r="BE516" s="232">
        <f>IF(N516="základní",J516,0)</f>
        <v>0</v>
      </c>
      <c r="BF516" s="232">
        <f>IF(N516="snížená",J516,0)</f>
        <v>0</v>
      </c>
      <c r="BG516" s="232">
        <f>IF(N516="zákl. přenesená",J516,0)</f>
        <v>0</v>
      </c>
      <c r="BH516" s="232">
        <f>IF(N516="sníž. přenesená",J516,0)</f>
        <v>0</v>
      </c>
      <c r="BI516" s="232">
        <f>IF(N516="nulová",J516,0)</f>
        <v>0</v>
      </c>
      <c r="BJ516" s="18" t="s">
        <v>80</v>
      </c>
      <c r="BK516" s="232">
        <f>ROUND(I516*H516,2)</f>
        <v>0</v>
      </c>
      <c r="BL516" s="18" t="s">
        <v>257</v>
      </c>
      <c r="BM516" s="231" t="s">
        <v>1252</v>
      </c>
    </row>
    <row r="517" spans="2:51" s="12" customFormat="1" ht="12">
      <c r="B517" s="233"/>
      <c r="C517" s="234"/>
      <c r="D517" s="235" t="s">
        <v>156</v>
      </c>
      <c r="E517" s="236" t="s">
        <v>19</v>
      </c>
      <c r="F517" s="237" t="s">
        <v>1253</v>
      </c>
      <c r="G517" s="234"/>
      <c r="H517" s="238">
        <v>668.1</v>
      </c>
      <c r="I517" s="239"/>
      <c r="J517" s="234"/>
      <c r="K517" s="234"/>
      <c r="L517" s="240"/>
      <c r="M517" s="241"/>
      <c r="N517" s="242"/>
      <c r="O517" s="242"/>
      <c r="P517" s="242"/>
      <c r="Q517" s="242"/>
      <c r="R517" s="242"/>
      <c r="S517" s="242"/>
      <c r="T517" s="243"/>
      <c r="AT517" s="244" t="s">
        <v>156</v>
      </c>
      <c r="AU517" s="244" t="s">
        <v>82</v>
      </c>
      <c r="AV517" s="12" t="s">
        <v>82</v>
      </c>
      <c r="AW517" s="12" t="s">
        <v>33</v>
      </c>
      <c r="AX517" s="12" t="s">
        <v>80</v>
      </c>
      <c r="AY517" s="244" t="s">
        <v>147</v>
      </c>
    </row>
    <row r="518" spans="2:65" s="1" customFormat="1" ht="36" customHeight="1">
      <c r="B518" s="39"/>
      <c r="C518" s="220" t="s">
        <v>1254</v>
      </c>
      <c r="D518" s="220" t="s">
        <v>149</v>
      </c>
      <c r="E518" s="221" t="s">
        <v>1255</v>
      </c>
      <c r="F518" s="222" t="s">
        <v>1256</v>
      </c>
      <c r="G518" s="223" t="s">
        <v>1181</v>
      </c>
      <c r="H518" s="293"/>
      <c r="I518" s="225"/>
      <c r="J518" s="226">
        <f>ROUND(I518*H518,2)</f>
        <v>0</v>
      </c>
      <c r="K518" s="222" t="s">
        <v>153</v>
      </c>
      <c r="L518" s="44"/>
      <c r="M518" s="227" t="s">
        <v>19</v>
      </c>
      <c r="N518" s="228" t="s">
        <v>43</v>
      </c>
      <c r="O518" s="84"/>
      <c r="P518" s="229">
        <f>O518*H518</f>
        <v>0</v>
      </c>
      <c r="Q518" s="229">
        <v>0</v>
      </c>
      <c r="R518" s="229">
        <f>Q518*H518</f>
        <v>0</v>
      </c>
      <c r="S518" s="229">
        <v>0</v>
      </c>
      <c r="T518" s="230">
        <f>S518*H518</f>
        <v>0</v>
      </c>
      <c r="AR518" s="231" t="s">
        <v>257</v>
      </c>
      <c r="AT518" s="231" t="s">
        <v>149</v>
      </c>
      <c r="AU518" s="231" t="s">
        <v>82</v>
      </c>
      <c r="AY518" s="18" t="s">
        <v>147</v>
      </c>
      <c r="BE518" s="232">
        <f>IF(N518="základní",J518,0)</f>
        <v>0</v>
      </c>
      <c r="BF518" s="232">
        <f>IF(N518="snížená",J518,0)</f>
        <v>0</v>
      </c>
      <c r="BG518" s="232">
        <f>IF(N518="zákl. přenesená",J518,0)</f>
        <v>0</v>
      </c>
      <c r="BH518" s="232">
        <f>IF(N518="sníž. přenesená",J518,0)</f>
        <v>0</v>
      </c>
      <c r="BI518" s="232">
        <f>IF(N518="nulová",J518,0)</f>
        <v>0</v>
      </c>
      <c r="BJ518" s="18" t="s">
        <v>80</v>
      </c>
      <c r="BK518" s="232">
        <f>ROUND(I518*H518,2)</f>
        <v>0</v>
      </c>
      <c r="BL518" s="18" t="s">
        <v>257</v>
      </c>
      <c r="BM518" s="231" t="s">
        <v>1257</v>
      </c>
    </row>
    <row r="519" spans="2:63" s="11" customFormat="1" ht="22.8" customHeight="1">
      <c r="B519" s="204"/>
      <c r="C519" s="205"/>
      <c r="D519" s="206" t="s">
        <v>71</v>
      </c>
      <c r="E519" s="218" t="s">
        <v>487</v>
      </c>
      <c r="F519" s="218" t="s">
        <v>488</v>
      </c>
      <c r="G519" s="205"/>
      <c r="H519" s="205"/>
      <c r="I519" s="208"/>
      <c r="J519" s="219">
        <f>BK519</f>
        <v>0</v>
      </c>
      <c r="K519" s="205"/>
      <c r="L519" s="210"/>
      <c r="M519" s="211"/>
      <c r="N519" s="212"/>
      <c r="O519" s="212"/>
      <c r="P519" s="213">
        <f>SUM(P520:P578)</f>
        <v>0</v>
      </c>
      <c r="Q519" s="212"/>
      <c r="R519" s="213">
        <f>SUM(R520:R578)</f>
        <v>20.313511700000003</v>
      </c>
      <c r="S519" s="212"/>
      <c r="T519" s="214">
        <f>SUM(T520:T578)</f>
        <v>0</v>
      </c>
      <c r="AR519" s="215" t="s">
        <v>82</v>
      </c>
      <c r="AT519" s="216" t="s">
        <v>71</v>
      </c>
      <c r="AU519" s="216" t="s">
        <v>80</v>
      </c>
      <c r="AY519" s="215" t="s">
        <v>147</v>
      </c>
      <c r="BK519" s="217">
        <f>SUM(BK520:BK578)</f>
        <v>0</v>
      </c>
    </row>
    <row r="520" spans="2:65" s="1" customFormat="1" ht="48" customHeight="1">
      <c r="B520" s="39"/>
      <c r="C520" s="220" t="s">
        <v>1258</v>
      </c>
      <c r="D520" s="220" t="s">
        <v>149</v>
      </c>
      <c r="E520" s="221" t="s">
        <v>1259</v>
      </c>
      <c r="F520" s="222" t="s">
        <v>1260</v>
      </c>
      <c r="G520" s="223" t="s">
        <v>322</v>
      </c>
      <c r="H520" s="224">
        <v>5</v>
      </c>
      <c r="I520" s="225"/>
      <c r="J520" s="226">
        <f>ROUND(I520*H520,2)</f>
        <v>0</v>
      </c>
      <c r="K520" s="222" t="s">
        <v>153</v>
      </c>
      <c r="L520" s="44"/>
      <c r="M520" s="227" t="s">
        <v>19</v>
      </c>
      <c r="N520" s="228" t="s">
        <v>43</v>
      </c>
      <c r="O520" s="84"/>
      <c r="P520" s="229">
        <f>O520*H520</f>
        <v>0</v>
      </c>
      <c r="Q520" s="229">
        <v>0</v>
      </c>
      <c r="R520" s="229">
        <f>Q520*H520</f>
        <v>0</v>
      </c>
      <c r="S520" s="229">
        <v>0</v>
      </c>
      <c r="T520" s="230">
        <f>S520*H520</f>
        <v>0</v>
      </c>
      <c r="AR520" s="231" t="s">
        <v>257</v>
      </c>
      <c r="AT520" s="231" t="s">
        <v>149</v>
      </c>
      <c r="AU520" s="231" t="s">
        <v>82</v>
      </c>
      <c r="AY520" s="18" t="s">
        <v>147</v>
      </c>
      <c r="BE520" s="232">
        <f>IF(N520="základní",J520,0)</f>
        <v>0</v>
      </c>
      <c r="BF520" s="232">
        <f>IF(N520="snížená",J520,0)</f>
        <v>0</v>
      </c>
      <c r="BG520" s="232">
        <f>IF(N520="zákl. přenesená",J520,0)</f>
        <v>0</v>
      </c>
      <c r="BH520" s="232">
        <f>IF(N520="sníž. přenesená",J520,0)</f>
        <v>0</v>
      </c>
      <c r="BI520" s="232">
        <f>IF(N520="nulová",J520,0)</f>
        <v>0</v>
      </c>
      <c r="BJ520" s="18" t="s">
        <v>80</v>
      </c>
      <c r="BK520" s="232">
        <f>ROUND(I520*H520,2)</f>
        <v>0</v>
      </c>
      <c r="BL520" s="18" t="s">
        <v>257</v>
      </c>
      <c r="BM520" s="231" t="s">
        <v>1261</v>
      </c>
    </row>
    <row r="521" spans="2:51" s="12" customFormat="1" ht="12">
      <c r="B521" s="233"/>
      <c r="C521" s="234"/>
      <c r="D521" s="235" t="s">
        <v>156</v>
      </c>
      <c r="E521" s="236" t="s">
        <v>19</v>
      </c>
      <c r="F521" s="237" t="s">
        <v>1262</v>
      </c>
      <c r="G521" s="234"/>
      <c r="H521" s="238">
        <v>5</v>
      </c>
      <c r="I521" s="239"/>
      <c r="J521" s="234"/>
      <c r="K521" s="234"/>
      <c r="L521" s="240"/>
      <c r="M521" s="241"/>
      <c r="N521" s="242"/>
      <c r="O521" s="242"/>
      <c r="P521" s="242"/>
      <c r="Q521" s="242"/>
      <c r="R521" s="242"/>
      <c r="S521" s="242"/>
      <c r="T521" s="243"/>
      <c r="AT521" s="244" t="s">
        <v>156</v>
      </c>
      <c r="AU521" s="244" t="s">
        <v>82</v>
      </c>
      <c r="AV521" s="12" t="s">
        <v>82</v>
      </c>
      <c r="AW521" s="12" t="s">
        <v>33</v>
      </c>
      <c r="AX521" s="12" t="s">
        <v>80</v>
      </c>
      <c r="AY521" s="244" t="s">
        <v>147</v>
      </c>
    </row>
    <row r="522" spans="2:65" s="1" customFormat="1" ht="48" customHeight="1">
      <c r="B522" s="39"/>
      <c r="C522" s="220" t="s">
        <v>1263</v>
      </c>
      <c r="D522" s="220" t="s">
        <v>149</v>
      </c>
      <c r="E522" s="221" t="s">
        <v>1264</v>
      </c>
      <c r="F522" s="222" t="s">
        <v>1265</v>
      </c>
      <c r="G522" s="223" t="s">
        <v>322</v>
      </c>
      <c r="H522" s="224">
        <v>528</v>
      </c>
      <c r="I522" s="225"/>
      <c r="J522" s="226">
        <f>ROUND(I522*H522,2)</f>
        <v>0</v>
      </c>
      <c r="K522" s="222" t="s">
        <v>153</v>
      </c>
      <c r="L522" s="44"/>
      <c r="M522" s="227" t="s">
        <v>19</v>
      </c>
      <c r="N522" s="228" t="s">
        <v>43</v>
      </c>
      <c r="O522" s="84"/>
      <c r="P522" s="229">
        <f>O522*H522</f>
        <v>0</v>
      </c>
      <c r="Q522" s="229">
        <v>0</v>
      </c>
      <c r="R522" s="229">
        <f>Q522*H522</f>
        <v>0</v>
      </c>
      <c r="S522" s="229">
        <v>0</v>
      </c>
      <c r="T522" s="230">
        <f>S522*H522</f>
        <v>0</v>
      </c>
      <c r="AR522" s="231" t="s">
        <v>257</v>
      </c>
      <c r="AT522" s="231" t="s">
        <v>149</v>
      </c>
      <c r="AU522" s="231" t="s">
        <v>82</v>
      </c>
      <c r="AY522" s="18" t="s">
        <v>147</v>
      </c>
      <c r="BE522" s="232">
        <f>IF(N522="základní",J522,0)</f>
        <v>0</v>
      </c>
      <c r="BF522" s="232">
        <f>IF(N522="snížená",J522,0)</f>
        <v>0</v>
      </c>
      <c r="BG522" s="232">
        <f>IF(N522="zákl. přenesená",J522,0)</f>
        <v>0</v>
      </c>
      <c r="BH522" s="232">
        <f>IF(N522="sníž. přenesená",J522,0)</f>
        <v>0</v>
      </c>
      <c r="BI522" s="232">
        <f>IF(N522="nulová",J522,0)</f>
        <v>0</v>
      </c>
      <c r="BJ522" s="18" t="s">
        <v>80</v>
      </c>
      <c r="BK522" s="232">
        <f>ROUND(I522*H522,2)</f>
        <v>0</v>
      </c>
      <c r="BL522" s="18" t="s">
        <v>257</v>
      </c>
      <c r="BM522" s="231" t="s">
        <v>1266</v>
      </c>
    </row>
    <row r="523" spans="2:51" s="12" customFormat="1" ht="12">
      <c r="B523" s="233"/>
      <c r="C523" s="234"/>
      <c r="D523" s="235" t="s">
        <v>156</v>
      </c>
      <c r="E523" s="236" t="s">
        <v>19</v>
      </c>
      <c r="F523" s="237" t="s">
        <v>1267</v>
      </c>
      <c r="G523" s="234"/>
      <c r="H523" s="238">
        <v>239.5</v>
      </c>
      <c r="I523" s="239"/>
      <c r="J523" s="234"/>
      <c r="K523" s="234"/>
      <c r="L523" s="240"/>
      <c r="M523" s="241"/>
      <c r="N523" s="242"/>
      <c r="O523" s="242"/>
      <c r="P523" s="242"/>
      <c r="Q523" s="242"/>
      <c r="R523" s="242"/>
      <c r="S523" s="242"/>
      <c r="T523" s="243"/>
      <c r="AT523" s="244" t="s">
        <v>156</v>
      </c>
      <c r="AU523" s="244" t="s">
        <v>82</v>
      </c>
      <c r="AV523" s="12" t="s">
        <v>82</v>
      </c>
      <c r="AW523" s="12" t="s">
        <v>33</v>
      </c>
      <c r="AX523" s="12" t="s">
        <v>72</v>
      </c>
      <c r="AY523" s="244" t="s">
        <v>147</v>
      </c>
    </row>
    <row r="524" spans="2:51" s="12" customFormat="1" ht="12">
      <c r="B524" s="233"/>
      <c r="C524" s="234"/>
      <c r="D524" s="235" t="s">
        <v>156</v>
      </c>
      <c r="E524" s="236" t="s">
        <v>19</v>
      </c>
      <c r="F524" s="237" t="s">
        <v>1268</v>
      </c>
      <c r="G524" s="234"/>
      <c r="H524" s="238">
        <v>209.5</v>
      </c>
      <c r="I524" s="239"/>
      <c r="J524" s="234"/>
      <c r="K524" s="234"/>
      <c r="L524" s="240"/>
      <c r="M524" s="241"/>
      <c r="N524" s="242"/>
      <c r="O524" s="242"/>
      <c r="P524" s="242"/>
      <c r="Q524" s="242"/>
      <c r="R524" s="242"/>
      <c r="S524" s="242"/>
      <c r="T524" s="243"/>
      <c r="AT524" s="244" t="s">
        <v>156</v>
      </c>
      <c r="AU524" s="244" t="s">
        <v>82</v>
      </c>
      <c r="AV524" s="12" t="s">
        <v>82</v>
      </c>
      <c r="AW524" s="12" t="s">
        <v>33</v>
      </c>
      <c r="AX524" s="12" t="s">
        <v>72</v>
      </c>
      <c r="AY524" s="244" t="s">
        <v>147</v>
      </c>
    </row>
    <row r="525" spans="2:51" s="12" customFormat="1" ht="12">
      <c r="B525" s="233"/>
      <c r="C525" s="234"/>
      <c r="D525" s="235" t="s">
        <v>156</v>
      </c>
      <c r="E525" s="236" t="s">
        <v>19</v>
      </c>
      <c r="F525" s="237" t="s">
        <v>1269</v>
      </c>
      <c r="G525" s="234"/>
      <c r="H525" s="238">
        <v>50</v>
      </c>
      <c r="I525" s="239"/>
      <c r="J525" s="234"/>
      <c r="K525" s="234"/>
      <c r="L525" s="240"/>
      <c r="M525" s="241"/>
      <c r="N525" s="242"/>
      <c r="O525" s="242"/>
      <c r="P525" s="242"/>
      <c r="Q525" s="242"/>
      <c r="R525" s="242"/>
      <c r="S525" s="242"/>
      <c r="T525" s="243"/>
      <c r="AT525" s="244" t="s">
        <v>156</v>
      </c>
      <c r="AU525" s="244" t="s">
        <v>82</v>
      </c>
      <c r="AV525" s="12" t="s">
        <v>82</v>
      </c>
      <c r="AW525" s="12" t="s">
        <v>33</v>
      </c>
      <c r="AX525" s="12" t="s">
        <v>72</v>
      </c>
      <c r="AY525" s="244" t="s">
        <v>147</v>
      </c>
    </row>
    <row r="526" spans="2:51" s="12" customFormat="1" ht="12">
      <c r="B526" s="233"/>
      <c r="C526" s="234"/>
      <c r="D526" s="235" t="s">
        <v>156</v>
      </c>
      <c r="E526" s="236" t="s">
        <v>19</v>
      </c>
      <c r="F526" s="237" t="s">
        <v>1270</v>
      </c>
      <c r="G526" s="234"/>
      <c r="H526" s="238">
        <v>25</v>
      </c>
      <c r="I526" s="239"/>
      <c r="J526" s="234"/>
      <c r="K526" s="234"/>
      <c r="L526" s="240"/>
      <c r="M526" s="241"/>
      <c r="N526" s="242"/>
      <c r="O526" s="242"/>
      <c r="P526" s="242"/>
      <c r="Q526" s="242"/>
      <c r="R526" s="242"/>
      <c r="S526" s="242"/>
      <c r="T526" s="243"/>
      <c r="AT526" s="244" t="s">
        <v>156</v>
      </c>
      <c r="AU526" s="244" t="s">
        <v>82</v>
      </c>
      <c r="AV526" s="12" t="s">
        <v>82</v>
      </c>
      <c r="AW526" s="12" t="s">
        <v>33</v>
      </c>
      <c r="AX526" s="12" t="s">
        <v>72</v>
      </c>
      <c r="AY526" s="244" t="s">
        <v>147</v>
      </c>
    </row>
    <row r="527" spans="2:51" s="12" customFormat="1" ht="12">
      <c r="B527" s="233"/>
      <c r="C527" s="234"/>
      <c r="D527" s="235" t="s">
        <v>156</v>
      </c>
      <c r="E527" s="236" t="s">
        <v>19</v>
      </c>
      <c r="F527" s="237" t="s">
        <v>1271</v>
      </c>
      <c r="G527" s="234"/>
      <c r="H527" s="238">
        <v>4</v>
      </c>
      <c r="I527" s="239"/>
      <c r="J527" s="234"/>
      <c r="K527" s="234"/>
      <c r="L527" s="240"/>
      <c r="M527" s="241"/>
      <c r="N527" s="242"/>
      <c r="O527" s="242"/>
      <c r="P527" s="242"/>
      <c r="Q527" s="242"/>
      <c r="R527" s="242"/>
      <c r="S527" s="242"/>
      <c r="T527" s="243"/>
      <c r="AT527" s="244" t="s">
        <v>156</v>
      </c>
      <c r="AU527" s="244" t="s">
        <v>82</v>
      </c>
      <c r="AV527" s="12" t="s">
        <v>82</v>
      </c>
      <c r="AW527" s="12" t="s">
        <v>33</v>
      </c>
      <c r="AX527" s="12" t="s">
        <v>72</v>
      </c>
      <c r="AY527" s="244" t="s">
        <v>147</v>
      </c>
    </row>
    <row r="528" spans="2:51" s="13" customFormat="1" ht="12">
      <c r="B528" s="245"/>
      <c r="C528" s="246"/>
      <c r="D528" s="235" t="s">
        <v>156</v>
      </c>
      <c r="E528" s="247" t="s">
        <v>19</v>
      </c>
      <c r="F528" s="248" t="s">
        <v>183</v>
      </c>
      <c r="G528" s="246"/>
      <c r="H528" s="249">
        <v>528</v>
      </c>
      <c r="I528" s="250"/>
      <c r="J528" s="246"/>
      <c r="K528" s="246"/>
      <c r="L528" s="251"/>
      <c r="M528" s="252"/>
      <c r="N528" s="253"/>
      <c r="O528" s="253"/>
      <c r="P528" s="253"/>
      <c r="Q528" s="253"/>
      <c r="R528" s="253"/>
      <c r="S528" s="253"/>
      <c r="T528" s="254"/>
      <c r="AT528" s="255" t="s">
        <v>156</v>
      </c>
      <c r="AU528" s="255" t="s">
        <v>82</v>
      </c>
      <c r="AV528" s="13" t="s">
        <v>154</v>
      </c>
      <c r="AW528" s="13" t="s">
        <v>33</v>
      </c>
      <c r="AX528" s="13" t="s">
        <v>80</v>
      </c>
      <c r="AY528" s="255" t="s">
        <v>147</v>
      </c>
    </row>
    <row r="529" spans="2:65" s="1" customFormat="1" ht="48" customHeight="1">
      <c r="B529" s="39"/>
      <c r="C529" s="220" t="s">
        <v>1272</v>
      </c>
      <c r="D529" s="220" t="s">
        <v>149</v>
      </c>
      <c r="E529" s="221" t="s">
        <v>1273</v>
      </c>
      <c r="F529" s="222" t="s">
        <v>1274</v>
      </c>
      <c r="G529" s="223" t="s">
        <v>322</v>
      </c>
      <c r="H529" s="224">
        <v>17.7</v>
      </c>
      <c r="I529" s="225"/>
      <c r="J529" s="226">
        <f>ROUND(I529*H529,2)</f>
        <v>0</v>
      </c>
      <c r="K529" s="222" t="s">
        <v>153</v>
      </c>
      <c r="L529" s="44"/>
      <c r="M529" s="227" t="s">
        <v>19</v>
      </c>
      <c r="N529" s="228" t="s">
        <v>43</v>
      </c>
      <c r="O529" s="84"/>
      <c r="P529" s="229">
        <f>O529*H529</f>
        <v>0</v>
      </c>
      <c r="Q529" s="229">
        <v>0</v>
      </c>
      <c r="R529" s="229">
        <f>Q529*H529</f>
        <v>0</v>
      </c>
      <c r="S529" s="229">
        <v>0</v>
      </c>
      <c r="T529" s="230">
        <f>S529*H529</f>
        <v>0</v>
      </c>
      <c r="AR529" s="231" t="s">
        <v>257</v>
      </c>
      <c r="AT529" s="231" t="s">
        <v>149</v>
      </c>
      <c r="AU529" s="231" t="s">
        <v>82</v>
      </c>
      <c r="AY529" s="18" t="s">
        <v>147</v>
      </c>
      <c r="BE529" s="232">
        <f>IF(N529="základní",J529,0)</f>
        <v>0</v>
      </c>
      <c r="BF529" s="232">
        <f>IF(N529="snížená",J529,0)</f>
        <v>0</v>
      </c>
      <c r="BG529" s="232">
        <f>IF(N529="zákl. přenesená",J529,0)</f>
        <v>0</v>
      </c>
      <c r="BH529" s="232">
        <f>IF(N529="sníž. přenesená",J529,0)</f>
        <v>0</v>
      </c>
      <c r="BI529" s="232">
        <f>IF(N529="nulová",J529,0)</f>
        <v>0</v>
      </c>
      <c r="BJ529" s="18" t="s">
        <v>80</v>
      </c>
      <c r="BK529" s="232">
        <f>ROUND(I529*H529,2)</f>
        <v>0</v>
      </c>
      <c r="BL529" s="18" t="s">
        <v>257</v>
      </c>
      <c r="BM529" s="231" t="s">
        <v>1275</v>
      </c>
    </row>
    <row r="530" spans="2:51" s="12" customFormat="1" ht="12">
      <c r="B530" s="233"/>
      <c r="C530" s="234"/>
      <c r="D530" s="235" t="s">
        <v>156</v>
      </c>
      <c r="E530" s="236" t="s">
        <v>19</v>
      </c>
      <c r="F530" s="237" t="s">
        <v>1276</v>
      </c>
      <c r="G530" s="234"/>
      <c r="H530" s="238">
        <v>17.7</v>
      </c>
      <c r="I530" s="239"/>
      <c r="J530" s="234"/>
      <c r="K530" s="234"/>
      <c r="L530" s="240"/>
      <c r="M530" s="241"/>
      <c r="N530" s="242"/>
      <c r="O530" s="242"/>
      <c r="P530" s="242"/>
      <c r="Q530" s="242"/>
      <c r="R530" s="242"/>
      <c r="S530" s="242"/>
      <c r="T530" s="243"/>
      <c r="AT530" s="244" t="s">
        <v>156</v>
      </c>
      <c r="AU530" s="244" t="s">
        <v>82</v>
      </c>
      <c r="AV530" s="12" t="s">
        <v>82</v>
      </c>
      <c r="AW530" s="12" t="s">
        <v>33</v>
      </c>
      <c r="AX530" s="12" t="s">
        <v>80</v>
      </c>
      <c r="AY530" s="244" t="s">
        <v>147</v>
      </c>
    </row>
    <row r="531" spans="2:65" s="1" customFormat="1" ht="48" customHeight="1">
      <c r="B531" s="39"/>
      <c r="C531" s="220" t="s">
        <v>1277</v>
      </c>
      <c r="D531" s="220" t="s">
        <v>149</v>
      </c>
      <c r="E531" s="221" t="s">
        <v>1278</v>
      </c>
      <c r="F531" s="222" t="s">
        <v>1279</v>
      </c>
      <c r="G531" s="223" t="s">
        <v>322</v>
      </c>
      <c r="H531" s="224">
        <v>47</v>
      </c>
      <c r="I531" s="225"/>
      <c r="J531" s="226">
        <f>ROUND(I531*H531,2)</f>
        <v>0</v>
      </c>
      <c r="K531" s="222" t="s">
        <v>153</v>
      </c>
      <c r="L531" s="44"/>
      <c r="M531" s="227" t="s">
        <v>19</v>
      </c>
      <c r="N531" s="228" t="s">
        <v>43</v>
      </c>
      <c r="O531" s="84"/>
      <c r="P531" s="229">
        <f>O531*H531</f>
        <v>0</v>
      </c>
      <c r="Q531" s="229">
        <v>0</v>
      </c>
      <c r="R531" s="229">
        <f>Q531*H531</f>
        <v>0</v>
      </c>
      <c r="S531" s="229">
        <v>0</v>
      </c>
      <c r="T531" s="230">
        <f>S531*H531</f>
        <v>0</v>
      </c>
      <c r="AR531" s="231" t="s">
        <v>257</v>
      </c>
      <c r="AT531" s="231" t="s">
        <v>149</v>
      </c>
      <c r="AU531" s="231" t="s">
        <v>82</v>
      </c>
      <c r="AY531" s="18" t="s">
        <v>147</v>
      </c>
      <c r="BE531" s="232">
        <f>IF(N531="základní",J531,0)</f>
        <v>0</v>
      </c>
      <c r="BF531" s="232">
        <f>IF(N531="snížená",J531,0)</f>
        <v>0</v>
      </c>
      <c r="BG531" s="232">
        <f>IF(N531="zákl. přenesená",J531,0)</f>
        <v>0</v>
      </c>
      <c r="BH531" s="232">
        <f>IF(N531="sníž. přenesená",J531,0)</f>
        <v>0</v>
      </c>
      <c r="BI531" s="232">
        <f>IF(N531="nulová",J531,0)</f>
        <v>0</v>
      </c>
      <c r="BJ531" s="18" t="s">
        <v>80</v>
      </c>
      <c r="BK531" s="232">
        <f>ROUND(I531*H531,2)</f>
        <v>0</v>
      </c>
      <c r="BL531" s="18" t="s">
        <v>257</v>
      </c>
      <c r="BM531" s="231" t="s">
        <v>1280</v>
      </c>
    </row>
    <row r="532" spans="2:51" s="12" customFormat="1" ht="12">
      <c r="B532" s="233"/>
      <c r="C532" s="234"/>
      <c r="D532" s="235" t="s">
        <v>156</v>
      </c>
      <c r="E532" s="236" t="s">
        <v>19</v>
      </c>
      <c r="F532" s="237" t="s">
        <v>1281</v>
      </c>
      <c r="G532" s="234"/>
      <c r="H532" s="238">
        <v>7</v>
      </c>
      <c r="I532" s="239"/>
      <c r="J532" s="234"/>
      <c r="K532" s="234"/>
      <c r="L532" s="240"/>
      <c r="M532" s="241"/>
      <c r="N532" s="242"/>
      <c r="O532" s="242"/>
      <c r="P532" s="242"/>
      <c r="Q532" s="242"/>
      <c r="R532" s="242"/>
      <c r="S532" s="242"/>
      <c r="T532" s="243"/>
      <c r="AT532" s="244" t="s">
        <v>156</v>
      </c>
      <c r="AU532" s="244" t="s">
        <v>82</v>
      </c>
      <c r="AV532" s="12" t="s">
        <v>82</v>
      </c>
      <c r="AW532" s="12" t="s">
        <v>33</v>
      </c>
      <c r="AX532" s="12" t="s">
        <v>72</v>
      </c>
      <c r="AY532" s="244" t="s">
        <v>147</v>
      </c>
    </row>
    <row r="533" spans="2:51" s="14" customFormat="1" ht="12">
      <c r="B533" s="256"/>
      <c r="C533" s="257"/>
      <c r="D533" s="235" t="s">
        <v>156</v>
      </c>
      <c r="E533" s="258" t="s">
        <v>19</v>
      </c>
      <c r="F533" s="259" t="s">
        <v>1282</v>
      </c>
      <c r="G533" s="257"/>
      <c r="H533" s="258" t="s">
        <v>19</v>
      </c>
      <c r="I533" s="260"/>
      <c r="J533" s="257"/>
      <c r="K533" s="257"/>
      <c r="L533" s="261"/>
      <c r="M533" s="262"/>
      <c r="N533" s="263"/>
      <c r="O533" s="263"/>
      <c r="P533" s="263"/>
      <c r="Q533" s="263"/>
      <c r="R533" s="263"/>
      <c r="S533" s="263"/>
      <c r="T533" s="264"/>
      <c r="AT533" s="265" t="s">
        <v>156</v>
      </c>
      <c r="AU533" s="265" t="s">
        <v>82</v>
      </c>
      <c r="AV533" s="14" t="s">
        <v>80</v>
      </c>
      <c r="AW533" s="14" t="s">
        <v>33</v>
      </c>
      <c r="AX533" s="14" t="s">
        <v>72</v>
      </c>
      <c r="AY533" s="265" t="s">
        <v>147</v>
      </c>
    </row>
    <row r="534" spans="2:51" s="12" customFormat="1" ht="12">
      <c r="B534" s="233"/>
      <c r="C534" s="234"/>
      <c r="D534" s="235" t="s">
        <v>156</v>
      </c>
      <c r="E534" s="236" t="s">
        <v>19</v>
      </c>
      <c r="F534" s="237" t="s">
        <v>1283</v>
      </c>
      <c r="G534" s="234"/>
      <c r="H534" s="238">
        <v>40</v>
      </c>
      <c r="I534" s="239"/>
      <c r="J534" s="234"/>
      <c r="K534" s="234"/>
      <c r="L534" s="240"/>
      <c r="M534" s="241"/>
      <c r="N534" s="242"/>
      <c r="O534" s="242"/>
      <c r="P534" s="242"/>
      <c r="Q534" s="242"/>
      <c r="R534" s="242"/>
      <c r="S534" s="242"/>
      <c r="T534" s="243"/>
      <c r="AT534" s="244" t="s">
        <v>156</v>
      </c>
      <c r="AU534" s="244" t="s">
        <v>82</v>
      </c>
      <c r="AV534" s="12" t="s">
        <v>82</v>
      </c>
      <c r="AW534" s="12" t="s">
        <v>33</v>
      </c>
      <c r="AX534" s="12" t="s">
        <v>72</v>
      </c>
      <c r="AY534" s="244" t="s">
        <v>147</v>
      </c>
    </row>
    <row r="535" spans="2:51" s="13" customFormat="1" ht="12">
      <c r="B535" s="245"/>
      <c r="C535" s="246"/>
      <c r="D535" s="235" t="s">
        <v>156</v>
      </c>
      <c r="E535" s="247" t="s">
        <v>19</v>
      </c>
      <c r="F535" s="248" t="s">
        <v>183</v>
      </c>
      <c r="G535" s="246"/>
      <c r="H535" s="249">
        <v>47</v>
      </c>
      <c r="I535" s="250"/>
      <c r="J535" s="246"/>
      <c r="K535" s="246"/>
      <c r="L535" s="251"/>
      <c r="M535" s="252"/>
      <c r="N535" s="253"/>
      <c r="O535" s="253"/>
      <c r="P535" s="253"/>
      <c r="Q535" s="253"/>
      <c r="R535" s="253"/>
      <c r="S535" s="253"/>
      <c r="T535" s="254"/>
      <c r="AT535" s="255" t="s">
        <v>156</v>
      </c>
      <c r="AU535" s="255" t="s">
        <v>82</v>
      </c>
      <c r="AV535" s="13" t="s">
        <v>154</v>
      </c>
      <c r="AW535" s="13" t="s">
        <v>33</v>
      </c>
      <c r="AX535" s="13" t="s">
        <v>80</v>
      </c>
      <c r="AY535" s="255" t="s">
        <v>147</v>
      </c>
    </row>
    <row r="536" spans="2:65" s="1" customFormat="1" ht="16.5" customHeight="1">
      <c r="B536" s="39"/>
      <c r="C536" s="270" t="s">
        <v>1284</v>
      </c>
      <c r="D536" s="270" t="s">
        <v>752</v>
      </c>
      <c r="E536" s="271" t="s">
        <v>1285</v>
      </c>
      <c r="F536" s="272" t="s">
        <v>1286</v>
      </c>
      <c r="G536" s="273" t="s">
        <v>173</v>
      </c>
      <c r="H536" s="274">
        <v>10.94</v>
      </c>
      <c r="I536" s="275"/>
      <c r="J536" s="276">
        <f>ROUND(I536*H536,2)</f>
        <v>0</v>
      </c>
      <c r="K536" s="272" t="s">
        <v>19</v>
      </c>
      <c r="L536" s="277"/>
      <c r="M536" s="278" t="s">
        <v>19</v>
      </c>
      <c r="N536" s="279" t="s">
        <v>43</v>
      </c>
      <c r="O536" s="84"/>
      <c r="P536" s="229">
        <f>O536*H536</f>
        <v>0</v>
      </c>
      <c r="Q536" s="229">
        <v>0.55</v>
      </c>
      <c r="R536" s="229">
        <f>Q536*H536</f>
        <v>6.017</v>
      </c>
      <c r="S536" s="229">
        <v>0</v>
      </c>
      <c r="T536" s="230">
        <f>S536*H536</f>
        <v>0</v>
      </c>
      <c r="AR536" s="231" t="s">
        <v>363</v>
      </c>
      <c r="AT536" s="231" t="s">
        <v>752</v>
      </c>
      <c r="AU536" s="231" t="s">
        <v>82</v>
      </c>
      <c r="AY536" s="18" t="s">
        <v>147</v>
      </c>
      <c r="BE536" s="232">
        <f>IF(N536="základní",J536,0)</f>
        <v>0</v>
      </c>
      <c r="BF536" s="232">
        <f>IF(N536="snížená",J536,0)</f>
        <v>0</v>
      </c>
      <c r="BG536" s="232">
        <f>IF(N536="zákl. přenesená",J536,0)</f>
        <v>0</v>
      </c>
      <c r="BH536" s="232">
        <f>IF(N536="sníž. přenesená",J536,0)</f>
        <v>0</v>
      </c>
      <c r="BI536" s="232">
        <f>IF(N536="nulová",J536,0)</f>
        <v>0</v>
      </c>
      <c r="BJ536" s="18" t="s">
        <v>80</v>
      </c>
      <c r="BK536" s="232">
        <f>ROUND(I536*H536,2)</f>
        <v>0</v>
      </c>
      <c r="BL536" s="18" t="s">
        <v>257</v>
      </c>
      <c r="BM536" s="231" t="s">
        <v>1287</v>
      </c>
    </row>
    <row r="537" spans="2:51" s="12" customFormat="1" ht="12">
      <c r="B537" s="233"/>
      <c r="C537" s="234"/>
      <c r="D537" s="235" t="s">
        <v>156</v>
      </c>
      <c r="E537" s="236" t="s">
        <v>19</v>
      </c>
      <c r="F537" s="237" t="s">
        <v>1288</v>
      </c>
      <c r="G537" s="234"/>
      <c r="H537" s="238">
        <v>3.066</v>
      </c>
      <c r="I537" s="239"/>
      <c r="J537" s="234"/>
      <c r="K537" s="234"/>
      <c r="L537" s="240"/>
      <c r="M537" s="241"/>
      <c r="N537" s="242"/>
      <c r="O537" s="242"/>
      <c r="P537" s="242"/>
      <c r="Q537" s="242"/>
      <c r="R537" s="242"/>
      <c r="S537" s="242"/>
      <c r="T537" s="243"/>
      <c r="AT537" s="244" t="s">
        <v>156</v>
      </c>
      <c r="AU537" s="244" t="s">
        <v>82</v>
      </c>
      <c r="AV537" s="12" t="s">
        <v>82</v>
      </c>
      <c r="AW537" s="12" t="s">
        <v>33</v>
      </c>
      <c r="AX537" s="12" t="s">
        <v>72</v>
      </c>
      <c r="AY537" s="244" t="s">
        <v>147</v>
      </c>
    </row>
    <row r="538" spans="2:51" s="12" customFormat="1" ht="12">
      <c r="B538" s="233"/>
      <c r="C538" s="234"/>
      <c r="D538" s="235" t="s">
        <v>156</v>
      </c>
      <c r="E538" s="236" t="s">
        <v>19</v>
      </c>
      <c r="F538" s="237" t="s">
        <v>1289</v>
      </c>
      <c r="G538" s="234"/>
      <c r="H538" s="238">
        <v>3.52</v>
      </c>
      <c r="I538" s="239"/>
      <c r="J538" s="234"/>
      <c r="K538" s="234"/>
      <c r="L538" s="240"/>
      <c r="M538" s="241"/>
      <c r="N538" s="242"/>
      <c r="O538" s="242"/>
      <c r="P538" s="242"/>
      <c r="Q538" s="242"/>
      <c r="R538" s="242"/>
      <c r="S538" s="242"/>
      <c r="T538" s="243"/>
      <c r="AT538" s="244" t="s">
        <v>156</v>
      </c>
      <c r="AU538" s="244" t="s">
        <v>82</v>
      </c>
      <c r="AV538" s="12" t="s">
        <v>82</v>
      </c>
      <c r="AW538" s="12" t="s">
        <v>33</v>
      </c>
      <c r="AX538" s="12" t="s">
        <v>72</v>
      </c>
      <c r="AY538" s="244" t="s">
        <v>147</v>
      </c>
    </row>
    <row r="539" spans="2:51" s="12" customFormat="1" ht="12">
      <c r="B539" s="233"/>
      <c r="C539" s="234"/>
      <c r="D539" s="235" t="s">
        <v>156</v>
      </c>
      <c r="E539" s="236" t="s">
        <v>19</v>
      </c>
      <c r="F539" s="237" t="s">
        <v>1290</v>
      </c>
      <c r="G539" s="234"/>
      <c r="H539" s="238">
        <v>0.96</v>
      </c>
      <c r="I539" s="239"/>
      <c r="J539" s="234"/>
      <c r="K539" s="234"/>
      <c r="L539" s="240"/>
      <c r="M539" s="241"/>
      <c r="N539" s="242"/>
      <c r="O539" s="242"/>
      <c r="P539" s="242"/>
      <c r="Q539" s="242"/>
      <c r="R539" s="242"/>
      <c r="S539" s="242"/>
      <c r="T539" s="243"/>
      <c r="AT539" s="244" t="s">
        <v>156</v>
      </c>
      <c r="AU539" s="244" t="s">
        <v>82</v>
      </c>
      <c r="AV539" s="12" t="s">
        <v>82</v>
      </c>
      <c r="AW539" s="12" t="s">
        <v>33</v>
      </c>
      <c r="AX539" s="12" t="s">
        <v>72</v>
      </c>
      <c r="AY539" s="244" t="s">
        <v>147</v>
      </c>
    </row>
    <row r="540" spans="2:51" s="12" customFormat="1" ht="12">
      <c r="B540" s="233"/>
      <c r="C540" s="234"/>
      <c r="D540" s="235" t="s">
        <v>156</v>
      </c>
      <c r="E540" s="236" t="s">
        <v>19</v>
      </c>
      <c r="F540" s="237" t="s">
        <v>1291</v>
      </c>
      <c r="G540" s="234"/>
      <c r="H540" s="238">
        <v>0.42</v>
      </c>
      <c r="I540" s="239"/>
      <c r="J540" s="234"/>
      <c r="K540" s="234"/>
      <c r="L540" s="240"/>
      <c r="M540" s="241"/>
      <c r="N540" s="242"/>
      <c r="O540" s="242"/>
      <c r="P540" s="242"/>
      <c r="Q540" s="242"/>
      <c r="R540" s="242"/>
      <c r="S540" s="242"/>
      <c r="T540" s="243"/>
      <c r="AT540" s="244" t="s">
        <v>156</v>
      </c>
      <c r="AU540" s="244" t="s">
        <v>82</v>
      </c>
      <c r="AV540" s="12" t="s">
        <v>82</v>
      </c>
      <c r="AW540" s="12" t="s">
        <v>33</v>
      </c>
      <c r="AX540" s="12" t="s">
        <v>72</v>
      </c>
      <c r="AY540" s="244" t="s">
        <v>147</v>
      </c>
    </row>
    <row r="541" spans="2:51" s="12" customFormat="1" ht="12">
      <c r="B541" s="233"/>
      <c r="C541" s="234"/>
      <c r="D541" s="235" t="s">
        <v>156</v>
      </c>
      <c r="E541" s="236" t="s">
        <v>19</v>
      </c>
      <c r="F541" s="237" t="s">
        <v>1292</v>
      </c>
      <c r="G541" s="234"/>
      <c r="H541" s="238">
        <v>0.446</v>
      </c>
      <c r="I541" s="239"/>
      <c r="J541" s="234"/>
      <c r="K541" s="234"/>
      <c r="L541" s="240"/>
      <c r="M541" s="241"/>
      <c r="N541" s="242"/>
      <c r="O541" s="242"/>
      <c r="P541" s="242"/>
      <c r="Q541" s="242"/>
      <c r="R541" s="242"/>
      <c r="S541" s="242"/>
      <c r="T541" s="243"/>
      <c r="AT541" s="244" t="s">
        <v>156</v>
      </c>
      <c r="AU541" s="244" t="s">
        <v>82</v>
      </c>
      <c r="AV541" s="12" t="s">
        <v>82</v>
      </c>
      <c r="AW541" s="12" t="s">
        <v>33</v>
      </c>
      <c r="AX541" s="12" t="s">
        <v>72</v>
      </c>
      <c r="AY541" s="244" t="s">
        <v>147</v>
      </c>
    </row>
    <row r="542" spans="2:51" s="12" customFormat="1" ht="12">
      <c r="B542" s="233"/>
      <c r="C542" s="234"/>
      <c r="D542" s="235" t="s">
        <v>156</v>
      </c>
      <c r="E542" s="236" t="s">
        <v>19</v>
      </c>
      <c r="F542" s="237" t="s">
        <v>1293</v>
      </c>
      <c r="G542" s="234"/>
      <c r="H542" s="238">
        <v>0.078</v>
      </c>
      <c r="I542" s="239"/>
      <c r="J542" s="234"/>
      <c r="K542" s="234"/>
      <c r="L542" s="240"/>
      <c r="M542" s="241"/>
      <c r="N542" s="242"/>
      <c r="O542" s="242"/>
      <c r="P542" s="242"/>
      <c r="Q542" s="242"/>
      <c r="R542" s="242"/>
      <c r="S542" s="242"/>
      <c r="T542" s="243"/>
      <c r="AT542" s="244" t="s">
        <v>156</v>
      </c>
      <c r="AU542" s="244" t="s">
        <v>82</v>
      </c>
      <c r="AV542" s="12" t="s">
        <v>82</v>
      </c>
      <c r="AW542" s="12" t="s">
        <v>33</v>
      </c>
      <c r="AX542" s="12" t="s">
        <v>72</v>
      </c>
      <c r="AY542" s="244" t="s">
        <v>147</v>
      </c>
    </row>
    <row r="543" spans="2:51" s="12" customFormat="1" ht="12">
      <c r="B543" s="233"/>
      <c r="C543" s="234"/>
      <c r="D543" s="235" t="s">
        <v>156</v>
      </c>
      <c r="E543" s="236" t="s">
        <v>19</v>
      </c>
      <c r="F543" s="237" t="s">
        <v>1294</v>
      </c>
      <c r="G543" s="234"/>
      <c r="H543" s="238">
        <v>0.06</v>
      </c>
      <c r="I543" s="239"/>
      <c r="J543" s="234"/>
      <c r="K543" s="234"/>
      <c r="L543" s="240"/>
      <c r="M543" s="241"/>
      <c r="N543" s="242"/>
      <c r="O543" s="242"/>
      <c r="P543" s="242"/>
      <c r="Q543" s="242"/>
      <c r="R543" s="242"/>
      <c r="S543" s="242"/>
      <c r="T543" s="243"/>
      <c r="AT543" s="244" t="s">
        <v>156</v>
      </c>
      <c r="AU543" s="244" t="s">
        <v>82</v>
      </c>
      <c r="AV543" s="12" t="s">
        <v>82</v>
      </c>
      <c r="AW543" s="12" t="s">
        <v>33</v>
      </c>
      <c r="AX543" s="12" t="s">
        <v>72</v>
      </c>
      <c r="AY543" s="244" t="s">
        <v>147</v>
      </c>
    </row>
    <row r="544" spans="2:51" s="12" customFormat="1" ht="12">
      <c r="B544" s="233"/>
      <c r="C544" s="234"/>
      <c r="D544" s="235" t="s">
        <v>156</v>
      </c>
      <c r="E544" s="236" t="s">
        <v>19</v>
      </c>
      <c r="F544" s="237" t="s">
        <v>1295</v>
      </c>
      <c r="G544" s="234"/>
      <c r="H544" s="238">
        <v>0.274</v>
      </c>
      <c r="I544" s="239"/>
      <c r="J544" s="234"/>
      <c r="K544" s="234"/>
      <c r="L544" s="240"/>
      <c r="M544" s="241"/>
      <c r="N544" s="242"/>
      <c r="O544" s="242"/>
      <c r="P544" s="242"/>
      <c r="Q544" s="242"/>
      <c r="R544" s="242"/>
      <c r="S544" s="242"/>
      <c r="T544" s="243"/>
      <c r="AT544" s="244" t="s">
        <v>156</v>
      </c>
      <c r="AU544" s="244" t="s">
        <v>82</v>
      </c>
      <c r="AV544" s="12" t="s">
        <v>82</v>
      </c>
      <c r="AW544" s="12" t="s">
        <v>33</v>
      </c>
      <c r="AX544" s="12" t="s">
        <v>72</v>
      </c>
      <c r="AY544" s="244" t="s">
        <v>147</v>
      </c>
    </row>
    <row r="545" spans="2:51" s="12" customFormat="1" ht="12">
      <c r="B545" s="233"/>
      <c r="C545" s="234"/>
      <c r="D545" s="235" t="s">
        <v>156</v>
      </c>
      <c r="E545" s="236" t="s">
        <v>19</v>
      </c>
      <c r="F545" s="237" t="s">
        <v>1296</v>
      </c>
      <c r="G545" s="234"/>
      <c r="H545" s="238">
        <v>2.116</v>
      </c>
      <c r="I545" s="239"/>
      <c r="J545" s="234"/>
      <c r="K545" s="234"/>
      <c r="L545" s="240"/>
      <c r="M545" s="241"/>
      <c r="N545" s="242"/>
      <c r="O545" s="242"/>
      <c r="P545" s="242"/>
      <c r="Q545" s="242"/>
      <c r="R545" s="242"/>
      <c r="S545" s="242"/>
      <c r="T545" s="243"/>
      <c r="AT545" s="244" t="s">
        <v>156</v>
      </c>
      <c r="AU545" s="244" t="s">
        <v>82</v>
      </c>
      <c r="AV545" s="12" t="s">
        <v>82</v>
      </c>
      <c r="AW545" s="12" t="s">
        <v>33</v>
      </c>
      <c r="AX545" s="12" t="s">
        <v>72</v>
      </c>
      <c r="AY545" s="244" t="s">
        <v>147</v>
      </c>
    </row>
    <row r="546" spans="2:51" s="13" customFormat="1" ht="12">
      <c r="B546" s="245"/>
      <c r="C546" s="246"/>
      <c r="D546" s="235" t="s">
        <v>156</v>
      </c>
      <c r="E546" s="247" t="s">
        <v>19</v>
      </c>
      <c r="F546" s="248" t="s">
        <v>183</v>
      </c>
      <c r="G546" s="246"/>
      <c r="H546" s="249">
        <v>10.940000000000001</v>
      </c>
      <c r="I546" s="250"/>
      <c r="J546" s="246"/>
      <c r="K546" s="246"/>
      <c r="L546" s="251"/>
      <c r="M546" s="252"/>
      <c r="N546" s="253"/>
      <c r="O546" s="253"/>
      <c r="P546" s="253"/>
      <c r="Q546" s="253"/>
      <c r="R546" s="253"/>
      <c r="S546" s="253"/>
      <c r="T546" s="254"/>
      <c r="AT546" s="255" t="s">
        <v>156</v>
      </c>
      <c r="AU546" s="255" t="s">
        <v>82</v>
      </c>
      <c r="AV546" s="13" t="s">
        <v>154</v>
      </c>
      <c r="AW546" s="13" t="s">
        <v>33</v>
      </c>
      <c r="AX546" s="13" t="s">
        <v>80</v>
      </c>
      <c r="AY546" s="255" t="s">
        <v>147</v>
      </c>
    </row>
    <row r="547" spans="2:65" s="1" customFormat="1" ht="36" customHeight="1">
      <c r="B547" s="39"/>
      <c r="C547" s="220" t="s">
        <v>1297</v>
      </c>
      <c r="D547" s="220" t="s">
        <v>149</v>
      </c>
      <c r="E547" s="221" t="s">
        <v>1298</v>
      </c>
      <c r="F547" s="222" t="s">
        <v>1299</v>
      </c>
      <c r="G547" s="223" t="s">
        <v>152</v>
      </c>
      <c r="H547" s="224">
        <v>270</v>
      </c>
      <c r="I547" s="225"/>
      <c r="J547" s="226">
        <f>ROUND(I547*H547,2)</f>
        <v>0</v>
      </c>
      <c r="K547" s="222" t="s">
        <v>153</v>
      </c>
      <c r="L547" s="44"/>
      <c r="M547" s="227" t="s">
        <v>19</v>
      </c>
      <c r="N547" s="228" t="s">
        <v>43</v>
      </c>
      <c r="O547" s="84"/>
      <c r="P547" s="229">
        <f>O547*H547</f>
        <v>0</v>
      </c>
      <c r="Q547" s="229">
        <v>0</v>
      </c>
      <c r="R547" s="229">
        <f>Q547*H547</f>
        <v>0</v>
      </c>
      <c r="S547" s="229">
        <v>0</v>
      </c>
      <c r="T547" s="230">
        <f>S547*H547</f>
        <v>0</v>
      </c>
      <c r="AR547" s="231" t="s">
        <v>257</v>
      </c>
      <c r="AT547" s="231" t="s">
        <v>149</v>
      </c>
      <c r="AU547" s="231" t="s">
        <v>82</v>
      </c>
      <c r="AY547" s="18" t="s">
        <v>147</v>
      </c>
      <c r="BE547" s="232">
        <f>IF(N547="základní",J547,0)</f>
        <v>0</v>
      </c>
      <c r="BF547" s="232">
        <f>IF(N547="snížená",J547,0)</f>
        <v>0</v>
      </c>
      <c r="BG547" s="232">
        <f>IF(N547="zákl. přenesená",J547,0)</f>
        <v>0</v>
      </c>
      <c r="BH547" s="232">
        <f>IF(N547="sníž. přenesená",J547,0)</f>
        <v>0</v>
      </c>
      <c r="BI547" s="232">
        <f>IF(N547="nulová",J547,0)</f>
        <v>0</v>
      </c>
      <c r="BJ547" s="18" t="s">
        <v>80</v>
      </c>
      <c r="BK547" s="232">
        <f>ROUND(I547*H547,2)</f>
        <v>0</v>
      </c>
      <c r="BL547" s="18" t="s">
        <v>257</v>
      </c>
      <c r="BM547" s="231" t="s">
        <v>1300</v>
      </c>
    </row>
    <row r="548" spans="2:51" s="12" customFormat="1" ht="12">
      <c r="B548" s="233"/>
      <c r="C548" s="234"/>
      <c r="D548" s="235" t="s">
        <v>156</v>
      </c>
      <c r="E548" s="236" t="s">
        <v>19</v>
      </c>
      <c r="F548" s="237" t="s">
        <v>1301</v>
      </c>
      <c r="G548" s="234"/>
      <c r="H548" s="238">
        <v>220</v>
      </c>
      <c r="I548" s="239"/>
      <c r="J548" s="234"/>
      <c r="K548" s="234"/>
      <c r="L548" s="240"/>
      <c r="M548" s="241"/>
      <c r="N548" s="242"/>
      <c r="O548" s="242"/>
      <c r="P548" s="242"/>
      <c r="Q548" s="242"/>
      <c r="R548" s="242"/>
      <c r="S548" s="242"/>
      <c r="T548" s="243"/>
      <c r="AT548" s="244" t="s">
        <v>156</v>
      </c>
      <c r="AU548" s="244" t="s">
        <v>82</v>
      </c>
      <c r="AV548" s="12" t="s">
        <v>82</v>
      </c>
      <c r="AW548" s="12" t="s">
        <v>33</v>
      </c>
      <c r="AX548" s="12" t="s">
        <v>72</v>
      </c>
      <c r="AY548" s="244" t="s">
        <v>147</v>
      </c>
    </row>
    <row r="549" spans="2:51" s="12" customFormat="1" ht="12">
      <c r="B549" s="233"/>
      <c r="C549" s="234"/>
      <c r="D549" s="235" t="s">
        <v>156</v>
      </c>
      <c r="E549" s="236" t="s">
        <v>19</v>
      </c>
      <c r="F549" s="237" t="s">
        <v>1302</v>
      </c>
      <c r="G549" s="234"/>
      <c r="H549" s="238">
        <v>50</v>
      </c>
      <c r="I549" s="239"/>
      <c r="J549" s="234"/>
      <c r="K549" s="234"/>
      <c r="L549" s="240"/>
      <c r="M549" s="241"/>
      <c r="N549" s="242"/>
      <c r="O549" s="242"/>
      <c r="P549" s="242"/>
      <c r="Q549" s="242"/>
      <c r="R549" s="242"/>
      <c r="S549" s="242"/>
      <c r="T549" s="243"/>
      <c r="AT549" s="244" t="s">
        <v>156</v>
      </c>
      <c r="AU549" s="244" t="s">
        <v>82</v>
      </c>
      <c r="AV549" s="12" t="s">
        <v>82</v>
      </c>
      <c r="AW549" s="12" t="s">
        <v>33</v>
      </c>
      <c r="AX549" s="12" t="s">
        <v>72</v>
      </c>
      <c r="AY549" s="244" t="s">
        <v>147</v>
      </c>
    </row>
    <row r="550" spans="2:51" s="13" customFormat="1" ht="12">
      <c r="B550" s="245"/>
      <c r="C550" s="246"/>
      <c r="D550" s="235" t="s">
        <v>156</v>
      </c>
      <c r="E550" s="247" t="s">
        <v>19</v>
      </c>
      <c r="F550" s="248" t="s">
        <v>183</v>
      </c>
      <c r="G550" s="246"/>
      <c r="H550" s="249">
        <v>270</v>
      </c>
      <c r="I550" s="250"/>
      <c r="J550" s="246"/>
      <c r="K550" s="246"/>
      <c r="L550" s="251"/>
      <c r="M550" s="252"/>
      <c r="N550" s="253"/>
      <c r="O550" s="253"/>
      <c r="P550" s="253"/>
      <c r="Q550" s="253"/>
      <c r="R550" s="253"/>
      <c r="S550" s="253"/>
      <c r="T550" s="254"/>
      <c r="AT550" s="255" t="s">
        <v>156</v>
      </c>
      <c r="AU550" s="255" t="s">
        <v>82</v>
      </c>
      <c r="AV550" s="13" t="s">
        <v>154</v>
      </c>
      <c r="AW550" s="13" t="s">
        <v>33</v>
      </c>
      <c r="AX550" s="13" t="s">
        <v>80</v>
      </c>
      <c r="AY550" s="255" t="s">
        <v>147</v>
      </c>
    </row>
    <row r="551" spans="2:65" s="1" customFormat="1" ht="16.5" customHeight="1">
      <c r="B551" s="39"/>
      <c r="C551" s="270" t="s">
        <v>1303</v>
      </c>
      <c r="D551" s="270" t="s">
        <v>752</v>
      </c>
      <c r="E551" s="271" t="s">
        <v>1304</v>
      </c>
      <c r="F551" s="272" t="s">
        <v>1305</v>
      </c>
      <c r="G551" s="273" t="s">
        <v>173</v>
      </c>
      <c r="H551" s="274">
        <v>6.75</v>
      </c>
      <c r="I551" s="275"/>
      <c r="J551" s="276">
        <f>ROUND(I551*H551,2)</f>
        <v>0</v>
      </c>
      <c r="K551" s="272" t="s">
        <v>153</v>
      </c>
      <c r="L551" s="277"/>
      <c r="M551" s="278" t="s">
        <v>19</v>
      </c>
      <c r="N551" s="279" t="s">
        <v>43</v>
      </c>
      <c r="O551" s="84"/>
      <c r="P551" s="229">
        <f>O551*H551</f>
        <v>0</v>
      </c>
      <c r="Q551" s="229">
        <v>0.55</v>
      </c>
      <c r="R551" s="229">
        <f>Q551*H551</f>
        <v>3.7125000000000004</v>
      </c>
      <c r="S551" s="229">
        <v>0</v>
      </c>
      <c r="T551" s="230">
        <f>S551*H551</f>
        <v>0</v>
      </c>
      <c r="AR551" s="231" t="s">
        <v>363</v>
      </c>
      <c r="AT551" s="231" t="s">
        <v>752</v>
      </c>
      <c r="AU551" s="231" t="s">
        <v>82</v>
      </c>
      <c r="AY551" s="18" t="s">
        <v>147</v>
      </c>
      <c r="BE551" s="232">
        <f>IF(N551="základní",J551,0)</f>
        <v>0</v>
      </c>
      <c r="BF551" s="232">
        <f>IF(N551="snížená",J551,0)</f>
        <v>0</v>
      </c>
      <c r="BG551" s="232">
        <f>IF(N551="zákl. přenesená",J551,0)</f>
        <v>0</v>
      </c>
      <c r="BH551" s="232">
        <f>IF(N551="sníž. přenesená",J551,0)</f>
        <v>0</v>
      </c>
      <c r="BI551" s="232">
        <f>IF(N551="nulová",J551,0)</f>
        <v>0</v>
      </c>
      <c r="BJ551" s="18" t="s">
        <v>80</v>
      </c>
      <c r="BK551" s="232">
        <f>ROUND(I551*H551,2)</f>
        <v>0</v>
      </c>
      <c r="BL551" s="18" t="s">
        <v>257</v>
      </c>
      <c r="BM551" s="231" t="s">
        <v>1306</v>
      </c>
    </row>
    <row r="552" spans="2:51" s="12" customFormat="1" ht="12">
      <c r="B552" s="233"/>
      <c r="C552" s="234"/>
      <c r="D552" s="235" t="s">
        <v>156</v>
      </c>
      <c r="E552" s="236" t="s">
        <v>19</v>
      </c>
      <c r="F552" s="237" t="s">
        <v>1307</v>
      </c>
      <c r="G552" s="234"/>
      <c r="H552" s="238">
        <v>6.75</v>
      </c>
      <c r="I552" s="239"/>
      <c r="J552" s="234"/>
      <c r="K552" s="234"/>
      <c r="L552" s="240"/>
      <c r="M552" s="241"/>
      <c r="N552" s="242"/>
      <c r="O552" s="242"/>
      <c r="P552" s="242"/>
      <c r="Q552" s="242"/>
      <c r="R552" s="242"/>
      <c r="S552" s="242"/>
      <c r="T552" s="243"/>
      <c r="AT552" s="244" t="s">
        <v>156</v>
      </c>
      <c r="AU552" s="244" t="s">
        <v>82</v>
      </c>
      <c r="AV552" s="12" t="s">
        <v>82</v>
      </c>
      <c r="AW552" s="12" t="s">
        <v>33</v>
      </c>
      <c r="AX552" s="12" t="s">
        <v>80</v>
      </c>
      <c r="AY552" s="244" t="s">
        <v>147</v>
      </c>
    </row>
    <row r="553" spans="2:65" s="1" customFormat="1" ht="36" customHeight="1">
      <c r="B553" s="39"/>
      <c r="C553" s="220" t="s">
        <v>1308</v>
      </c>
      <c r="D553" s="220" t="s">
        <v>149</v>
      </c>
      <c r="E553" s="221" t="s">
        <v>1309</v>
      </c>
      <c r="F553" s="222" t="s">
        <v>1310</v>
      </c>
      <c r="G553" s="223" t="s">
        <v>152</v>
      </c>
      <c r="H553" s="224">
        <v>537</v>
      </c>
      <c r="I553" s="225"/>
      <c r="J553" s="226">
        <f>ROUND(I553*H553,2)</f>
        <v>0</v>
      </c>
      <c r="K553" s="222" t="s">
        <v>153</v>
      </c>
      <c r="L553" s="44"/>
      <c r="M553" s="227" t="s">
        <v>19</v>
      </c>
      <c r="N553" s="228" t="s">
        <v>43</v>
      </c>
      <c r="O553" s="84"/>
      <c r="P553" s="229">
        <f>O553*H553</f>
        <v>0</v>
      </c>
      <c r="Q553" s="229">
        <v>0</v>
      </c>
      <c r="R553" s="229">
        <f>Q553*H553</f>
        <v>0</v>
      </c>
      <c r="S553" s="229">
        <v>0</v>
      </c>
      <c r="T553" s="230">
        <f>S553*H553</f>
        <v>0</v>
      </c>
      <c r="AR553" s="231" t="s">
        <v>257</v>
      </c>
      <c r="AT553" s="231" t="s">
        <v>149</v>
      </c>
      <c r="AU553" s="231" t="s">
        <v>82</v>
      </c>
      <c r="AY553" s="18" t="s">
        <v>147</v>
      </c>
      <c r="BE553" s="232">
        <f>IF(N553="základní",J553,0)</f>
        <v>0</v>
      </c>
      <c r="BF553" s="232">
        <f>IF(N553="snížená",J553,0)</f>
        <v>0</v>
      </c>
      <c r="BG553" s="232">
        <f>IF(N553="zákl. přenesená",J553,0)</f>
        <v>0</v>
      </c>
      <c r="BH553" s="232">
        <f>IF(N553="sníž. přenesená",J553,0)</f>
        <v>0</v>
      </c>
      <c r="BI553" s="232">
        <f>IF(N553="nulová",J553,0)</f>
        <v>0</v>
      </c>
      <c r="BJ553" s="18" t="s">
        <v>80</v>
      </c>
      <c r="BK553" s="232">
        <f>ROUND(I553*H553,2)</f>
        <v>0</v>
      </c>
      <c r="BL553" s="18" t="s">
        <v>257</v>
      </c>
      <c r="BM553" s="231" t="s">
        <v>1311</v>
      </c>
    </row>
    <row r="554" spans="2:51" s="12" customFormat="1" ht="12">
      <c r="B554" s="233"/>
      <c r="C554" s="234"/>
      <c r="D554" s="235" t="s">
        <v>156</v>
      </c>
      <c r="E554" s="236" t="s">
        <v>19</v>
      </c>
      <c r="F554" s="237" t="s">
        <v>1312</v>
      </c>
      <c r="G554" s="234"/>
      <c r="H554" s="238">
        <v>537</v>
      </c>
      <c r="I554" s="239"/>
      <c r="J554" s="234"/>
      <c r="K554" s="234"/>
      <c r="L554" s="240"/>
      <c r="M554" s="241"/>
      <c r="N554" s="242"/>
      <c r="O554" s="242"/>
      <c r="P554" s="242"/>
      <c r="Q554" s="242"/>
      <c r="R554" s="242"/>
      <c r="S554" s="242"/>
      <c r="T554" s="243"/>
      <c r="AT554" s="244" t="s">
        <v>156</v>
      </c>
      <c r="AU554" s="244" t="s">
        <v>82</v>
      </c>
      <c r="AV554" s="12" t="s">
        <v>82</v>
      </c>
      <c r="AW554" s="12" t="s">
        <v>33</v>
      </c>
      <c r="AX554" s="12" t="s">
        <v>80</v>
      </c>
      <c r="AY554" s="244" t="s">
        <v>147</v>
      </c>
    </row>
    <row r="555" spans="2:65" s="1" customFormat="1" ht="16.5" customHeight="1">
      <c r="B555" s="39"/>
      <c r="C555" s="270" t="s">
        <v>1313</v>
      </c>
      <c r="D555" s="270" t="s">
        <v>752</v>
      </c>
      <c r="E555" s="271" t="s">
        <v>1314</v>
      </c>
      <c r="F555" s="272" t="s">
        <v>1315</v>
      </c>
      <c r="G555" s="273" t="s">
        <v>173</v>
      </c>
      <c r="H555" s="274">
        <v>3.222</v>
      </c>
      <c r="I555" s="275"/>
      <c r="J555" s="276">
        <f>ROUND(I555*H555,2)</f>
        <v>0</v>
      </c>
      <c r="K555" s="272" t="s">
        <v>153</v>
      </c>
      <c r="L555" s="277"/>
      <c r="M555" s="278" t="s">
        <v>19</v>
      </c>
      <c r="N555" s="279" t="s">
        <v>43</v>
      </c>
      <c r="O555" s="84"/>
      <c r="P555" s="229">
        <f>O555*H555</f>
        <v>0</v>
      </c>
      <c r="Q555" s="229">
        <v>0.55</v>
      </c>
      <c r="R555" s="229">
        <f>Q555*H555</f>
        <v>1.7721000000000002</v>
      </c>
      <c r="S555" s="229">
        <v>0</v>
      </c>
      <c r="T555" s="230">
        <f>S555*H555</f>
        <v>0</v>
      </c>
      <c r="AR555" s="231" t="s">
        <v>363</v>
      </c>
      <c r="AT555" s="231" t="s">
        <v>752</v>
      </c>
      <c r="AU555" s="231" t="s">
        <v>82</v>
      </c>
      <c r="AY555" s="18" t="s">
        <v>147</v>
      </c>
      <c r="BE555" s="232">
        <f>IF(N555="základní",J555,0)</f>
        <v>0</v>
      </c>
      <c r="BF555" s="232">
        <f>IF(N555="snížená",J555,0)</f>
        <v>0</v>
      </c>
      <c r="BG555" s="232">
        <f>IF(N555="zákl. přenesená",J555,0)</f>
        <v>0</v>
      </c>
      <c r="BH555" s="232">
        <f>IF(N555="sníž. přenesená",J555,0)</f>
        <v>0</v>
      </c>
      <c r="BI555" s="232">
        <f>IF(N555="nulová",J555,0)</f>
        <v>0</v>
      </c>
      <c r="BJ555" s="18" t="s">
        <v>80</v>
      </c>
      <c r="BK555" s="232">
        <f>ROUND(I555*H555,2)</f>
        <v>0</v>
      </c>
      <c r="BL555" s="18" t="s">
        <v>257</v>
      </c>
      <c r="BM555" s="231" t="s">
        <v>1316</v>
      </c>
    </row>
    <row r="556" spans="2:51" s="12" customFormat="1" ht="12">
      <c r="B556" s="233"/>
      <c r="C556" s="234"/>
      <c r="D556" s="235" t="s">
        <v>156</v>
      </c>
      <c r="E556" s="236" t="s">
        <v>19</v>
      </c>
      <c r="F556" s="237" t="s">
        <v>1317</v>
      </c>
      <c r="G556" s="234"/>
      <c r="H556" s="238">
        <v>3.222</v>
      </c>
      <c r="I556" s="239"/>
      <c r="J556" s="234"/>
      <c r="K556" s="234"/>
      <c r="L556" s="240"/>
      <c r="M556" s="241"/>
      <c r="N556" s="242"/>
      <c r="O556" s="242"/>
      <c r="P556" s="242"/>
      <c r="Q556" s="242"/>
      <c r="R556" s="242"/>
      <c r="S556" s="242"/>
      <c r="T556" s="243"/>
      <c r="AT556" s="244" t="s">
        <v>156</v>
      </c>
      <c r="AU556" s="244" t="s">
        <v>82</v>
      </c>
      <c r="AV556" s="12" t="s">
        <v>82</v>
      </c>
      <c r="AW556" s="12" t="s">
        <v>33</v>
      </c>
      <c r="AX556" s="12" t="s">
        <v>80</v>
      </c>
      <c r="AY556" s="244" t="s">
        <v>147</v>
      </c>
    </row>
    <row r="557" spans="2:65" s="1" customFormat="1" ht="36" customHeight="1">
      <c r="B557" s="39"/>
      <c r="C557" s="220" t="s">
        <v>1318</v>
      </c>
      <c r="D557" s="220" t="s">
        <v>149</v>
      </c>
      <c r="E557" s="221" t="s">
        <v>1319</v>
      </c>
      <c r="F557" s="222" t="s">
        <v>1320</v>
      </c>
      <c r="G557" s="223" t="s">
        <v>173</v>
      </c>
      <c r="H557" s="224">
        <v>19.58</v>
      </c>
      <c r="I557" s="225"/>
      <c r="J557" s="226">
        <f>ROUND(I557*H557,2)</f>
        <v>0</v>
      </c>
      <c r="K557" s="222" t="s">
        <v>153</v>
      </c>
      <c r="L557" s="44"/>
      <c r="M557" s="227" t="s">
        <v>19</v>
      </c>
      <c r="N557" s="228" t="s">
        <v>43</v>
      </c>
      <c r="O557" s="84"/>
      <c r="P557" s="229">
        <f>O557*H557</f>
        <v>0</v>
      </c>
      <c r="Q557" s="229">
        <v>0.02337</v>
      </c>
      <c r="R557" s="229">
        <f>Q557*H557</f>
        <v>0.45758459999999995</v>
      </c>
      <c r="S557" s="229">
        <v>0</v>
      </c>
      <c r="T557" s="230">
        <f>S557*H557</f>
        <v>0</v>
      </c>
      <c r="AR557" s="231" t="s">
        <v>257</v>
      </c>
      <c r="AT557" s="231" t="s">
        <v>149</v>
      </c>
      <c r="AU557" s="231" t="s">
        <v>82</v>
      </c>
      <c r="AY557" s="18" t="s">
        <v>147</v>
      </c>
      <c r="BE557" s="232">
        <f>IF(N557="základní",J557,0)</f>
        <v>0</v>
      </c>
      <c r="BF557" s="232">
        <f>IF(N557="snížená",J557,0)</f>
        <v>0</v>
      </c>
      <c r="BG557" s="232">
        <f>IF(N557="zákl. přenesená",J557,0)</f>
        <v>0</v>
      </c>
      <c r="BH557" s="232">
        <f>IF(N557="sníž. přenesená",J557,0)</f>
        <v>0</v>
      </c>
      <c r="BI557" s="232">
        <f>IF(N557="nulová",J557,0)</f>
        <v>0</v>
      </c>
      <c r="BJ557" s="18" t="s">
        <v>80</v>
      </c>
      <c r="BK557" s="232">
        <f>ROUND(I557*H557,2)</f>
        <v>0</v>
      </c>
      <c r="BL557" s="18" t="s">
        <v>257</v>
      </c>
      <c r="BM557" s="231" t="s">
        <v>1321</v>
      </c>
    </row>
    <row r="558" spans="2:51" s="12" customFormat="1" ht="12">
      <c r="B558" s="233"/>
      <c r="C558" s="234"/>
      <c r="D558" s="235" t="s">
        <v>156</v>
      </c>
      <c r="E558" s="236" t="s">
        <v>19</v>
      </c>
      <c r="F558" s="237" t="s">
        <v>1322</v>
      </c>
      <c r="G558" s="234"/>
      <c r="H558" s="238">
        <v>19.58</v>
      </c>
      <c r="I558" s="239"/>
      <c r="J558" s="234"/>
      <c r="K558" s="234"/>
      <c r="L558" s="240"/>
      <c r="M558" s="241"/>
      <c r="N558" s="242"/>
      <c r="O558" s="242"/>
      <c r="P558" s="242"/>
      <c r="Q558" s="242"/>
      <c r="R558" s="242"/>
      <c r="S558" s="242"/>
      <c r="T558" s="243"/>
      <c r="AT558" s="244" t="s">
        <v>156</v>
      </c>
      <c r="AU558" s="244" t="s">
        <v>82</v>
      </c>
      <c r="AV558" s="12" t="s">
        <v>82</v>
      </c>
      <c r="AW558" s="12" t="s">
        <v>33</v>
      </c>
      <c r="AX558" s="12" t="s">
        <v>80</v>
      </c>
      <c r="AY558" s="244" t="s">
        <v>147</v>
      </c>
    </row>
    <row r="559" spans="2:65" s="1" customFormat="1" ht="36" customHeight="1">
      <c r="B559" s="39"/>
      <c r="C559" s="220" t="s">
        <v>1323</v>
      </c>
      <c r="D559" s="220" t="s">
        <v>149</v>
      </c>
      <c r="E559" s="221" t="s">
        <v>1324</v>
      </c>
      <c r="F559" s="222" t="s">
        <v>1325</v>
      </c>
      <c r="G559" s="223" t="s">
        <v>152</v>
      </c>
      <c r="H559" s="224">
        <v>253.31</v>
      </c>
      <c r="I559" s="225"/>
      <c r="J559" s="226">
        <f>ROUND(I559*H559,2)</f>
        <v>0</v>
      </c>
      <c r="K559" s="222" t="s">
        <v>153</v>
      </c>
      <c r="L559" s="44"/>
      <c r="M559" s="227" t="s">
        <v>19</v>
      </c>
      <c r="N559" s="228" t="s">
        <v>43</v>
      </c>
      <c r="O559" s="84"/>
      <c r="P559" s="229">
        <f>O559*H559</f>
        <v>0</v>
      </c>
      <c r="Q559" s="229">
        <v>0</v>
      </c>
      <c r="R559" s="229">
        <f>Q559*H559</f>
        <v>0</v>
      </c>
      <c r="S559" s="229">
        <v>0</v>
      </c>
      <c r="T559" s="230">
        <f>S559*H559</f>
        <v>0</v>
      </c>
      <c r="AR559" s="231" t="s">
        <v>257</v>
      </c>
      <c r="AT559" s="231" t="s">
        <v>149</v>
      </c>
      <c r="AU559" s="231" t="s">
        <v>82</v>
      </c>
      <c r="AY559" s="18" t="s">
        <v>147</v>
      </c>
      <c r="BE559" s="232">
        <f>IF(N559="základní",J559,0)</f>
        <v>0</v>
      </c>
      <c r="BF559" s="232">
        <f>IF(N559="snížená",J559,0)</f>
        <v>0</v>
      </c>
      <c r="BG559" s="232">
        <f>IF(N559="zákl. přenesená",J559,0)</f>
        <v>0</v>
      </c>
      <c r="BH559" s="232">
        <f>IF(N559="sníž. přenesená",J559,0)</f>
        <v>0</v>
      </c>
      <c r="BI559" s="232">
        <f>IF(N559="nulová",J559,0)</f>
        <v>0</v>
      </c>
      <c r="BJ559" s="18" t="s">
        <v>80</v>
      </c>
      <c r="BK559" s="232">
        <f>ROUND(I559*H559,2)</f>
        <v>0</v>
      </c>
      <c r="BL559" s="18" t="s">
        <v>257</v>
      </c>
      <c r="BM559" s="231" t="s">
        <v>1326</v>
      </c>
    </row>
    <row r="560" spans="2:51" s="12" customFormat="1" ht="12">
      <c r="B560" s="233"/>
      <c r="C560" s="234"/>
      <c r="D560" s="235" t="s">
        <v>156</v>
      </c>
      <c r="E560" s="236" t="s">
        <v>19</v>
      </c>
      <c r="F560" s="237" t="s">
        <v>1196</v>
      </c>
      <c r="G560" s="234"/>
      <c r="H560" s="238">
        <v>253.31</v>
      </c>
      <c r="I560" s="239"/>
      <c r="J560" s="234"/>
      <c r="K560" s="234"/>
      <c r="L560" s="240"/>
      <c r="M560" s="241"/>
      <c r="N560" s="242"/>
      <c r="O560" s="242"/>
      <c r="P560" s="242"/>
      <c r="Q560" s="242"/>
      <c r="R560" s="242"/>
      <c r="S560" s="242"/>
      <c r="T560" s="243"/>
      <c r="AT560" s="244" t="s">
        <v>156</v>
      </c>
      <c r="AU560" s="244" t="s">
        <v>82</v>
      </c>
      <c r="AV560" s="12" t="s">
        <v>82</v>
      </c>
      <c r="AW560" s="12" t="s">
        <v>33</v>
      </c>
      <c r="AX560" s="12" t="s">
        <v>80</v>
      </c>
      <c r="AY560" s="244" t="s">
        <v>147</v>
      </c>
    </row>
    <row r="561" spans="2:65" s="1" customFormat="1" ht="24" customHeight="1">
      <c r="B561" s="39"/>
      <c r="C561" s="270" t="s">
        <v>1327</v>
      </c>
      <c r="D561" s="270" t="s">
        <v>752</v>
      </c>
      <c r="E561" s="271" t="s">
        <v>1328</v>
      </c>
      <c r="F561" s="272" t="s">
        <v>1329</v>
      </c>
      <c r="G561" s="273" t="s">
        <v>152</v>
      </c>
      <c r="H561" s="274">
        <v>263.442</v>
      </c>
      <c r="I561" s="275"/>
      <c r="J561" s="276">
        <f>ROUND(I561*H561,2)</f>
        <v>0</v>
      </c>
      <c r="K561" s="272" t="s">
        <v>153</v>
      </c>
      <c r="L561" s="277"/>
      <c r="M561" s="278" t="s">
        <v>19</v>
      </c>
      <c r="N561" s="279" t="s">
        <v>43</v>
      </c>
      <c r="O561" s="84"/>
      <c r="P561" s="229">
        <f>O561*H561</f>
        <v>0</v>
      </c>
      <c r="Q561" s="229">
        <v>0.0023</v>
      </c>
      <c r="R561" s="229">
        <f>Q561*H561</f>
        <v>0.6059166</v>
      </c>
      <c r="S561" s="229">
        <v>0</v>
      </c>
      <c r="T561" s="230">
        <f>S561*H561</f>
        <v>0</v>
      </c>
      <c r="AR561" s="231" t="s">
        <v>363</v>
      </c>
      <c r="AT561" s="231" t="s">
        <v>752</v>
      </c>
      <c r="AU561" s="231" t="s">
        <v>82</v>
      </c>
      <c r="AY561" s="18" t="s">
        <v>147</v>
      </c>
      <c r="BE561" s="232">
        <f>IF(N561="základní",J561,0)</f>
        <v>0</v>
      </c>
      <c r="BF561" s="232">
        <f>IF(N561="snížená",J561,0)</f>
        <v>0</v>
      </c>
      <c r="BG561" s="232">
        <f>IF(N561="zákl. přenesená",J561,0)</f>
        <v>0</v>
      </c>
      <c r="BH561" s="232">
        <f>IF(N561="sníž. přenesená",J561,0)</f>
        <v>0</v>
      </c>
      <c r="BI561" s="232">
        <f>IF(N561="nulová",J561,0)</f>
        <v>0</v>
      </c>
      <c r="BJ561" s="18" t="s">
        <v>80</v>
      </c>
      <c r="BK561" s="232">
        <f>ROUND(I561*H561,2)</f>
        <v>0</v>
      </c>
      <c r="BL561" s="18" t="s">
        <v>257</v>
      </c>
      <c r="BM561" s="231" t="s">
        <v>1330</v>
      </c>
    </row>
    <row r="562" spans="2:51" s="12" customFormat="1" ht="12">
      <c r="B562" s="233"/>
      <c r="C562" s="234"/>
      <c r="D562" s="235" t="s">
        <v>156</v>
      </c>
      <c r="E562" s="236" t="s">
        <v>19</v>
      </c>
      <c r="F562" s="237" t="s">
        <v>1331</v>
      </c>
      <c r="G562" s="234"/>
      <c r="H562" s="238">
        <v>263.442</v>
      </c>
      <c r="I562" s="239"/>
      <c r="J562" s="234"/>
      <c r="K562" s="234"/>
      <c r="L562" s="240"/>
      <c r="M562" s="241"/>
      <c r="N562" s="242"/>
      <c r="O562" s="242"/>
      <c r="P562" s="242"/>
      <c r="Q562" s="242"/>
      <c r="R562" s="242"/>
      <c r="S562" s="242"/>
      <c r="T562" s="243"/>
      <c r="AT562" s="244" t="s">
        <v>156</v>
      </c>
      <c r="AU562" s="244" t="s">
        <v>82</v>
      </c>
      <c r="AV562" s="12" t="s">
        <v>82</v>
      </c>
      <c r="AW562" s="12" t="s">
        <v>33</v>
      </c>
      <c r="AX562" s="12" t="s">
        <v>80</v>
      </c>
      <c r="AY562" s="244" t="s">
        <v>147</v>
      </c>
    </row>
    <row r="563" spans="2:65" s="1" customFormat="1" ht="36" customHeight="1">
      <c r="B563" s="39"/>
      <c r="C563" s="220" t="s">
        <v>1332</v>
      </c>
      <c r="D563" s="220" t="s">
        <v>149</v>
      </c>
      <c r="E563" s="221" t="s">
        <v>1333</v>
      </c>
      <c r="F563" s="222" t="s">
        <v>1334</v>
      </c>
      <c r="G563" s="223" t="s">
        <v>152</v>
      </c>
      <c r="H563" s="224">
        <v>253.31</v>
      </c>
      <c r="I563" s="225"/>
      <c r="J563" s="226">
        <f>ROUND(I563*H563,2)</f>
        <v>0</v>
      </c>
      <c r="K563" s="222" t="s">
        <v>153</v>
      </c>
      <c r="L563" s="44"/>
      <c r="M563" s="227" t="s">
        <v>19</v>
      </c>
      <c r="N563" s="228" t="s">
        <v>43</v>
      </c>
      <c r="O563" s="84"/>
      <c r="P563" s="229">
        <f>O563*H563</f>
        <v>0</v>
      </c>
      <c r="Q563" s="229">
        <v>0.00784</v>
      </c>
      <c r="R563" s="229">
        <f>Q563*H563</f>
        <v>1.9859504</v>
      </c>
      <c r="S563" s="229">
        <v>0</v>
      </c>
      <c r="T563" s="230">
        <f>S563*H563</f>
        <v>0</v>
      </c>
      <c r="AR563" s="231" t="s">
        <v>257</v>
      </c>
      <c r="AT563" s="231" t="s">
        <v>149</v>
      </c>
      <c r="AU563" s="231" t="s">
        <v>82</v>
      </c>
      <c r="AY563" s="18" t="s">
        <v>147</v>
      </c>
      <c r="BE563" s="232">
        <f>IF(N563="základní",J563,0)</f>
        <v>0</v>
      </c>
      <c r="BF563" s="232">
        <f>IF(N563="snížená",J563,0)</f>
        <v>0</v>
      </c>
      <c r="BG563" s="232">
        <f>IF(N563="zákl. přenesená",J563,0)</f>
        <v>0</v>
      </c>
      <c r="BH563" s="232">
        <f>IF(N563="sníž. přenesená",J563,0)</f>
        <v>0</v>
      </c>
      <c r="BI563" s="232">
        <f>IF(N563="nulová",J563,0)</f>
        <v>0</v>
      </c>
      <c r="BJ563" s="18" t="s">
        <v>80</v>
      </c>
      <c r="BK563" s="232">
        <f>ROUND(I563*H563,2)</f>
        <v>0</v>
      </c>
      <c r="BL563" s="18" t="s">
        <v>257</v>
      </c>
      <c r="BM563" s="231" t="s">
        <v>1335</v>
      </c>
    </row>
    <row r="564" spans="2:51" s="12" customFormat="1" ht="12">
      <c r="B564" s="233"/>
      <c r="C564" s="234"/>
      <c r="D564" s="235" t="s">
        <v>156</v>
      </c>
      <c r="E564" s="236" t="s">
        <v>19</v>
      </c>
      <c r="F564" s="237" t="s">
        <v>1196</v>
      </c>
      <c r="G564" s="234"/>
      <c r="H564" s="238">
        <v>253.31</v>
      </c>
      <c r="I564" s="239"/>
      <c r="J564" s="234"/>
      <c r="K564" s="234"/>
      <c r="L564" s="240"/>
      <c r="M564" s="241"/>
      <c r="N564" s="242"/>
      <c r="O564" s="242"/>
      <c r="P564" s="242"/>
      <c r="Q564" s="242"/>
      <c r="R564" s="242"/>
      <c r="S564" s="242"/>
      <c r="T564" s="243"/>
      <c r="AT564" s="244" t="s">
        <v>156</v>
      </c>
      <c r="AU564" s="244" t="s">
        <v>82</v>
      </c>
      <c r="AV564" s="12" t="s">
        <v>82</v>
      </c>
      <c r="AW564" s="12" t="s">
        <v>33</v>
      </c>
      <c r="AX564" s="12" t="s">
        <v>80</v>
      </c>
      <c r="AY564" s="244" t="s">
        <v>147</v>
      </c>
    </row>
    <row r="565" spans="2:65" s="1" customFormat="1" ht="36" customHeight="1">
      <c r="B565" s="39"/>
      <c r="C565" s="220" t="s">
        <v>1336</v>
      </c>
      <c r="D565" s="220" t="s">
        <v>149</v>
      </c>
      <c r="E565" s="221" t="s">
        <v>1337</v>
      </c>
      <c r="F565" s="222" t="s">
        <v>1338</v>
      </c>
      <c r="G565" s="223" t="s">
        <v>152</v>
      </c>
      <c r="H565" s="224">
        <v>253.31</v>
      </c>
      <c r="I565" s="225"/>
      <c r="J565" s="226">
        <f>ROUND(I565*H565,2)</f>
        <v>0</v>
      </c>
      <c r="K565" s="222" t="s">
        <v>153</v>
      </c>
      <c r="L565" s="44"/>
      <c r="M565" s="227" t="s">
        <v>19</v>
      </c>
      <c r="N565" s="228" t="s">
        <v>43</v>
      </c>
      <c r="O565" s="84"/>
      <c r="P565" s="229">
        <f>O565*H565</f>
        <v>0</v>
      </c>
      <c r="Q565" s="229">
        <v>0.01131</v>
      </c>
      <c r="R565" s="229">
        <f>Q565*H565</f>
        <v>2.8649361</v>
      </c>
      <c r="S565" s="229">
        <v>0</v>
      </c>
      <c r="T565" s="230">
        <f>S565*H565</f>
        <v>0</v>
      </c>
      <c r="AR565" s="231" t="s">
        <v>257</v>
      </c>
      <c r="AT565" s="231" t="s">
        <v>149</v>
      </c>
      <c r="AU565" s="231" t="s">
        <v>82</v>
      </c>
      <c r="AY565" s="18" t="s">
        <v>147</v>
      </c>
      <c r="BE565" s="232">
        <f>IF(N565="základní",J565,0)</f>
        <v>0</v>
      </c>
      <c r="BF565" s="232">
        <f>IF(N565="snížená",J565,0)</f>
        <v>0</v>
      </c>
      <c r="BG565" s="232">
        <f>IF(N565="zákl. přenesená",J565,0)</f>
        <v>0</v>
      </c>
      <c r="BH565" s="232">
        <f>IF(N565="sníž. přenesená",J565,0)</f>
        <v>0</v>
      </c>
      <c r="BI565" s="232">
        <f>IF(N565="nulová",J565,0)</f>
        <v>0</v>
      </c>
      <c r="BJ565" s="18" t="s">
        <v>80</v>
      </c>
      <c r="BK565" s="232">
        <f>ROUND(I565*H565,2)</f>
        <v>0</v>
      </c>
      <c r="BL565" s="18" t="s">
        <v>257</v>
      </c>
      <c r="BM565" s="231" t="s">
        <v>1339</v>
      </c>
    </row>
    <row r="566" spans="2:51" s="12" customFormat="1" ht="12">
      <c r="B566" s="233"/>
      <c r="C566" s="234"/>
      <c r="D566" s="235" t="s">
        <v>156</v>
      </c>
      <c r="E566" s="236" t="s">
        <v>19</v>
      </c>
      <c r="F566" s="237" t="s">
        <v>1196</v>
      </c>
      <c r="G566" s="234"/>
      <c r="H566" s="238">
        <v>253.31</v>
      </c>
      <c r="I566" s="239"/>
      <c r="J566" s="234"/>
      <c r="K566" s="234"/>
      <c r="L566" s="240"/>
      <c r="M566" s="241"/>
      <c r="N566" s="242"/>
      <c r="O566" s="242"/>
      <c r="P566" s="242"/>
      <c r="Q566" s="242"/>
      <c r="R566" s="242"/>
      <c r="S566" s="242"/>
      <c r="T566" s="243"/>
      <c r="AT566" s="244" t="s">
        <v>156</v>
      </c>
      <c r="AU566" s="244" t="s">
        <v>82</v>
      </c>
      <c r="AV566" s="12" t="s">
        <v>82</v>
      </c>
      <c r="AW566" s="12" t="s">
        <v>33</v>
      </c>
      <c r="AX566" s="12" t="s">
        <v>80</v>
      </c>
      <c r="AY566" s="244" t="s">
        <v>147</v>
      </c>
    </row>
    <row r="567" spans="2:65" s="1" customFormat="1" ht="24" customHeight="1">
      <c r="B567" s="39"/>
      <c r="C567" s="220" t="s">
        <v>1340</v>
      </c>
      <c r="D567" s="220" t="s">
        <v>149</v>
      </c>
      <c r="E567" s="221" t="s">
        <v>1341</v>
      </c>
      <c r="F567" s="222" t="s">
        <v>1342</v>
      </c>
      <c r="G567" s="223" t="s">
        <v>152</v>
      </c>
      <c r="H567" s="224">
        <v>506.62</v>
      </c>
      <c r="I567" s="225"/>
      <c r="J567" s="226">
        <f>ROUND(I567*H567,2)</f>
        <v>0</v>
      </c>
      <c r="K567" s="222" t="s">
        <v>153</v>
      </c>
      <c r="L567" s="44"/>
      <c r="M567" s="227" t="s">
        <v>19</v>
      </c>
      <c r="N567" s="228" t="s">
        <v>43</v>
      </c>
      <c r="O567" s="84"/>
      <c r="P567" s="229">
        <f>O567*H567</f>
        <v>0</v>
      </c>
      <c r="Q567" s="229">
        <v>0.0002</v>
      </c>
      <c r="R567" s="229">
        <f>Q567*H567</f>
        <v>0.10132400000000001</v>
      </c>
      <c r="S567" s="229">
        <v>0</v>
      </c>
      <c r="T567" s="230">
        <f>S567*H567</f>
        <v>0</v>
      </c>
      <c r="AR567" s="231" t="s">
        <v>257</v>
      </c>
      <c r="AT567" s="231" t="s">
        <v>149</v>
      </c>
      <c r="AU567" s="231" t="s">
        <v>82</v>
      </c>
      <c r="AY567" s="18" t="s">
        <v>147</v>
      </c>
      <c r="BE567" s="232">
        <f>IF(N567="základní",J567,0)</f>
        <v>0</v>
      </c>
      <c r="BF567" s="232">
        <f>IF(N567="snížená",J567,0)</f>
        <v>0</v>
      </c>
      <c r="BG567" s="232">
        <f>IF(N567="zákl. přenesená",J567,0)</f>
        <v>0</v>
      </c>
      <c r="BH567" s="232">
        <f>IF(N567="sníž. přenesená",J567,0)</f>
        <v>0</v>
      </c>
      <c r="BI567" s="232">
        <f>IF(N567="nulová",J567,0)</f>
        <v>0</v>
      </c>
      <c r="BJ567" s="18" t="s">
        <v>80</v>
      </c>
      <c r="BK567" s="232">
        <f>ROUND(I567*H567,2)</f>
        <v>0</v>
      </c>
      <c r="BL567" s="18" t="s">
        <v>257</v>
      </c>
      <c r="BM567" s="231" t="s">
        <v>1343</v>
      </c>
    </row>
    <row r="568" spans="2:65" s="1" customFormat="1" ht="24" customHeight="1">
      <c r="B568" s="39"/>
      <c r="C568" s="220" t="s">
        <v>1344</v>
      </c>
      <c r="D568" s="220" t="s">
        <v>149</v>
      </c>
      <c r="E568" s="221" t="s">
        <v>1345</v>
      </c>
      <c r="F568" s="222" t="s">
        <v>1346</v>
      </c>
      <c r="G568" s="223" t="s">
        <v>152</v>
      </c>
      <c r="H568" s="224">
        <v>147.212</v>
      </c>
      <c r="I568" s="225"/>
      <c r="J568" s="226">
        <f>ROUND(I568*H568,2)</f>
        <v>0</v>
      </c>
      <c r="K568" s="222" t="s">
        <v>153</v>
      </c>
      <c r="L568" s="44"/>
      <c r="M568" s="227" t="s">
        <v>19</v>
      </c>
      <c r="N568" s="228" t="s">
        <v>43</v>
      </c>
      <c r="O568" s="84"/>
      <c r="P568" s="229">
        <f>O568*H568</f>
        <v>0</v>
      </c>
      <c r="Q568" s="229">
        <v>0</v>
      </c>
      <c r="R568" s="229">
        <f>Q568*H568</f>
        <v>0</v>
      </c>
      <c r="S568" s="229">
        <v>0</v>
      </c>
      <c r="T568" s="230">
        <f>S568*H568</f>
        <v>0</v>
      </c>
      <c r="AR568" s="231" t="s">
        <v>257</v>
      </c>
      <c r="AT568" s="231" t="s">
        <v>149</v>
      </c>
      <c r="AU568" s="231" t="s">
        <v>82</v>
      </c>
      <c r="AY568" s="18" t="s">
        <v>147</v>
      </c>
      <c r="BE568" s="232">
        <f>IF(N568="základní",J568,0)</f>
        <v>0</v>
      </c>
      <c r="BF568" s="232">
        <f>IF(N568="snížená",J568,0)</f>
        <v>0</v>
      </c>
      <c r="BG568" s="232">
        <f>IF(N568="zákl. přenesená",J568,0)</f>
        <v>0</v>
      </c>
      <c r="BH568" s="232">
        <f>IF(N568="sníž. přenesená",J568,0)</f>
        <v>0</v>
      </c>
      <c r="BI568" s="232">
        <f>IF(N568="nulová",J568,0)</f>
        <v>0</v>
      </c>
      <c r="BJ568" s="18" t="s">
        <v>80</v>
      </c>
      <c r="BK568" s="232">
        <f>ROUND(I568*H568,2)</f>
        <v>0</v>
      </c>
      <c r="BL568" s="18" t="s">
        <v>257</v>
      </c>
      <c r="BM568" s="231" t="s">
        <v>1347</v>
      </c>
    </row>
    <row r="569" spans="2:51" s="12" customFormat="1" ht="12">
      <c r="B569" s="233"/>
      <c r="C569" s="234"/>
      <c r="D569" s="235" t="s">
        <v>156</v>
      </c>
      <c r="E569" s="236" t="s">
        <v>19</v>
      </c>
      <c r="F569" s="237" t="s">
        <v>1348</v>
      </c>
      <c r="G569" s="234"/>
      <c r="H569" s="238">
        <v>147.212</v>
      </c>
      <c r="I569" s="239"/>
      <c r="J569" s="234"/>
      <c r="K569" s="234"/>
      <c r="L569" s="240"/>
      <c r="M569" s="241"/>
      <c r="N569" s="242"/>
      <c r="O569" s="242"/>
      <c r="P569" s="242"/>
      <c r="Q569" s="242"/>
      <c r="R569" s="242"/>
      <c r="S569" s="242"/>
      <c r="T569" s="243"/>
      <c r="AT569" s="244" t="s">
        <v>156</v>
      </c>
      <c r="AU569" s="244" t="s">
        <v>82</v>
      </c>
      <c r="AV569" s="12" t="s">
        <v>82</v>
      </c>
      <c r="AW569" s="12" t="s">
        <v>33</v>
      </c>
      <c r="AX569" s="12" t="s">
        <v>80</v>
      </c>
      <c r="AY569" s="244" t="s">
        <v>147</v>
      </c>
    </row>
    <row r="570" spans="2:65" s="1" customFormat="1" ht="48" customHeight="1">
      <c r="B570" s="39"/>
      <c r="C570" s="220" t="s">
        <v>1349</v>
      </c>
      <c r="D570" s="220" t="s">
        <v>149</v>
      </c>
      <c r="E570" s="221" t="s">
        <v>1350</v>
      </c>
      <c r="F570" s="222" t="s">
        <v>1351</v>
      </c>
      <c r="G570" s="223" t="s">
        <v>322</v>
      </c>
      <c r="H570" s="224">
        <v>671</v>
      </c>
      <c r="I570" s="225"/>
      <c r="J570" s="226">
        <f>ROUND(I570*H570,2)</f>
        <v>0</v>
      </c>
      <c r="K570" s="222" t="s">
        <v>153</v>
      </c>
      <c r="L570" s="44"/>
      <c r="M570" s="227" t="s">
        <v>19</v>
      </c>
      <c r="N570" s="228" t="s">
        <v>43</v>
      </c>
      <c r="O570" s="84"/>
      <c r="P570" s="229">
        <f>O570*H570</f>
        <v>0</v>
      </c>
      <c r="Q570" s="229">
        <v>0</v>
      </c>
      <c r="R570" s="229">
        <f>Q570*H570</f>
        <v>0</v>
      </c>
      <c r="S570" s="229">
        <v>0</v>
      </c>
      <c r="T570" s="230">
        <f>S570*H570</f>
        <v>0</v>
      </c>
      <c r="AR570" s="231" t="s">
        <v>257</v>
      </c>
      <c r="AT570" s="231" t="s">
        <v>149</v>
      </c>
      <c r="AU570" s="231" t="s">
        <v>82</v>
      </c>
      <c r="AY570" s="18" t="s">
        <v>147</v>
      </c>
      <c r="BE570" s="232">
        <f>IF(N570="základní",J570,0)</f>
        <v>0</v>
      </c>
      <c r="BF570" s="232">
        <f>IF(N570="snížená",J570,0)</f>
        <v>0</v>
      </c>
      <c r="BG570" s="232">
        <f>IF(N570="zákl. přenesená",J570,0)</f>
        <v>0</v>
      </c>
      <c r="BH570" s="232">
        <f>IF(N570="sníž. přenesená",J570,0)</f>
        <v>0</v>
      </c>
      <c r="BI570" s="232">
        <f>IF(N570="nulová",J570,0)</f>
        <v>0</v>
      </c>
      <c r="BJ570" s="18" t="s">
        <v>80</v>
      </c>
      <c r="BK570" s="232">
        <f>ROUND(I570*H570,2)</f>
        <v>0</v>
      </c>
      <c r="BL570" s="18" t="s">
        <v>257</v>
      </c>
      <c r="BM570" s="231" t="s">
        <v>1352</v>
      </c>
    </row>
    <row r="571" spans="2:51" s="12" customFormat="1" ht="12">
      <c r="B571" s="233"/>
      <c r="C571" s="234"/>
      <c r="D571" s="235" t="s">
        <v>156</v>
      </c>
      <c r="E571" s="236" t="s">
        <v>19</v>
      </c>
      <c r="F571" s="237" t="s">
        <v>1353</v>
      </c>
      <c r="G571" s="234"/>
      <c r="H571" s="238">
        <v>200.5</v>
      </c>
      <c r="I571" s="239"/>
      <c r="J571" s="234"/>
      <c r="K571" s="234"/>
      <c r="L571" s="240"/>
      <c r="M571" s="241"/>
      <c r="N571" s="242"/>
      <c r="O571" s="242"/>
      <c r="P571" s="242"/>
      <c r="Q571" s="242"/>
      <c r="R571" s="242"/>
      <c r="S571" s="242"/>
      <c r="T571" s="243"/>
      <c r="AT571" s="244" t="s">
        <v>156</v>
      </c>
      <c r="AU571" s="244" t="s">
        <v>82</v>
      </c>
      <c r="AV571" s="12" t="s">
        <v>82</v>
      </c>
      <c r="AW571" s="12" t="s">
        <v>33</v>
      </c>
      <c r="AX571" s="12" t="s">
        <v>72</v>
      </c>
      <c r="AY571" s="244" t="s">
        <v>147</v>
      </c>
    </row>
    <row r="572" spans="2:51" s="12" customFormat="1" ht="12">
      <c r="B572" s="233"/>
      <c r="C572" s="234"/>
      <c r="D572" s="235" t="s">
        <v>156</v>
      </c>
      <c r="E572" s="236" t="s">
        <v>19</v>
      </c>
      <c r="F572" s="237" t="s">
        <v>1354</v>
      </c>
      <c r="G572" s="234"/>
      <c r="H572" s="238">
        <v>470.5</v>
      </c>
      <c r="I572" s="239"/>
      <c r="J572" s="234"/>
      <c r="K572" s="234"/>
      <c r="L572" s="240"/>
      <c r="M572" s="241"/>
      <c r="N572" s="242"/>
      <c r="O572" s="242"/>
      <c r="P572" s="242"/>
      <c r="Q572" s="242"/>
      <c r="R572" s="242"/>
      <c r="S572" s="242"/>
      <c r="T572" s="243"/>
      <c r="AT572" s="244" t="s">
        <v>156</v>
      </c>
      <c r="AU572" s="244" t="s">
        <v>82</v>
      </c>
      <c r="AV572" s="12" t="s">
        <v>82</v>
      </c>
      <c r="AW572" s="12" t="s">
        <v>33</v>
      </c>
      <c r="AX572" s="12" t="s">
        <v>72</v>
      </c>
      <c r="AY572" s="244" t="s">
        <v>147</v>
      </c>
    </row>
    <row r="573" spans="2:51" s="13" customFormat="1" ht="12">
      <c r="B573" s="245"/>
      <c r="C573" s="246"/>
      <c r="D573" s="235" t="s">
        <v>156</v>
      </c>
      <c r="E573" s="247" t="s">
        <v>19</v>
      </c>
      <c r="F573" s="248" t="s">
        <v>183</v>
      </c>
      <c r="G573" s="246"/>
      <c r="H573" s="249">
        <v>671</v>
      </c>
      <c r="I573" s="250"/>
      <c r="J573" s="246"/>
      <c r="K573" s="246"/>
      <c r="L573" s="251"/>
      <c r="M573" s="252"/>
      <c r="N573" s="253"/>
      <c r="O573" s="253"/>
      <c r="P573" s="253"/>
      <c r="Q573" s="253"/>
      <c r="R573" s="253"/>
      <c r="S573" s="253"/>
      <c r="T573" s="254"/>
      <c r="AT573" s="255" t="s">
        <v>156</v>
      </c>
      <c r="AU573" s="255" t="s">
        <v>82</v>
      </c>
      <c r="AV573" s="13" t="s">
        <v>154</v>
      </c>
      <c r="AW573" s="13" t="s">
        <v>33</v>
      </c>
      <c r="AX573" s="13" t="s">
        <v>80</v>
      </c>
      <c r="AY573" s="255" t="s">
        <v>147</v>
      </c>
    </row>
    <row r="574" spans="2:65" s="1" customFormat="1" ht="16.5" customHeight="1">
      <c r="B574" s="39"/>
      <c r="C574" s="270" t="s">
        <v>1355</v>
      </c>
      <c r="D574" s="270" t="s">
        <v>752</v>
      </c>
      <c r="E574" s="271" t="s">
        <v>1356</v>
      </c>
      <c r="F574" s="272" t="s">
        <v>1357</v>
      </c>
      <c r="G574" s="273" t="s">
        <v>173</v>
      </c>
      <c r="H574" s="274">
        <v>5.084</v>
      </c>
      <c r="I574" s="275"/>
      <c r="J574" s="276">
        <f>ROUND(I574*H574,2)</f>
        <v>0</v>
      </c>
      <c r="K574" s="272" t="s">
        <v>19</v>
      </c>
      <c r="L574" s="277"/>
      <c r="M574" s="278" t="s">
        <v>19</v>
      </c>
      <c r="N574" s="279" t="s">
        <v>43</v>
      </c>
      <c r="O574" s="84"/>
      <c r="P574" s="229">
        <f>O574*H574</f>
        <v>0</v>
      </c>
      <c r="Q574" s="229">
        <v>0.55</v>
      </c>
      <c r="R574" s="229">
        <f>Q574*H574</f>
        <v>2.7962000000000002</v>
      </c>
      <c r="S574" s="229">
        <v>0</v>
      </c>
      <c r="T574" s="230">
        <f>S574*H574</f>
        <v>0</v>
      </c>
      <c r="AR574" s="231" t="s">
        <v>363</v>
      </c>
      <c r="AT574" s="231" t="s">
        <v>752</v>
      </c>
      <c r="AU574" s="231" t="s">
        <v>82</v>
      </c>
      <c r="AY574" s="18" t="s">
        <v>147</v>
      </c>
      <c r="BE574" s="232">
        <f>IF(N574="základní",J574,0)</f>
        <v>0</v>
      </c>
      <c r="BF574" s="232">
        <f>IF(N574="snížená",J574,0)</f>
        <v>0</v>
      </c>
      <c r="BG574" s="232">
        <f>IF(N574="zákl. přenesená",J574,0)</f>
        <v>0</v>
      </c>
      <c r="BH574" s="232">
        <f>IF(N574="sníž. přenesená",J574,0)</f>
        <v>0</v>
      </c>
      <c r="BI574" s="232">
        <f>IF(N574="nulová",J574,0)</f>
        <v>0</v>
      </c>
      <c r="BJ574" s="18" t="s">
        <v>80</v>
      </c>
      <c r="BK574" s="232">
        <f>ROUND(I574*H574,2)</f>
        <v>0</v>
      </c>
      <c r="BL574" s="18" t="s">
        <v>257</v>
      </c>
      <c r="BM574" s="231" t="s">
        <v>1358</v>
      </c>
    </row>
    <row r="575" spans="2:51" s="12" customFormat="1" ht="12">
      <c r="B575" s="233"/>
      <c r="C575" s="234"/>
      <c r="D575" s="235" t="s">
        <v>156</v>
      </c>
      <c r="E575" s="236" t="s">
        <v>19</v>
      </c>
      <c r="F575" s="237" t="s">
        <v>1359</v>
      </c>
      <c r="G575" s="234"/>
      <c r="H575" s="238">
        <v>2.826</v>
      </c>
      <c r="I575" s="239"/>
      <c r="J575" s="234"/>
      <c r="K575" s="234"/>
      <c r="L575" s="240"/>
      <c r="M575" s="241"/>
      <c r="N575" s="242"/>
      <c r="O575" s="242"/>
      <c r="P575" s="242"/>
      <c r="Q575" s="242"/>
      <c r="R575" s="242"/>
      <c r="S575" s="242"/>
      <c r="T575" s="243"/>
      <c r="AT575" s="244" t="s">
        <v>156</v>
      </c>
      <c r="AU575" s="244" t="s">
        <v>82</v>
      </c>
      <c r="AV575" s="12" t="s">
        <v>82</v>
      </c>
      <c r="AW575" s="12" t="s">
        <v>33</v>
      </c>
      <c r="AX575" s="12" t="s">
        <v>72</v>
      </c>
      <c r="AY575" s="244" t="s">
        <v>147</v>
      </c>
    </row>
    <row r="576" spans="2:51" s="12" customFormat="1" ht="12">
      <c r="B576" s="233"/>
      <c r="C576" s="234"/>
      <c r="D576" s="235" t="s">
        <v>156</v>
      </c>
      <c r="E576" s="236" t="s">
        <v>19</v>
      </c>
      <c r="F576" s="237" t="s">
        <v>1360</v>
      </c>
      <c r="G576" s="234"/>
      <c r="H576" s="238">
        <v>2.258</v>
      </c>
      <c r="I576" s="239"/>
      <c r="J576" s="234"/>
      <c r="K576" s="234"/>
      <c r="L576" s="240"/>
      <c r="M576" s="241"/>
      <c r="N576" s="242"/>
      <c r="O576" s="242"/>
      <c r="P576" s="242"/>
      <c r="Q576" s="242"/>
      <c r="R576" s="242"/>
      <c r="S576" s="242"/>
      <c r="T576" s="243"/>
      <c r="AT576" s="244" t="s">
        <v>156</v>
      </c>
      <c r="AU576" s="244" t="s">
        <v>82</v>
      </c>
      <c r="AV576" s="12" t="s">
        <v>82</v>
      </c>
      <c r="AW576" s="12" t="s">
        <v>33</v>
      </c>
      <c r="AX576" s="12" t="s">
        <v>72</v>
      </c>
      <c r="AY576" s="244" t="s">
        <v>147</v>
      </c>
    </row>
    <row r="577" spans="2:51" s="13" customFormat="1" ht="12">
      <c r="B577" s="245"/>
      <c r="C577" s="246"/>
      <c r="D577" s="235" t="s">
        <v>156</v>
      </c>
      <c r="E577" s="247" t="s">
        <v>19</v>
      </c>
      <c r="F577" s="248" t="s">
        <v>183</v>
      </c>
      <c r="G577" s="246"/>
      <c r="H577" s="249">
        <v>5.084</v>
      </c>
      <c r="I577" s="250"/>
      <c r="J577" s="246"/>
      <c r="K577" s="246"/>
      <c r="L577" s="251"/>
      <c r="M577" s="252"/>
      <c r="N577" s="253"/>
      <c r="O577" s="253"/>
      <c r="P577" s="253"/>
      <c r="Q577" s="253"/>
      <c r="R577" s="253"/>
      <c r="S577" s="253"/>
      <c r="T577" s="254"/>
      <c r="AT577" s="255" t="s">
        <v>156</v>
      </c>
      <c r="AU577" s="255" t="s">
        <v>82</v>
      </c>
      <c r="AV577" s="13" t="s">
        <v>154</v>
      </c>
      <c r="AW577" s="13" t="s">
        <v>33</v>
      </c>
      <c r="AX577" s="13" t="s">
        <v>80</v>
      </c>
      <c r="AY577" s="255" t="s">
        <v>147</v>
      </c>
    </row>
    <row r="578" spans="2:65" s="1" customFormat="1" ht="36" customHeight="1">
      <c r="B578" s="39"/>
      <c r="C578" s="220" t="s">
        <v>1361</v>
      </c>
      <c r="D578" s="220" t="s">
        <v>149</v>
      </c>
      <c r="E578" s="221" t="s">
        <v>1362</v>
      </c>
      <c r="F578" s="222" t="s">
        <v>1363</v>
      </c>
      <c r="G578" s="223" t="s">
        <v>1181</v>
      </c>
      <c r="H578" s="293"/>
      <c r="I578" s="225"/>
      <c r="J578" s="226">
        <f>ROUND(I578*H578,2)</f>
        <v>0</v>
      </c>
      <c r="K578" s="222" t="s">
        <v>153</v>
      </c>
      <c r="L578" s="44"/>
      <c r="M578" s="227" t="s">
        <v>19</v>
      </c>
      <c r="N578" s="228" t="s">
        <v>43</v>
      </c>
      <c r="O578" s="84"/>
      <c r="P578" s="229">
        <f>O578*H578</f>
        <v>0</v>
      </c>
      <c r="Q578" s="229">
        <v>0</v>
      </c>
      <c r="R578" s="229">
        <f>Q578*H578</f>
        <v>0</v>
      </c>
      <c r="S578" s="229">
        <v>0</v>
      </c>
      <c r="T578" s="230">
        <f>S578*H578</f>
        <v>0</v>
      </c>
      <c r="AR578" s="231" t="s">
        <v>257</v>
      </c>
      <c r="AT578" s="231" t="s">
        <v>149</v>
      </c>
      <c r="AU578" s="231" t="s">
        <v>82</v>
      </c>
      <c r="AY578" s="18" t="s">
        <v>147</v>
      </c>
      <c r="BE578" s="232">
        <f>IF(N578="základní",J578,0)</f>
        <v>0</v>
      </c>
      <c r="BF578" s="232">
        <f>IF(N578="snížená",J578,0)</f>
        <v>0</v>
      </c>
      <c r="BG578" s="232">
        <f>IF(N578="zákl. přenesená",J578,0)</f>
        <v>0</v>
      </c>
      <c r="BH578" s="232">
        <f>IF(N578="sníž. přenesená",J578,0)</f>
        <v>0</v>
      </c>
      <c r="BI578" s="232">
        <f>IF(N578="nulová",J578,0)</f>
        <v>0</v>
      </c>
      <c r="BJ578" s="18" t="s">
        <v>80</v>
      </c>
      <c r="BK578" s="232">
        <f>ROUND(I578*H578,2)</f>
        <v>0</v>
      </c>
      <c r="BL578" s="18" t="s">
        <v>257</v>
      </c>
      <c r="BM578" s="231" t="s">
        <v>1364</v>
      </c>
    </row>
    <row r="579" spans="2:63" s="11" customFormat="1" ht="22.8" customHeight="1">
      <c r="B579" s="204"/>
      <c r="C579" s="205"/>
      <c r="D579" s="206" t="s">
        <v>71</v>
      </c>
      <c r="E579" s="218" t="s">
        <v>517</v>
      </c>
      <c r="F579" s="218" t="s">
        <v>518</v>
      </c>
      <c r="G579" s="205"/>
      <c r="H579" s="205"/>
      <c r="I579" s="208"/>
      <c r="J579" s="219">
        <f>BK579</f>
        <v>0</v>
      </c>
      <c r="K579" s="205"/>
      <c r="L579" s="210"/>
      <c r="M579" s="211"/>
      <c r="N579" s="212"/>
      <c r="O579" s="212"/>
      <c r="P579" s="213">
        <f>SUM(P580:P603)</f>
        <v>0</v>
      </c>
      <c r="Q579" s="212"/>
      <c r="R579" s="213">
        <f>SUM(R580:R603)</f>
        <v>28.7763025</v>
      </c>
      <c r="S579" s="212"/>
      <c r="T579" s="214">
        <f>SUM(T580:T603)</f>
        <v>0</v>
      </c>
      <c r="AR579" s="215" t="s">
        <v>82</v>
      </c>
      <c r="AT579" s="216" t="s">
        <v>71</v>
      </c>
      <c r="AU579" s="216" t="s">
        <v>80</v>
      </c>
      <c r="AY579" s="215" t="s">
        <v>147</v>
      </c>
      <c r="BK579" s="217">
        <f>SUM(BK580:BK603)</f>
        <v>0</v>
      </c>
    </row>
    <row r="580" spans="2:65" s="1" customFormat="1" ht="60" customHeight="1">
      <c r="B580" s="39"/>
      <c r="C580" s="220" t="s">
        <v>1365</v>
      </c>
      <c r="D580" s="220" t="s">
        <v>149</v>
      </c>
      <c r="E580" s="221" t="s">
        <v>1366</v>
      </c>
      <c r="F580" s="222" t="s">
        <v>1367</v>
      </c>
      <c r="G580" s="223" t="s">
        <v>152</v>
      </c>
      <c r="H580" s="224">
        <v>295.826</v>
      </c>
      <c r="I580" s="225"/>
      <c r="J580" s="226">
        <f>ROUND(I580*H580,2)</f>
        <v>0</v>
      </c>
      <c r="K580" s="222" t="s">
        <v>153</v>
      </c>
      <c r="L580" s="44"/>
      <c r="M580" s="227" t="s">
        <v>19</v>
      </c>
      <c r="N580" s="228" t="s">
        <v>43</v>
      </c>
      <c r="O580" s="84"/>
      <c r="P580" s="229">
        <f>O580*H580</f>
        <v>0</v>
      </c>
      <c r="Q580" s="229">
        <v>0.0525</v>
      </c>
      <c r="R580" s="229">
        <f>Q580*H580</f>
        <v>15.530865</v>
      </c>
      <c r="S580" s="229">
        <v>0</v>
      </c>
      <c r="T580" s="230">
        <f>S580*H580</f>
        <v>0</v>
      </c>
      <c r="AR580" s="231" t="s">
        <v>257</v>
      </c>
      <c r="AT580" s="231" t="s">
        <v>149</v>
      </c>
      <c r="AU580" s="231" t="s">
        <v>82</v>
      </c>
      <c r="AY580" s="18" t="s">
        <v>147</v>
      </c>
      <c r="BE580" s="232">
        <f>IF(N580="základní",J580,0)</f>
        <v>0</v>
      </c>
      <c r="BF580" s="232">
        <f>IF(N580="snížená",J580,0)</f>
        <v>0</v>
      </c>
      <c r="BG580" s="232">
        <f>IF(N580="zákl. přenesená",J580,0)</f>
        <v>0</v>
      </c>
      <c r="BH580" s="232">
        <f>IF(N580="sníž. přenesená",J580,0)</f>
        <v>0</v>
      </c>
      <c r="BI580" s="232">
        <f>IF(N580="nulová",J580,0)</f>
        <v>0</v>
      </c>
      <c r="BJ580" s="18" t="s">
        <v>80</v>
      </c>
      <c r="BK580" s="232">
        <f>ROUND(I580*H580,2)</f>
        <v>0</v>
      </c>
      <c r="BL580" s="18" t="s">
        <v>257</v>
      </c>
      <c r="BM580" s="231" t="s">
        <v>1368</v>
      </c>
    </row>
    <row r="581" spans="2:51" s="14" customFormat="1" ht="12">
      <c r="B581" s="256"/>
      <c r="C581" s="257"/>
      <c r="D581" s="235" t="s">
        <v>156</v>
      </c>
      <c r="E581" s="258" t="s">
        <v>19</v>
      </c>
      <c r="F581" s="259" t="s">
        <v>237</v>
      </c>
      <c r="G581" s="257"/>
      <c r="H581" s="258" t="s">
        <v>19</v>
      </c>
      <c r="I581" s="260"/>
      <c r="J581" s="257"/>
      <c r="K581" s="257"/>
      <c r="L581" s="261"/>
      <c r="M581" s="262"/>
      <c r="N581" s="263"/>
      <c r="O581" s="263"/>
      <c r="P581" s="263"/>
      <c r="Q581" s="263"/>
      <c r="R581" s="263"/>
      <c r="S581" s="263"/>
      <c r="T581" s="264"/>
      <c r="AT581" s="265" t="s">
        <v>156</v>
      </c>
      <c r="AU581" s="265" t="s">
        <v>82</v>
      </c>
      <c r="AV581" s="14" t="s">
        <v>80</v>
      </c>
      <c r="AW581" s="14" t="s">
        <v>33</v>
      </c>
      <c r="AX581" s="14" t="s">
        <v>72</v>
      </c>
      <c r="AY581" s="265" t="s">
        <v>147</v>
      </c>
    </row>
    <row r="582" spans="2:51" s="12" customFormat="1" ht="12">
      <c r="B582" s="233"/>
      <c r="C582" s="234"/>
      <c r="D582" s="235" t="s">
        <v>156</v>
      </c>
      <c r="E582" s="236" t="s">
        <v>19</v>
      </c>
      <c r="F582" s="237" t="s">
        <v>1369</v>
      </c>
      <c r="G582" s="234"/>
      <c r="H582" s="238">
        <v>91.496</v>
      </c>
      <c r="I582" s="239"/>
      <c r="J582" s="234"/>
      <c r="K582" s="234"/>
      <c r="L582" s="240"/>
      <c r="M582" s="241"/>
      <c r="N582" s="242"/>
      <c r="O582" s="242"/>
      <c r="P582" s="242"/>
      <c r="Q582" s="242"/>
      <c r="R582" s="242"/>
      <c r="S582" s="242"/>
      <c r="T582" s="243"/>
      <c r="AT582" s="244" t="s">
        <v>156</v>
      </c>
      <c r="AU582" s="244" t="s">
        <v>82</v>
      </c>
      <c r="AV582" s="12" t="s">
        <v>82</v>
      </c>
      <c r="AW582" s="12" t="s">
        <v>33</v>
      </c>
      <c r="AX582" s="12" t="s">
        <v>72</v>
      </c>
      <c r="AY582" s="244" t="s">
        <v>147</v>
      </c>
    </row>
    <row r="583" spans="2:51" s="12" customFormat="1" ht="12">
      <c r="B583" s="233"/>
      <c r="C583" s="234"/>
      <c r="D583" s="235" t="s">
        <v>156</v>
      </c>
      <c r="E583" s="236" t="s">
        <v>19</v>
      </c>
      <c r="F583" s="237" t="s">
        <v>1370</v>
      </c>
      <c r="G583" s="234"/>
      <c r="H583" s="238">
        <v>54.54</v>
      </c>
      <c r="I583" s="239"/>
      <c r="J583" s="234"/>
      <c r="K583" s="234"/>
      <c r="L583" s="240"/>
      <c r="M583" s="241"/>
      <c r="N583" s="242"/>
      <c r="O583" s="242"/>
      <c r="P583" s="242"/>
      <c r="Q583" s="242"/>
      <c r="R583" s="242"/>
      <c r="S583" s="242"/>
      <c r="T583" s="243"/>
      <c r="AT583" s="244" t="s">
        <v>156</v>
      </c>
      <c r="AU583" s="244" t="s">
        <v>82</v>
      </c>
      <c r="AV583" s="12" t="s">
        <v>82</v>
      </c>
      <c r="AW583" s="12" t="s">
        <v>33</v>
      </c>
      <c r="AX583" s="12" t="s">
        <v>72</v>
      </c>
      <c r="AY583" s="244" t="s">
        <v>147</v>
      </c>
    </row>
    <row r="584" spans="2:51" s="12" customFormat="1" ht="12">
      <c r="B584" s="233"/>
      <c r="C584" s="234"/>
      <c r="D584" s="235" t="s">
        <v>156</v>
      </c>
      <c r="E584" s="236" t="s">
        <v>19</v>
      </c>
      <c r="F584" s="237" t="s">
        <v>1371</v>
      </c>
      <c r="G584" s="234"/>
      <c r="H584" s="238">
        <v>55.018</v>
      </c>
      <c r="I584" s="239"/>
      <c r="J584" s="234"/>
      <c r="K584" s="234"/>
      <c r="L584" s="240"/>
      <c r="M584" s="241"/>
      <c r="N584" s="242"/>
      <c r="O584" s="242"/>
      <c r="P584" s="242"/>
      <c r="Q584" s="242"/>
      <c r="R584" s="242"/>
      <c r="S584" s="242"/>
      <c r="T584" s="243"/>
      <c r="AT584" s="244" t="s">
        <v>156</v>
      </c>
      <c r="AU584" s="244" t="s">
        <v>82</v>
      </c>
      <c r="AV584" s="12" t="s">
        <v>82</v>
      </c>
      <c r="AW584" s="12" t="s">
        <v>33</v>
      </c>
      <c r="AX584" s="12" t="s">
        <v>72</v>
      </c>
      <c r="AY584" s="244" t="s">
        <v>147</v>
      </c>
    </row>
    <row r="585" spans="2:51" s="12" customFormat="1" ht="12">
      <c r="B585" s="233"/>
      <c r="C585" s="234"/>
      <c r="D585" s="235" t="s">
        <v>156</v>
      </c>
      <c r="E585" s="236" t="s">
        <v>19</v>
      </c>
      <c r="F585" s="237" t="s">
        <v>1372</v>
      </c>
      <c r="G585" s="234"/>
      <c r="H585" s="238">
        <v>101.905</v>
      </c>
      <c r="I585" s="239"/>
      <c r="J585" s="234"/>
      <c r="K585" s="234"/>
      <c r="L585" s="240"/>
      <c r="M585" s="241"/>
      <c r="N585" s="242"/>
      <c r="O585" s="242"/>
      <c r="P585" s="242"/>
      <c r="Q585" s="242"/>
      <c r="R585" s="242"/>
      <c r="S585" s="242"/>
      <c r="T585" s="243"/>
      <c r="AT585" s="244" t="s">
        <v>156</v>
      </c>
      <c r="AU585" s="244" t="s">
        <v>82</v>
      </c>
      <c r="AV585" s="12" t="s">
        <v>82</v>
      </c>
      <c r="AW585" s="12" t="s">
        <v>33</v>
      </c>
      <c r="AX585" s="12" t="s">
        <v>72</v>
      </c>
      <c r="AY585" s="244" t="s">
        <v>147</v>
      </c>
    </row>
    <row r="586" spans="2:51" s="12" customFormat="1" ht="12">
      <c r="B586" s="233"/>
      <c r="C586" s="234"/>
      <c r="D586" s="235" t="s">
        <v>156</v>
      </c>
      <c r="E586" s="236" t="s">
        <v>19</v>
      </c>
      <c r="F586" s="237" t="s">
        <v>1373</v>
      </c>
      <c r="G586" s="234"/>
      <c r="H586" s="238">
        <v>-7.133</v>
      </c>
      <c r="I586" s="239"/>
      <c r="J586" s="234"/>
      <c r="K586" s="234"/>
      <c r="L586" s="240"/>
      <c r="M586" s="241"/>
      <c r="N586" s="242"/>
      <c r="O586" s="242"/>
      <c r="P586" s="242"/>
      <c r="Q586" s="242"/>
      <c r="R586" s="242"/>
      <c r="S586" s="242"/>
      <c r="T586" s="243"/>
      <c r="AT586" s="244" t="s">
        <v>156</v>
      </c>
      <c r="AU586" s="244" t="s">
        <v>82</v>
      </c>
      <c r="AV586" s="12" t="s">
        <v>82</v>
      </c>
      <c r="AW586" s="12" t="s">
        <v>33</v>
      </c>
      <c r="AX586" s="12" t="s">
        <v>72</v>
      </c>
      <c r="AY586" s="244" t="s">
        <v>147</v>
      </c>
    </row>
    <row r="587" spans="2:51" s="13" customFormat="1" ht="12">
      <c r="B587" s="245"/>
      <c r="C587" s="246"/>
      <c r="D587" s="235" t="s">
        <v>156</v>
      </c>
      <c r="E587" s="247" t="s">
        <v>19</v>
      </c>
      <c r="F587" s="248" t="s">
        <v>183</v>
      </c>
      <c r="G587" s="246"/>
      <c r="H587" s="249">
        <v>295.826</v>
      </c>
      <c r="I587" s="250"/>
      <c r="J587" s="246"/>
      <c r="K587" s="246"/>
      <c r="L587" s="251"/>
      <c r="M587" s="252"/>
      <c r="N587" s="253"/>
      <c r="O587" s="253"/>
      <c r="P587" s="253"/>
      <c r="Q587" s="253"/>
      <c r="R587" s="253"/>
      <c r="S587" s="253"/>
      <c r="T587" s="254"/>
      <c r="AT587" s="255" t="s">
        <v>156</v>
      </c>
      <c r="AU587" s="255" t="s">
        <v>82</v>
      </c>
      <c r="AV587" s="13" t="s">
        <v>154</v>
      </c>
      <c r="AW587" s="13" t="s">
        <v>33</v>
      </c>
      <c r="AX587" s="13" t="s">
        <v>80</v>
      </c>
      <c r="AY587" s="255" t="s">
        <v>147</v>
      </c>
    </row>
    <row r="588" spans="2:65" s="1" customFormat="1" ht="48" customHeight="1">
      <c r="B588" s="39"/>
      <c r="C588" s="220" t="s">
        <v>1374</v>
      </c>
      <c r="D588" s="220" t="s">
        <v>149</v>
      </c>
      <c r="E588" s="221" t="s">
        <v>1375</v>
      </c>
      <c r="F588" s="222" t="s">
        <v>1376</v>
      </c>
      <c r="G588" s="223" t="s">
        <v>152</v>
      </c>
      <c r="H588" s="224">
        <v>113.68</v>
      </c>
      <c r="I588" s="225"/>
      <c r="J588" s="226">
        <f>ROUND(I588*H588,2)</f>
        <v>0</v>
      </c>
      <c r="K588" s="222" t="s">
        <v>153</v>
      </c>
      <c r="L588" s="44"/>
      <c r="M588" s="227" t="s">
        <v>19</v>
      </c>
      <c r="N588" s="228" t="s">
        <v>43</v>
      </c>
      <c r="O588" s="84"/>
      <c r="P588" s="229">
        <f>O588*H588</f>
        <v>0</v>
      </c>
      <c r="Q588" s="229">
        <v>0.02923</v>
      </c>
      <c r="R588" s="229">
        <f>Q588*H588</f>
        <v>3.3228664</v>
      </c>
      <c r="S588" s="229">
        <v>0</v>
      </c>
      <c r="T588" s="230">
        <f>S588*H588</f>
        <v>0</v>
      </c>
      <c r="AR588" s="231" t="s">
        <v>257</v>
      </c>
      <c r="AT588" s="231" t="s">
        <v>149</v>
      </c>
      <c r="AU588" s="231" t="s">
        <v>82</v>
      </c>
      <c r="AY588" s="18" t="s">
        <v>147</v>
      </c>
      <c r="BE588" s="232">
        <f>IF(N588="základní",J588,0)</f>
        <v>0</v>
      </c>
      <c r="BF588" s="232">
        <f>IF(N588="snížená",J588,0)</f>
        <v>0</v>
      </c>
      <c r="BG588" s="232">
        <f>IF(N588="zákl. přenesená",J588,0)</f>
        <v>0</v>
      </c>
      <c r="BH588" s="232">
        <f>IF(N588="sníž. přenesená",J588,0)</f>
        <v>0</v>
      </c>
      <c r="BI588" s="232">
        <f>IF(N588="nulová",J588,0)</f>
        <v>0</v>
      </c>
      <c r="BJ588" s="18" t="s">
        <v>80</v>
      </c>
      <c r="BK588" s="232">
        <f>ROUND(I588*H588,2)</f>
        <v>0</v>
      </c>
      <c r="BL588" s="18" t="s">
        <v>257</v>
      </c>
      <c r="BM588" s="231" t="s">
        <v>1377</v>
      </c>
    </row>
    <row r="589" spans="2:51" s="12" customFormat="1" ht="12">
      <c r="B589" s="233"/>
      <c r="C589" s="234"/>
      <c r="D589" s="235" t="s">
        <v>156</v>
      </c>
      <c r="E589" s="236" t="s">
        <v>19</v>
      </c>
      <c r="F589" s="237" t="s">
        <v>1378</v>
      </c>
      <c r="G589" s="234"/>
      <c r="H589" s="238">
        <v>21.79</v>
      </c>
      <c r="I589" s="239"/>
      <c r="J589" s="234"/>
      <c r="K589" s="234"/>
      <c r="L589" s="240"/>
      <c r="M589" s="241"/>
      <c r="N589" s="242"/>
      <c r="O589" s="242"/>
      <c r="P589" s="242"/>
      <c r="Q589" s="242"/>
      <c r="R589" s="242"/>
      <c r="S589" s="242"/>
      <c r="T589" s="243"/>
      <c r="AT589" s="244" t="s">
        <v>156</v>
      </c>
      <c r="AU589" s="244" t="s">
        <v>82</v>
      </c>
      <c r="AV589" s="12" t="s">
        <v>82</v>
      </c>
      <c r="AW589" s="12" t="s">
        <v>33</v>
      </c>
      <c r="AX589" s="12" t="s">
        <v>72</v>
      </c>
      <c r="AY589" s="244" t="s">
        <v>147</v>
      </c>
    </row>
    <row r="590" spans="2:51" s="12" customFormat="1" ht="12">
      <c r="B590" s="233"/>
      <c r="C590" s="234"/>
      <c r="D590" s="235" t="s">
        <v>156</v>
      </c>
      <c r="E590" s="236" t="s">
        <v>19</v>
      </c>
      <c r="F590" s="237" t="s">
        <v>1379</v>
      </c>
      <c r="G590" s="234"/>
      <c r="H590" s="238">
        <v>2.29</v>
      </c>
      <c r="I590" s="239"/>
      <c r="J590" s="234"/>
      <c r="K590" s="234"/>
      <c r="L590" s="240"/>
      <c r="M590" s="241"/>
      <c r="N590" s="242"/>
      <c r="O590" s="242"/>
      <c r="P590" s="242"/>
      <c r="Q590" s="242"/>
      <c r="R590" s="242"/>
      <c r="S590" s="242"/>
      <c r="T590" s="243"/>
      <c r="AT590" s="244" t="s">
        <v>156</v>
      </c>
      <c r="AU590" s="244" t="s">
        <v>82</v>
      </c>
      <c r="AV590" s="12" t="s">
        <v>82</v>
      </c>
      <c r="AW590" s="12" t="s">
        <v>33</v>
      </c>
      <c r="AX590" s="12" t="s">
        <v>72</v>
      </c>
      <c r="AY590" s="244" t="s">
        <v>147</v>
      </c>
    </row>
    <row r="591" spans="2:51" s="12" customFormat="1" ht="12">
      <c r="B591" s="233"/>
      <c r="C591" s="234"/>
      <c r="D591" s="235" t="s">
        <v>156</v>
      </c>
      <c r="E591" s="236" t="s">
        <v>19</v>
      </c>
      <c r="F591" s="237" t="s">
        <v>1380</v>
      </c>
      <c r="G591" s="234"/>
      <c r="H591" s="238">
        <v>89.6</v>
      </c>
      <c r="I591" s="239"/>
      <c r="J591" s="234"/>
      <c r="K591" s="234"/>
      <c r="L591" s="240"/>
      <c r="M591" s="241"/>
      <c r="N591" s="242"/>
      <c r="O591" s="242"/>
      <c r="P591" s="242"/>
      <c r="Q591" s="242"/>
      <c r="R591" s="242"/>
      <c r="S591" s="242"/>
      <c r="T591" s="243"/>
      <c r="AT591" s="244" t="s">
        <v>156</v>
      </c>
      <c r="AU591" s="244" t="s">
        <v>82</v>
      </c>
      <c r="AV591" s="12" t="s">
        <v>82</v>
      </c>
      <c r="AW591" s="12" t="s">
        <v>33</v>
      </c>
      <c r="AX591" s="12" t="s">
        <v>72</v>
      </c>
      <c r="AY591" s="244" t="s">
        <v>147</v>
      </c>
    </row>
    <row r="592" spans="2:51" s="13" customFormat="1" ht="12">
      <c r="B592" s="245"/>
      <c r="C592" s="246"/>
      <c r="D592" s="235" t="s">
        <v>156</v>
      </c>
      <c r="E592" s="247" t="s">
        <v>1381</v>
      </c>
      <c r="F592" s="248" t="s">
        <v>183</v>
      </c>
      <c r="G592" s="246"/>
      <c r="H592" s="249">
        <v>113.67999999999999</v>
      </c>
      <c r="I592" s="250"/>
      <c r="J592" s="246"/>
      <c r="K592" s="246"/>
      <c r="L592" s="251"/>
      <c r="M592" s="252"/>
      <c r="N592" s="253"/>
      <c r="O592" s="253"/>
      <c r="P592" s="253"/>
      <c r="Q592" s="253"/>
      <c r="R592" s="253"/>
      <c r="S592" s="253"/>
      <c r="T592" s="254"/>
      <c r="AT592" s="255" t="s">
        <v>156</v>
      </c>
      <c r="AU592" s="255" t="s">
        <v>82</v>
      </c>
      <c r="AV592" s="13" t="s">
        <v>154</v>
      </c>
      <c r="AW592" s="13" t="s">
        <v>33</v>
      </c>
      <c r="AX592" s="13" t="s">
        <v>80</v>
      </c>
      <c r="AY592" s="255" t="s">
        <v>147</v>
      </c>
    </row>
    <row r="593" spans="2:65" s="1" customFormat="1" ht="36" customHeight="1">
      <c r="B593" s="39"/>
      <c r="C593" s="220" t="s">
        <v>1382</v>
      </c>
      <c r="D593" s="220" t="s">
        <v>149</v>
      </c>
      <c r="E593" s="221" t="s">
        <v>1383</v>
      </c>
      <c r="F593" s="222" t="s">
        <v>1384</v>
      </c>
      <c r="G593" s="223" t="s">
        <v>152</v>
      </c>
      <c r="H593" s="224">
        <v>253.31</v>
      </c>
      <c r="I593" s="225"/>
      <c r="J593" s="226">
        <f>ROUND(I593*H593,2)</f>
        <v>0</v>
      </c>
      <c r="K593" s="222" t="s">
        <v>153</v>
      </c>
      <c r="L593" s="44"/>
      <c r="M593" s="227" t="s">
        <v>19</v>
      </c>
      <c r="N593" s="228" t="s">
        <v>43</v>
      </c>
      <c r="O593" s="84"/>
      <c r="P593" s="229">
        <f>O593*H593</f>
        <v>0</v>
      </c>
      <c r="Q593" s="229">
        <v>0.03681</v>
      </c>
      <c r="R593" s="229">
        <f>Q593*H593</f>
        <v>9.3243411</v>
      </c>
      <c r="S593" s="229">
        <v>0</v>
      </c>
      <c r="T593" s="230">
        <f>S593*H593</f>
        <v>0</v>
      </c>
      <c r="AR593" s="231" t="s">
        <v>257</v>
      </c>
      <c r="AT593" s="231" t="s">
        <v>149</v>
      </c>
      <c r="AU593" s="231" t="s">
        <v>82</v>
      </c>
      <c r="AY593" s="18" t="s">
        <v>147</v>
      </c>
      <c r="BE593" s="232">
        <f>IF(N593="základní",J593,0)</f>
        <v>0</v>
      </c>
      <c r="BF593" s="232">
        <f>IF(N593="snížená",J593,0)</f>
        <v>0</v>
      </c>
      <c r="BG593" s="232">
        <f>IF(N593="zákl. přenesená",J593,0)</f>
        <v>0</v>
      </c>
      <c r="BH593" s="232">
        <f>IF(N593="sníž. přenesená",J593,0)</f>
        <v>0</v>
      </c>
      <c r="BI593" s="232">
        <f>IF(N593="nulová",J593,0)</f>
        <v>0</v>
      </c>
      <c r="BJ593" s="18" t="s">
        <v>80</v>
      </c>
      <c r="BK593" s="232">
        <f>ROUND(I593*H593,2)</f>
        <v>0</v>
      </c>
      <c r="BL593" s="18" t="s">
        <v>257</v>
      </c>
      <c r="BM593" s="231" t="s">
        <v>1385</v>
      </c>
    </row>
    <row r="594" spans="2:51" s="12" customFormat="1" ht="12">
      <c r="B594" s="233"/>
      <c r="C594" s="234"/>
      <c r="D594" s="235" t="s">
        <v>156</v>
      </c>
      <c r="E594" s="236" t="s">
        <v>19</v>
      </c>
      <c r="F594" s="237" t="s">
        <v>1196</v>
      </c>
      <c r="G594" s="234"/>
      <c r="H594" s="238">
        <v>253.31</v>
      </c>
      <c r="I594" s="239"/>
      <c r="J594" s="234"/>
      <c r="K594" s="234"/>
      <c r="L594" s="240"/>
      <c r="M594" s="241"/>
      <c r="N594" s="242"/>
      <c r="O594" s="242"/>
      <c r="P594" s="242"/>
      <c r="Q594" s="242"/>
      <c r="R594" s="242"/>
      <c r="S594" s="242"/>
      <c r="T594" s="243"/>
      <c r="AT594" s="244" t="s">
        <v>156</v>
      </c>
      <c r="AU594" s="244" t="s">
        <v>82</v>
      </c>
      <c r="AV594" s="12" t="s">
        <v>82</v>
      </c>
      <c r="AW594" s="12" t="s">
        <v>33</v>
      </c>
      <c r="AX594" s="12" t="s">
        <v>80</v>
      </c>
      <c r="AY594" s="244" t="s">
        <v>147</v>
      </c>
    </row>
    <row r="595" spans="2:65" s="1" customFormat="1" ht="48" customHeight="1">
      <c r="B595" s="39"/>
      <c r="C595" s="220" t="s">
        <v>1386</v>
      </c>
      <c r="D595" s="220" t="s">
        <v>149</v>
      </c>
      <c r="E595" s="221" t="s">
        <v>1387</v>
      </c>
      <c r="F595" s="222" t="s">
        <v>1388</v>
      </c>
      <c r="G595" s="223" t="s">
        <v>732</v>
      </c>
      <c r="H595" s="224">
        <v>9</v>
      </c>
      <c r="I595" s="225"/>
      <c r="J595" s="226">
        <f>ROUND(I595*H595,2)</f>
        <v>0</v>
      </c>
      <c r="K595" s="222" t="s">
        <v>153</v>
      </c>
      <c r="L595" s="44"/>
      <c r="M595" s="227" t="s">
        <v>19</v>
      </c>
      <c r="N595" s="228" t="s">
        <v>43</v>
      </c>
      <c r="O595" s="84"/>
      <c r="P595" s="229">
        <f>O595*H595</f>
        <v>0</v>
      </c>
      <c r="Q595" s="229">
        <v>0.00022</v>
      </c>
      <c r="R595" s="229">
        <f>Q595*H595</f>
        <v>0.00198</v>
      </c>
      <c r="S595" s="229">
        <v>0</v>
      </c>
      <c r="T595" s="230">
        <f>S595*H595</f>
        <v>0</v>
      </c>
      <c r="AR595" s="231" t="s">
        <v>257</v>
      </c>
      <c r="AT595" s="231" t="s">
        <v>149</v>
      </c>
      <c r="AU595" s="231" t="s">
        <v>82</v>
      </c>
      <c r="AY595" s="18" t="s">
        <v>147</v>
      </c>
      <c r="BE595" s="232">
        <f>IF(N595="základní",J595,0)</f>
        <v>0</v>
      </c>
      <c r="BF595" s="232">
        <f>IF(N595="snížená",J595,0)</f>
        <v>0</v>
      </c>
      <c r="BG595" s="232">
        <f>IF(N595="zákl. přenesená",J595,0)</f>
        <v>0</v>
      </c>
      <c r="BH595" s="232">
        <f>IF(N595="sníž. přenesená",J595,0)</f>
        <v>0</v>
      </c>
      <c r="BI595" s="232">
        <f>IF(N595="nulová",J595,0)</f>
        <v>0</v>
      </c>
      <c r="BJ595" s="18" t="s">
        <v>80</v>
      </c>
      <c r="BK595" s="232">
        <f>ROUND(I595*H595,2)</f>
        <v>0</v>
      </c>
      <c r="BL595" s="18" t="s">
        <v>257</v>
      </c>
      <c r="BM595" s="231" t="s">
        <v>1389</v>
      </c>
    </row>
    <row r="596" spans="2:65" s="1" customFormat="1" ht="16.5" customHeight="1">
      <c r="B596" s="39"/>
      <c r="C596" s="270" t="s">
        <v>1390</v>
      </c>
      <c r="D596" s="270" t="s">
        <v>752</v>
      </c>
      <c r="E596" s="271" t="s">
        <v>1391</v>
      </c>
      <c r="F596" s="272" t="s">
        <v>1392</v>
      </c>
      <c r="G596" s="273" t="s">
        <v>732</v>
      </c>
      <c r="H596" s="274">
        <v>3</v>
      </c>
      <c r="I596" s="275"/>
      <c r="J596" s="276">
        <f>ROUND(I596*H596,2)</f>
        <v>0</v>
      </c>
      <c r="K596" s="272" t="s">
        <v>153</v>
      </c>
      <c r="L596" s="277"/>
      <c r="M596" s="278" t="s">
        <v>19</v>
      </c>
      <c r="N596" s="279" t="s">
        <v>43</v>
      </c>
      <c r="O596" s="84"/>
      <c r="P596" s="229">
        <f>O596*H596</f>
        <v>0</v>
      </c>
      <c r="Q596" s="229">
        <v>0.02542</v>
      </c>
      <c r="R596" s="229">
        <f>Q596*H596</f>
        <v>0.07626000000000001</v>
      </c>
      <c r="S596" s="229">
        <v>0</v>
      </c>
      <c r="T596" s="230">
        <f>S596*H596</f>
        <v>0</v>
      </c>
      <c r="AR596" s="231" t="s">
        <v>363</v>
      </c>
      <c r="AT596" s="231" t="s">
        <v>752</v>
      </c>
      <c r="AU596" s="231" t="s">
        <v>82</v>
      </c>
      <c r="AY596" s="18" t="s">
        <v>147</v>
      </c>
      <c r="BE596" s="232">
        <f>IF(N596="základní",J596,0)</f>
        <v>0</v>
      </c>
      <c r="BF596" s="232">
        <f>IF(N596="snížená",J596,0)</f>
        <v>0</v>
      </c>
      <c r="BG596" s="232">
        <f>IF(N596="zákl. přenesená",J596,0)</f>
        <v>0</v>
      </c>
      <c r="BH596" s="232">
        <f>IF(N596="sníž. přenesená",J596,0)</f>
        <v>0</v>
      </c>
      <c r="BI596" s="232">
        <f>IF(N596="nulová",J596,0)</f>
        <v>0</v>
      </c>
      <c r="BJ596" s="18" t="s">
        <v>80</v>
      </c>
      <c r="BK596" s="232">
        <f>ROUND(I596*H596,2)</f>
        <v>0</v>
      </c>
      <c r="BL596" s="18" t="s">
        <v>257</v>
      </c>
      <c r="BM596" s="231" t="s">
        <v>1393</v>
      </c>
    </row>
    <row r="597" spans="2:65" s="1" customFormat="1" ht="16.5" customHeight="1">
      <c r="B597" s="39"/>
      <c r="C597" s="270" t="s">
        <v>1394</v>
      </c>
      <c r="D597" s="270" t="s">
        <v>752</v>
      </c>
      <c r="E597" s="271" t="s">
        <v>1395</v>
      </c>
      <c r="F597" s="272" t="s">
        <v>1396</v>
      </c>
      <c r="G597" s="273" t="s">
        <v>732</v>
      </c>
      <c r="H597" s="274">
        <v>6</v>
      </c>
      <c r="I597" s="275"/>
      <c r="J597" s="276">
        <f>ROUND(I597*H597,2)</f>
        <v>0</v>
      </c>
      <c r="K597" s="272" t="s">
        <v>153</v>
      </c>
      <c r="L597" s="277"/>
      <c r="M597" s="278" t="s">
        <v>19</v>
      </c>
      <c r="N597" s="279" t="s">
        <v>43</v>
      </c>
      <c r="O597" s="84"/>
      <c r="P597" s="229">
        <f>O597*H597</f>
        <v>0</v>
      </c>
      <c r="Q597" s="229">
        <v>0.02619</v>
      </c>
      <c r="R597" s="229">
        <f>Q597*H597</f>
        <v>0.15714</v>
      </c>
      <c r="S597" s="229">
        <v>0</v>
      </c>
      <c r="T597" s="230">
        <f>S597*H597</f>
        <v>0</v>
      </c>
      <c r="AR597" s="231" t="s">
        <v>363</v>
      </c>
      <c r="AT597" s="231" t="s">
        <v>752</v>
      </c>
      <c r="AU597" s="231" t="s">
        <v>82</v>
      </c>
      <c r="AY597" s="18" t="s">
        <v>147</v>
      </c>
      <c r="BE597" s="232">
        <f>IF(N597="základní",J597,0)</f>
        <v>0</v>
      </c>
      <c r="BF597" s="232">
        <f>IF(N597="snížená",J597,0)</f>
        <v>0</v>
      </c>
      <c r="BG597" s="232">
        <f>IF(N597="zákl. přenesená",J597,0)</f>
        <v>0</v>
      </c>
      <c r="BH597" s="232">
        <f>IF(N597="sníž. přenesená",J597,0)</f>
        <v>0</v>
      </c>
      <c r="BI597" s="232">
        <f>IF(N597="nulová",J597,0)</f>
        <v>0</v>
      </c>
      <c r="BJ597" s="18" t="s">
        <v>80</v>
      </c>
      <c r="BK597" s="232">
        <f>ROUND(I597*H597,2)</f>
        <v>0</v>
      </c>
      <c r="BL597" s="18" t="s">
        <v>257</v>
      </c>
      <c r="BM597" s="231" t="s">
        <v>1397</v>
      </c>
    </row>
    <row r="598" spans="2:65" s="1" customFormat="1" ht="48" customHeight="1">
      <c r="B598" s="39"/>
      <c r="C598" s="220" t="s">
        <v>1398</v>
      </c>
      <c r="D598" s="220" t="s">
        <v>149</v>
      </c>
      <c r="E598" s="221" t="s">
        <v>1399</v>
      </c>
      <c r="F598" s="222" t="s">
        <v>1400</v>
      </c>
      <c r="G598" s="223" t="s">
        <v>732</v>
      </c>
      <c r="H598" s="224">
        <v>3</v>
      </c>
      <c r="I598" s="225"/>
      <c r="J598" s="226">
        <f>ROUND(I598*H598,2)</f>
        <v>0</v>
      </c>
      <c r="K598" s="222" t="s">
        <v>153</v>
      </c>
      <c r="L598" s="44"/>
      <c r="M598" s="227" t="s">
        <v>19</v>
      </c>
      <c r="N598" s="228" t="s">
        <v>43</v>
      </c>
      <c r="O598" s="84"/>
      <c r="P598" s="229">
        <f>O598*H598</f>
        <v>0</v>
      </c>
      <c r="Q598" s="229">
        <v>0.00022</v>
      </c>
      <c r="R598" s="229">
        <f>Q598*H598</f>
        <v>0.00066</v>
      </c>
      <c r="S598" s="229">
        <v>0</v>
      </c>
      <c r="T598" s="230">
        <f>S598*H598</f>
        <v>0</v>
      </c>
      <c r="AR598" s="231" t="s">
        <v>257</v>
      </c>
      <c r="AT598" s="231" t="s">
        <v>149</v>
      </c>
      <c r="AU598" s="231" t="s">
        <v>82</v>
      </c>
      <c r="AY598" s="18" t="s">
        <v>147</v>
      </c>
      <c r="BE598" s="232">
        <f>IF(N598="základní",J598,0)</f>
        <v>0</v>
      </c>
      <c r="BF598" s="232">
        <f>IF(N598="snížená",J598,0)</f>
        <v>0</v>
      </c>
      <c r="BG598" s="232">
        <f>IF(N598="zákl. přenesená",J598,0)</f>
        <v>0</v>
      </c>
      <c r="BH598" s="232">
        <f>IF(N598="sníž. přenesená",J598,0)</f>
        <v>0</v>
      </c>
      <c r="BI598" s="232">
        <f>IF(N598="nulová",J598,0)</f>
        <v>0</v>
      </c>
      <c r="BJ598" s="18" t="s">
        <v>80</v>
      </c>
      <c r="BK598" s="232">
        <f>ROUND(I598*H598,2)</f>
        <v>0</v>
      </c>
      <c r="BL598" s="18" t="s">
        <v>257</v>
      </c>
      <c r="BM598" s="231" t="s">
        <v>1401</v>
      </c>
    </row>
    <row r="599" spans="2:65" s="1" customFormat="1" ht="16.5" customHeight="1">
      <c r="B599" s="39"/>
      <c r="C599" s="270" t="s">
        <v>1402</v>
      </c>
      <c r="D599" s="270" t="s">
        <v>752</v>
      </c>
      <c r="E599" s="271" t="s">
        <v>1403</v>
      </c>
      <c r="F599" s="272" t="s">
        <v>1404</v>
      </c>
      <c r="G599" s="273" t="s">
        <v>732</v>
      </c>
      <c r="H599" s="274">
        <v>3</v>
      </c>
      <c r="I599" s="275"/>
      <c r="J599" s="276">
        <f>ROUND(I599*H599,2)</f>
        <v>0</v>
      </c>
      <c r="K599" s="272" t="s">
        <v>153</v>
      </c>
      <c r="L599" s="277"/>
      <c r="M599" s="278" t="s">
        <v>19</v>
      </c>
      <c r="N599" s="279" t="s">
        <v>43</v>
      </c>
      <c r="O599" s="84"/>
      <c r="P599" s="229">
        <f>O599*H599</f>
        <v>0</v>
      </c>
      <c r="Q599" s="229">
        <v>0.03204</v>
      </c>
      <c r="R599" s="229">
        <f>Q599*H599</f>
        <v>0.09612</v>
      </c>
      <c r="S599" s="229">
        <v>0</v>
      </c>
      <c r="T599" s="230">
        <f>S599*H599</f>
        <v>0</v>
      </c>
      <c r="AR599" s="231" t="s">
        <v>363</v>
      </c>
      <c r="AT599" s="231" t="s">
        <v>752</v>
      </c>
      <c r="AU599" s="231" t="s">
        <v>82</v>
      </c>
      <c r="AY599" s="18" t="s">
        <v>147</v>
      </c>
      <c r="BE599" s="232">
        <f>IF(N599="základní",J599,0)</f>
        <v>0</v>
      </c>
      <c r="BF599" s="232">
        <f>IF(N599="snížená",J599,0)</f>
        <v>0</v>
      </c>
      <c r="BG599" s="232">
        <f>IF(N599="zákl. přenesená",J599,0)</f>
        <v>0</v>
      </c>
      <c r="BH599" s="232">
        <f>IF(N599="sníž. přenesená",J599,0)</f>
        <v>0</v>
      </c>
      <c r="BI599" s="232">
        <f>IF(N599="nulová",J599,0)</f>
        <v>0</v>
      </c>
      <c r="BJ599" s="18" t="s">
        <v>80</v>
      </c>
      <c r="BK599" s="232">
        <f>ROUND(I599*H599,2)</f>
        <v>0</v>
      </c>
      <c r="BL599" s="18" t="s">
        <v>257</v>
      </c>
      <c r="BM599" s="231" t="s">
        <v>1405</v>
      </c>
    </row>
    <row r="600" spans="2:65" s="1" customFormat="1" ht="24" customHeight="1">
      <c r="B600" s="39"/>
      <c r="C600" s="220" t="s">
        <v>1406</v>
      </c>
      <c r="D600" s="220" t="s">
        <v>149</v>
      </c>
      <c r="E600" s="221" t="s">
        <v>1407</v>
      </c>
      <c r="F600" s="222" t="s">
        <v>1408</v>
      </c>
      <c r="G600" s="223" t="s">
        <v>152</v>
      </c>
      <c r="H600" s="224">
        <v>10.5</v>
      </c>
      <c r="I600" s="225"/>
      <c r="J600" s="226">
        <f>ROUND(I600*H600,2)</f>
        <v>0</v>
      </c>
      <c r="K600" s="222" t="s">
        <v>153</v>
      </c>
      <c r="L600" s="44"/>
      <c r="M600" s="227" t="s">
        <v>19</v>
      </c>
      <c r="N600" s="228" t="s">
        <v>43</v>
      </c>
      <c r="O600" s="84"/>
      <c r="P600" s="229">
        <f>O600*H600</f>
        <v>0</v>
      </c>
      <c r="Q600" s="229">
        <v>0.02134</v>
      </c>
      <c r="R600" s="229">
        <f>Q600*H600</f>
        <v>0.22407000000000002</v>
      </c>
      <c r="S600" s="229">
        <v>0</v>
      </c>
      <c r="T600" s="230">
        <f>S600*H600</f>
        <v>0</v>
      </c>
      <c r="AR600" s="231" t="s">
        <v>257</v>
      </c>
      <c r="AT600" s="231" t="s">
        <v>149</v>
      </c>
      <c r="AU600" s="231" t="s">
        <v>82</v>
      </c>
      <c r="AY600" s="18" t="s">
        <v>147</v>
      </c>
      <c r="BE600" s="232">
        <f>IF(N600="základní",J600,0)</f>
        <v>0</v>
      </c>
      <c r="BF600" s="232">
        <f>IF(N600="snížená",J600,0)</f>
        <v>0</v>
      </c>
      <c r="BG600" s="232">
        <f>IF(N600="zákl. přenesená",J600,0)</f>
        <v>0</v>
      </c>
      <c r="BH600" s="232">
        <f>IF(N600="sníž. přenesená",J600,0)</f>
        <v>0</v>
      </c>
      <c r="BI600" s="232">
        <f>IF(N600="nulová",J600,0)</f>
        <v>0</v>
      </c>
      <c r="BJ600" s="18" t="s">
        <v>80</v>
      </c>
      <c r="BK600" s="232">
        <f>ROUND(I600*H600,2)</f>
        <v>0</v>
      </c>
      <c r="BL600" s="18" t="s">
        <v>257</v>
      </c>
      <c r="BM600" s="231" t="s">
        <v>1409</v>
      </c>
    </row>
    <row r="601" spans="2:51" s="12" customFormat="1" ht="12">
      <c r="B601" s="233"/>
      <c r="C601" s="234"/>
      <c r="D601" s="235" t="s">
        <v>156</v>
      </c>
      <c r="E601" s="236" t="s">
        <v>19</v>
      </c>
      <c r="F601" s="237" t="s">
        <v>1410</v>
      </c>
      <c r="G601" s="234"/>
      <c r="H601" s="238">
        <v>10.5</v>
      </c>
      <c r="I601" s="239"/>
      <c r="J601" s="234"/>
      <c r="K601" s="234"/>
      <c r="L601" s="240"/>
      <c r="M601" s="241"/>
      <c r="N601" s="242"/>
      <c r="O601" s="242"/>
      <c r="P601" s="242"/>
      <c r="Q601" s="242"/>
      <c r="R601" s="242"/>
      <c r="S601" s="242"/>
      <c r="T601" s="243"/>
      <c r="AT601" s="244" t="s">
        <v>156</v>
      </c>
      <c r="AU601" s="244" t="s">
        <v>82</v>
      </c>
      <c r="AV601" s="12" t="s">
        <v>82</v>
      </c>
      <c r="AW601" s="12" t="s">
        <v>33</v>
      </c>
      <c r="AX601" s="12" t="s">
        <v>80</v>
      </c>
      <c r="AY601" s="244" t="s">
        <v>147</v>
      </c>
    </row>
    <row r="602" spans="2:65" s="1" customFormat="1" ht="48" customHeight="1">
      <c r="B602" s="39"/>
      <c r="C602" s="220" t="s">
        <v>1411</v>
      </c>
      <c r="D602" s="220" t="s">
        <v>149</v>
      </c>
      <c r="E602" s="221" t="s">
        <v>1412</v>
      </c>
      <c r="F602" s="222" t="s">
        <v>1413</v>
      </c>
      <c r="G602" s="223" t="s">
        <v>732</v>
      </c>
      <c r="H602" s="224">
        <v>2</v>
      </c>
      <c r="I602" s="225"/>
      <c r="J602" s="226">
        <f>ROUND(I602*H602,2)</f>
        <v>0</v>
      </c>
      <c r="K602" s="222" t="s">
        <v>153</v>
      </c>
      <c r="L602" s="44"/>
      <c r="M602" s="227" t="s">
        <v>19</v>
      </c>
      <c r="N602" s="228" t="s">
        <v>43</v>
      </c>
      <c r="O602" s="84"/>
      <c r="P602" s="229">
        <f>O602*H602</f>
        <v>0</v>
      </c>
      <c r="Q602" s="229">
        <v>0.021</v>
      </c>
      <c r="R602" s="229">
        <f>Q602*H602</f>
        <v>0.042</v>
      </c>
      <c r="S602" s="229">
        <v>0</v>
      </c>
      <c r="T602" s="230">
        <f>S602*H602</f>
        <v>0</v>
      </c>
      <c r="AR602" s="231" t="s">
        <v>257</v>
      </c>
      <c r="AT602" s="231" t="s">
        <v>149</v>
      </c>
      <c r="AU602" s="231" t="s">
        <v>82</v>
      </c>
      <c r="AY602" s="18" t="s">
        <v>147</v>
      </c>
      <c r="BE602" s="232">
        <f>IF(N602="základní",J602,0)</f>
        <v>0</v>
      </c>
      <c r="BF602" s="232">
        <f>IF(N602="snížená",J602,0)</f>
        <v>0</v>
      </c>
      <c r="BG602" s="232">
        <f>IF(N602="zákl. přenesená",J602,0)</f>
        <v>0</v>
      </c>
      <c r="BH602" s="232">
        <f>IF(N602="sníž. přenesená",J602,0)</f>
        <v>0</v>
      </c>
      <c r="BI602" s="232">
        <f>IF(N602="nulová",J602,0)</f>
        <v>0</v>
      </c>
      <c r="BJ602" s="18" t="s">
        <v>80</v>
      </c>
      <c r="BK602" s="232">
        <f>ROUND(I602*H602,2)</f>
        <v>0</v>
      </c>
      <c r="BL602" s="18" t="s">
        <v>257</v>
      </c>
      <c r="BM602" s="231" t="s">
        <v>1414</v>
      </c>
    </row>
    <row r="603" spans="2:65" s="1" customFormat="1" ht="48" customHeight="1">
      <c r="B603" s="39"/>
      <c r="C603" s="220" t="s">
        <v>1415</v>
      </c>
      <c r="D603" s="220" t="s">
        <v>149</v>
      </c>
      <c r="E603" s="221" t="s">
        <v>1416</v>
      </c>
      <c r="F603" s="222" t="s">
        <v>1417</v>
      </c>
      <c r="G603" s="223" t="s">
        <v>1181</v>
      </c>
      <c r="H603" s="293"/>
      <c r="I603" s="225"/>
      <c r="J603" s="226">
        <f>ROUND(I603*H603,2)</f>
        <v>0</v>
      </c>
      <c r="K603" s="222" t="s">
        <v>153</v>
      </c>
      <c r="L603" s="44"/>
      <c r="M603" s="227" t="s">
        <v>19</v>
      </c>
      <c r="N603" s="228" t="s">
        <v>43</v>
      </c>
      <c r="O603" s="84"/>
      <c r="P603" s="229">
        <f>O603*H603</f>
        <v>0</v>
      </c>
      <c r="Q603" s="229">
        <v>0</v>
      </c>
      <c r="R603" s="229">
        <f>Q603*H603</f>
        <v>0</v>
      </c>
      <c r="S603" s="229">
        <v>0</v>
      </c>
      <c r="T603" s="230">
        <f>S603*H603</f>
        <v>0</v>
      </c>
      <c r="AR603" s="231" t="s">
        <v>257</v>
      </c>
      <c r="AT603" s="231" t="s">
        <v>149</v>
      </c>
      <c r="AU603" s="231" t="s">
        <v>82</v>
      </c>
      <c r="AY603" s="18" t="s">
        <v>147</v>
      </c>
      <c r="BE603" s="232">
        <f>IF(N603="základní",J603,0)</f>
        <v>0</v>
      </c>
      <c r="BF603" s="232">
        <f>IF(N603="snížená",J603,0)</f>
        <v>0</v>
      </c>
      <c r="BG603" s="232">
        <f>IF(N603="zákl. přenesená",J603,0)</f>
        <v>0</v>
      </c>
      <c r="BH603" s="232">
        <f>IF(N603="sníž. přenesená",J603,0)</f>
        <v>0</v>
      </c>
      <c r="BI603" s="232">
        <f>IF(N603="nulová",J603,0)</f>
        <v>0</v>
      </c>
      <c r="BJ603" s="18" t="s">
        <v>80</v>
      </c>
      <c r="BK603" s="232">
        <f>ROUND(I603*H603,2)</f>
        <v>0</v>
      </c>
      <c r="BL603" s="18" t="s">
        <v>257</v>
      </c>
      <c r="BM603" s="231" t="s">
        <v>1418</v>
      </c>
    </row>
    <row r="604" spans="2:63" s="11" customFormat="1" ht="22.8" customHeight="1">
      <c r="B604" s="204"/>
      <c r="C604" s="205"/>
      <c r="D604" s="206" t="s">
        <v>71</v>
      </c>
      <c r="E604" s="218" t="s">
        <v>524</v>
      </c>
      <c r="F604" s="218" t="s">
        <v>525</v>
      </c>
      <c r="G604" s="205"/>
      <c r="H604" s="205"/>
      <c r="I604" s="208"/>
      <c r="J604" s="219">
        <f>BK604</f>
        <v>0</v>
      </c>
      <c r="K604" s="205"/>
      <c r="L604" s="210"/>
      <c r="M604" s="211"/>
      <c r="N604" s="212"/>
      <c r="O604" s="212"/>
      <c r="P604" s="213">
        <f>SUM(P605:P644)</f>
        <v>0</v>
      </c>
      <c r="Q604" s="212"/>
      <c r="R604" s="213">
        <f>SUM(R605:R644)</f>
        <v>3.48214672</v>
      </c>
      <c r="S604" s="212"/>
      <c r="T604" s="214">
        <f>SUM(T605:T644)</f>
        <v>0</v>
      </c>
      <c r="AR604" s="215" t="s">
        <v>82</v>
      </c>
      <c r="AT604" s="216" t="s">
        <v>71</v>
      </c>
      <c r="AU604" s="216" t="s">
        <v>80</v>
      </c>
      <c r="AY604" s="215" t="s">
        <v>147</v>
      </c>
      <c r="BK604" s="217">
        <f>SUM(BK605:BK644)</f>
        <v>0</v>
      </c>
    </row>
    <row r="605" spans="2:65" s="1" customFormat="1" ht="16.5" customHeight="1">
      <c r="B605" s="39"/>
      <c r="C605" s="220" t="s">
        <v>1419</v>
      </c>
      <c r="D605" s="220" t="s">
        <v>149</v>
      </c>
      <c r="E605" s="221" t="s">
        <v>1420</v>
      </c>
      <c r="F605" s="222" t="s">
        <v>1421</v>
      </c>
      <c r="G605" s="223" t="s">
        <v>322</v>
      </c>
      <c r="H605" s="224">
        <v>220</v>
      </c>
      <c r="I605" s="225"/>
      <c r="J605" s="226">
        <f>ROUND(I605*H605,2)</f>
        <v>0</v>
      </c>
      <c r="K605" s="222" t="s">
        <v>153</v>
      </c>
      <c r="L605" s="44"/>
      <c r="M605" s="227" t="s">
        <v>19</v>
      </c>
      <c r="N605" s="228" t="s">
        <v>43</v>
      </c>
      <c r="O605" s="84"/>
      <c r="P605" s="229">
        <f>O605*H605</f>
        <v>0</v>
      </c>
      <c r="Q605" s="229">
        <v>0</v>
      </c>
      <c r="R605" s="229">
        <f>Q605*H605</f>
        <v>0</v>
      </c>
      <c r="S605" s="229">
        <v>0</v>
      </c>
      <c r="T605" s="230">
        <f>S605*H605</f>
        <v>0</v>
      </c>
      <c r="AR605" s="231" t="s">
        <v>257</v>
      </c>
      <c r="AT605" s="231" t="s">
        <v>149</v>
      </c>
      <c r="AU605" s="231" t="s">
        <v>82</v>
      </c>
      <c r="AY605" s="18" t="s">
        <v>147</v>
      </c>
      <c r="BE605" s="232">
        <f>IF(N605="základní",J605,0)</f>
        <v>0</v>
      </c>
      <c r="BF605" s="232">
        <f>IF(N605="snížená",J605,0)</f>
        <v>0</v>
      </c>
      <c r="BG605" s="232">
        <f>IF(N605="zákl. přenesená",J605,0)</f>
        <v>0</v>
      </c>
      <c r="BH605" s="232">
        <f>IF(N605="sníž. přenesená",J605,0)</f>
        <v>0</v>
      </c>
      <c r="BI605" s="232">
        <f>IF(N605="nulová",J605,0)</f>
        <v>0</v>
      </c>
      <c r="BJ605" s="18" t="s">
        <v>80</v>
      </c>
      <c r="BK605" s="232">
        <f>ROUND(I605*H605,2)</f>
        <v>0</v>
      </c>
      <c r="BL605" s="18" t="s">
        <v>257</v>
      </c>
      <c r="BM605" s="231" t="s">
        <v>1422</v>
      </c>
    </row>
    <row r="606" spans="2:65" s="1" customFormat="1" ht="24" customHeight="1">
      <c r="B606" s="39"/>
      <c r="C606" s="270" t="s">
        <v>1423</v>
      </c>
      <c r="D606" s="270" t="s">
        <v>752</v>
      </c>
      <c r="E606" s="271" t="s">
        <v>1424</v>
      </c>
      <c r="F606" s="272" t="s">
        <v>1425</v>
      </c>
      <c r="G606" s="273" t="s">
        <v>152</v>
      </c>
      <c r="H606" s="274">
        <v>253</v>
      </c>
      <c r="I606" s="275"/>
      <c r="J606" s="276">
        <f>ROUND(I606*H606,2)</f>
        <v>0</v>
      </c>
      <c r="K606" s="272" t="s">
        <v>153</v>
      </c>
      <c r="L606" s="277"/>
      <c r="M606" s="278" t="s">
        <v>19</v>
      </c>
      <c r="N606" s="279" t="s">
        <v>43</v>
      </c>
      <c r="O606" s="84"/>
      <c r="P606" s="229">
        <f>O606*H606</f>
        <v>0</v>
      </c>
      <c r="Q606" s="229">
        <v>0.00038</v>
      </c>
      <c r="R606" s="229">
        <f>Q606*H606</f>
        <v>0.09614</v>
      </c>
      <c r="S606" s="229">
        <v>0</v>
      </c>
      <c r="T606" s="230">
        <f>S606*H606</f>
        <v>0</v>
      </c>
      <c r="AR606" s="231" t="s">
        <v>363</v>
      </c>
      <c r="AT606" s="231" t="s">
        <v>752</v>
      </c>
      <c r="AU606" s="231" t="s">
        <v>82</v>
      </c>
      <c r="AY606" s="18" t="s">
        <v>147</v>
      </c>
      <c r="BE606" s="232">
        <f>IF(N606="základní",J606,0)</f>
        <v>0</v>
      </c>
      <c r="BF606" s="232">
        <f>IF(N606="snížená",J606,0)</f>
        <v>0</v>
      </c>
      <c r="BG606" s="232">
        <f>IF(N606="zákl. přenesená",J606,0)</f>
        <v>0</v>
      </c>
      <c r="BH606" s="232">
        <f>IF(N606="sníž. přenesená",J606,0)</f>
        <v>0</v>
      </c>
      <c r="BI606" s="232">
        <f>IF(N606="nulová",J606,0)</f>
        <v>0</v>
      </c>
      <c r="BJ606" s="18" t="s">
        <v>80</v>
      </c>
      <c r="BK606" s="232">
        <f>ROUND(I606*H606,2)</f>
        <v>0</v>
      </c>
      <c r="BL606" s="18" t="s">
        <v>257</v>
      </c>
      <c r="BM606" s="231" t="s">
        <v>1426</v>
      </c>
    </row>
    <row r="607" spans="2:51" s="12" customFormat="1" ht="12">
      <c r="B607" s="233"/>
      <c r="C607" s="234"/>
      <c r="D607" s="235" t="s">
        <v>156</v>
      </c>
      <c r="E607" s="236" t="s">
        <v>19</v>
      </c>
      <c r="F607" s="237" t="s">
        <v>1427</v>
      </c>
      <c r="G607" s="234"/>
      <c r="H607" s="238">
        <v>253</v>
      </c>
      <c r="I607" s="239"/>
      <c r="J607" s="234"/>
      <c r="K607" s="234"/>
      <c r="L607" s="240"/>
      <c r="M607" s="241"/>
      <c r="N607" s="242"/>
      <c r="O607" s="242"/>
      <c r="P607" s="242"/>
      <c r="Q607" s="242"/>
      <c r="R607" s="242"/>
      <c r="S607" s="242"/>
      <c r="T607" s="243"/>
      <c r="AT607" s="244" t="s">
        <v>156</v>
      </c>
      <c r="AU607" s="244" t="s">
        <v>82</v>
      </c>
      <c r="AV607" s="12" t="s">
        <v>82</v>
      </c>
      <c r="AW607" s="12" t="s">
        <v>33</v>
      </c>
      <c r="AX607" s="12" t="s">
        <v>80</v>
      </c>
      <c r="AY607" s="244" t="s">
        <v>147</v>
      </c>
    </row>
    <row r="608" spans="2:65" s="1" customFormat="1" ht="24" customHeight="1">
      <c r="B608" s="39"/>
      <c r="C608" s="220" t="s">
        <v>1428</v>
      </c>
      <c r="D608" s="220" t="s">
        <v>149</v>
      </c>
      <c r="E608" s="221" t="s">
        <v>1429</v>
      </c>
      <c r="F608" s="222" t="s">
        <v>1430</v>
      </c>
      <c r="G608" s="223" t="s">
        <v>152</v>
      </c>
      <c r="H608" s="224">
        <v>220</v>
      </c>
      <c r="I608" s="225"/>
      <c r="J608" s="226">
        <f>ROUND(I608*H608,2)</f>
        <v>0</v>
      </c>
      <c r="K608" s="222" t="s">
        <v>19</v>
      </c>
      <c r="L608" s="44"/>
      <c r="M608" s="227" t="s">
        <v>19</v>
      </c>
      <c r="N608" s="228" t="s">
        <v>43</v>
      </c>
      <c r="O608" s="84"/>
      <c r="P608" s="229">
        <f>O608*H608</f>
        <v>0</v>
      </c>
      <c r="Q608" s="229">
        <v>0.00028</v>
      </c>
      <c r="R608" s="229">
        <f>Q608*H608</f>
        <v>0.061599999999999995</v>
      </c>
      <c r="S608" s="229">
        <v>0</v>
      </c>
      <c r="T608" s="230">
        <f>S608*H608</f>
        <v>0</v>
      </c>
      <c r="AR608" s="231" t="s">
        <v>257</v>
      </c>
      <c r="AT608" s="231" t="s">
        <v>149</v>
      </c>
      <c r="AU608" s="231" t="s">
        <v>82</v>
      </c>
      <c r="AY608" s="18" t="s">
        <v>147</v>
      </c>
      <c r="BE608" s="232">
        <f>IF(N608="základní",J608,0)</f>
        <v>0</v>
      </c>
      <c r="BF608" s="232">
        <f>IF(N608="snížená",J608,0)</f>
        <v>0</v>
      </c>
      <c r="BG608" s="232">
        <f>IF(N608="zákl. přenesená",J608,0)</f>
        <v>0</v>
      </c>
      <c r="BH608" s="232">
        <f>IF(N608="sníž. přenesená",J608,0)</f>
        <v>0</v>
      </c>
      <c r="BI608" s="232">
        <f>IF(N608="nulová",J608,0)</f>
        <v>0</v>
      </c>
      <c r="BJ608" s="18" t="s">
        <v>80</v>
      </c>
      <c r="BK608" s="232">
        <f>ROUND(I608*H608,2)</f>
        <v>0</v>
      </c>
      <c r="BL608" s="18" t="s">
        <v>257</v>
      </c>
      <c r="BM608" s="231" t="s">
        <v>1431</v>
      </c>
    </row>
    <row r="609" spans="2:65" s="1" customFormat="1" ht="16.5" customHeight="1">
      <c r="B609" s="39"/>
      <c r="C609" s="220" t="s">
        <v>1432</v>
      </c>
      <c r="D609" s="220" t="s">
        <v>149</v>
      </c>
      <c r="E609" s="221" t="s">
        <v>1433</v>
      </c>
      <c r="F609" s="222" t="s">
        <v>1434</v>
      </c>
      <c r="G609" s="223" t="s">
        <v>152</v>
      </c>
      <c r="H609" s="224">
        <v>220</v>
      </c>
      <c r="I609" s="225"/>
      <c r="J609" s="226">
        <f>ROUND(I609*H609,2)</f>
        <v>0</v>
      </c>
      <c r="K609" s="222" t="s">
        <v>19</v>
      </c>
      <c r="L609" s="44"/>
      <c r="M609" s="227" t="s">
        <v>19</v>
      </c>
      <c r="N609" s="228" t="s">
        <v>43</v>
      </c>
      <c r="O609" s="84"/>
      <c r="P609" s="229">
        <f>O609*H609</f>
        <v>0</v>
      </c>
      <c r="Q609" s="229">
        <v>0.00028</v>
      </c>
      <c r="R609" s="229">
        <f>Q609*H609</f>
        <v>0.061599999999999995</v>
      </c>
      <c r="S609" s="229">
        <v>0</v>
      </c>
      <c r="T609" s="230">
        <f>S609*H609</f>
        <v>0</v>
      </c>
      <c r="AR609" s="231" t="s">
        <v>257</v>
      </c>
      <c r="AT609" s="231" t="s">
        <v>149</v>
      </c>
      <c r="AU609" s="231" t="s">
        <v>82</v>
      </c>
      <c r="AY609" s="18" t="s">
        <v>147</v>
      </c>
      <c r="BE609" s="232">
        <f>IF(N609="základní",J609,0)</f>
        <v>0</v>
      </c>
      <c r="BF609" s="232">
        <f>IF(N609="snížená",J609,0)</f>
        <v>0</v>
      </c>
      <c r="BG609" s="232">
        <f>IF(N609="zákl. přenesená",J609,0)</f>
        <v>0</v>
      </c>
      <c r="BH609" s="232">
        <f>IF(N609="sníž. přenesená",J609,0)</f>
        <v>0</v>
      </c>
      <c r="BI609" s="232">
        <f>IF(N609="nulová",J609,0)</f>
        <v>0</v>
      </c>
      <c r="BJ609" s="18" t="s">
        <v>80</v>
      </c>
      <c r="BK609" s="232">
        <f>ROUND(I609*H609,2)</f>
        <v>0</v>
      </c>
      <c r="BL609" s="18" t="s">
        <v>257</v>
      </c>
      <c r="BM609" s="231" t="s">
        <v>1435</v>
      </c>
    </row>
    <row r="610" spans="2:65" s="1" customFormat="1" ht="36" customHeight="1">
      <c r="B610" s="39"/>
      <c r="C610" s="220" t="s">
        <v>1436</v>
      </c>
      <c r="D610" s="220" t="s">
        <v>149</v>
      </c>
      <c r="E610" s="221" t="s">
        <v>1437</v>
      </c>
      <c r="F610" s="222" t="s">
        <v>1438</v>
      </c>
      <c r="G610" s="223" t="s">
        <v>152</v>
      </c>
      <c r="H610" s="224">
        <v>220</v>
      </c>
      <c r="I610" s="225"/>
      <c r="J610" s="226">
        <f>ROUND(I610*H610,2)</f>
        <v>0</v>
      </c>
      <c r="K610" s="222" t="s">
        <v>153</v>
      </c>
      <c r="L610" s="44"/>
      <c r="M610" s="227" t="s">
        <v>19</v>
      </c>
      <c r="N610" s="228" t="s">
        <v>43</v>
      </c>
      <c r="O610" s="84"/>
      <c r="P610" s="229">
        <f>O610*H610</f>
        <v>0</v>
      </c>
      <c r="Q610" s="229">
        <v>0.00672</v>
      </c>
      <c r="R610" s="229">
        <f>Q610*H610</f>
        <v>1.4784000000000002</v>
      </c>
      <c r="S610" s="229">
        <v>0</v>
      </c>
      <c r="T610" s="230">
        <f>S610*H610</f>
        <v>0</v>
      </c>
      <c r="AR610" s="231" t="s">
        <v>154</v>
      </c>
      <c r="AT610" s="231" t="s">
        <v>149</v>
      </c>
      <c r="AU610" s="231" t="s">
        <v>82</v>
      </c>
      <c r="AY610" s="18" t="s">
        <v>147</v>
      </c>
      <c r="BE610" s="232">
        <f>IF(N610="základní",J610,0)</f>
        <v>0</v>
      </c>
      <c r="BF610" s="232">
        <f>IF(N610="snížená",J610,0)</f>
        <v>0</v>
      </c>
      <c r="BG610" s="232">
        <f>IF(N610="zákl. přenesená",J610,0)</f>
        <v>0</v>
      </c>
      <c r="BH610" s="232">
        <f>IF(N610="sníž. přenesená",J610,0)</f>
        <v>0</v>
      </c>
      <c r="BI610" s="232">
        <f>IF(N610="nulová",J610,0)</f>
        <v>0</v>
      </c>
      <c r="BJ610" s="18" t="s">
        <v>80</v>
      </c>
      <c r="BK610" s="232">
        <f>ROUND(I610*H610,2)</f>
        <v>0</v>
      </c>
      <c r="BL610" s="18" t="s">
        <v>154</v>
      </c>
      <c r="BM610" s="231" t="s">
        <v>1439</v>
      </c>
    </row>
    <row r="611" spans="2:51" s="12" customFormat="1" ht="12">
      <c r="B611" s="233"/>
      <c r="C611" s="234"/>
      <c r="D611" s="235" t="s">
        <v>156</v>
      </c>
      <c r="E611" s="236" t="s">
        <v>19</v>
      </c>
      <c r="F611" s="237" t="s">
        <v>1440</v>
      </c>
      <c r="G611" s="234"/>
      <c r="H611" s="238">
        <v>115</v>
      </c>
      <c r="I611" s="239"/>
      <c r="J611" s="234"/>
      <c r="K611" s="234"/>
      <c r="L611" s="240"/>
      <c r="M611" s="241"/>
      <c r="N611" s="242"/>
      <c r="O611" s="242"/>
      <c r="P611" s="242"/>
      <c r="Q611" s="242"/>
      <c r="R611" s="242"/>
      <c r="S611" s="242"/>
      <c r="T611" s="243"/>
      <c r="AT611" s="244" t="s">
        <v>156</v>
      </c>
      <c r="AU611" s="244" t="s">
        <v>82</v>
      </c>
      <c r="AV611" s="12" t="s">
        <v>82</v>
      </c>
      <c r="AW611" s="12" t="s">
        <v>33</v>
      </c>
      <c r="AX611" s="12" t="s">
        <v>72</v>
      </c>
      <c r="AY611" s="244" t="s">
        <v>147</v>
      </c>
    </row>
    <row r="612" spans="2:51" s="12" customFormat="1" ht="12">
      <c r="B612" s="233"/>
      <c r="C612" s="234"/>
      <c r="D612" s="235" t="s">
        <v>156</v>
      </c>
      <c r="E612" s="236" t="s">
        <v>19</v>
      </c>
      <c r="F612" s="237" t="s">
        <v>1441</v>
      </c>
      <c r="G612" s="234"/>
      <c r="H612" s="238">
        <v>105</v>
      </c>
      <c r="I612" s="239"/>
      <c r="J612" s="234"/>
      <c r="K612" s="234"/>
      <c r="L612" s="240"/>
      <c r="M612" s="241"/>
      <c r="N612" s="242"/>
      <c r="O612" s="242"/>
      <c r="P612" s="242"/>
      <c r="Q612" s="242"/>
      <c r="R612" s="242"/>
      <c r="S612" s="242"/>
      <c r="T612" s="243"/>
      <c r="AT612" s="244" t="s">
        <v>156</v>
      </c>
      <c r="AU612" s="244" t="s">
        <v>82</v>
      </c>
      <c r="AV612" s="12" t="s">
        <v>82</v>
      </c>
      <c r="AW612" s="12" t="s">
        <v>33</v>
      </c>
      <c r="AX612" s="12" t="s">
        <v>72</v>
      </c>
      <c r="AY612" s="244" t="s">
        <v>147</v>
      </c>
    </row>
    <row r="613" spans="2:51" s="13" customFormat="1" ht="12">
      <c r="B613" s="245"/>
      <c r="C613" s="246"/>
      <c r="D613" s="235" t="s">
        <v>156</v>
      </c>
      <c r="E613" s="247" t="s">
        <v>19</v>
      </c>
      <c r="F613" s="248" t="s">
        <v>183</v>
      </c>
      <c r="G613" s="246"/>
      <c r="H613" s="249">
        <v>220</v>
      </c>
      <c r="I613" s="250"/>
      <c r="J613" s="246"/>
      <c r="K613" s="246"/>
      <c r="L613" s="251"/>
      <c r="M613" s="252"/>
      <c r="N613" s="253"/>
      <c r="O613" s="253"/>
      <c r="P613" s="253"/>
      <c r="Q613" s="253"/>
      <c r="R613" s="253"/>
      <c r="S613" s="253"/>
      <c r="T613" s="254"/>
      <c r="AT613" s="255" t="s">
        <v>156</v>
      </c>
      <c r="AU613" s="255" t="s">
        <v>82</v>
      </c>
      <c r="AV613" s="13" t="s">
        <v>154</v>
      </c>
      <c r="AW613" s="13" t="s">
        <v>33</v>
      </c>
      <c r="AX613" s="13" t="s">
        <v>80</v>
      </c>
      <c r="AY613" s="255" t="s">
        <v>147</v>
      </c>
    </row>
    <row r="614" spans="2:65" s="1" customFormat="1" ht="24" customHeight="1">
      <c r="B614" s="39"/>
      <c r="C614" s="220" t="s">
        <v>1442</v>
      </c>
      <c r="D614" s="220" t="s">
        <v>149</v>
      </c>
      <c r="E614" s="221" t="s">
        <v>1443</v>
      </c>
      <c r="F614" s="222" t="s">
        <v>1444</v>
      </c>
      <c r="G614" s="223" t="s">
        <v>322</v>
      </c>
      <c r="H614" s="224">
        <v>3</v>
      </c>
      <c r="I614" s="225"/>
      <c r="J614" s="226">
        <f>ROUND(I614*H614,2)</f>
        <v>0</v>
      </c>
      <c r="K614" s="222" t="s">
        <v>153</v>
      </c>
      <c r="L614" s="44"/>
      <c r="M614" s="227" t="s">
        <v>19</v>
      </c>
      <c r="N614" s="228" t="s">
        <v>43</v>
      </c>
      <c r="O614" s="84"/>
      <c r="P614" s="229">
        <f>O614*H614</f>
        <v>0</v>
      </c>
      <c r="Q614" s="229">
        <v>0.00282</v>
      </c>
      <c r="R614" s="229">
        <f>Q614*H614</f>
        <v>0.00846</v>
      </c>
      <c r="S614" s="229">
        <v>0</v>
      </c>
      <c r="T614" s="230">
        <f>S614*H614</f>
        <v>0</v>
      </c>
      <c r="AR614" s="231" t="s">
        <v>257</v>
      </c>
      <c r="AT614" s="231" t="s">
        <v>149</v>
      </c>
      <c r="AU614" s="231" t="s">
        <v>82</v>
      </c>
      <c r="AY614" s="18" t="s">
        <v>147</v>
      </c>
      <c r="BE614" s="232">
        <f>IF(N614="základní",J614,0)</f>
        <v>0</v>
      </c>
      <c r="BF614" s="232">
        <f>IF(N614="snížená",J614,0)</f>
        <v>0</v>
      </c>
      <c r="BG614" s="232">
        <f>IF(N614="zákl. přenesená",J614,0)</f>
        <v>0</v>
      </c>
      <c r="BH614" s="232">
        <f>IF(N614="sníž. přenesená",J614,0)</f>
        <v>0</v>
      </c>
      <c r="BI614" s="232">
        <f>IF(N614="nulová",J614,0)</f>
        <v>0</v>
      </c>
      <c r="BJ614" s="18" t="s">
        <v>80</v>
      </c>
      <c r="BK614" s="232">
        <f>ROUND(I614*H614,2)</f>
        <v>0</v>
      </c>
      <c r="BL614" s="18" t="s">
        <v>257</v>
      </c>
      <c r="BM614" s="231" t="s">
        <v>1445</v>
      </c>
    </row>
    <row r="615" spans="2:51" s="12" customFormat="1" ht="12">
      <c r="B615" s="233"/>
      <c r="C615" s="234"/>
      <c r="D615" s="235" t="s">
        <v>156</v>
      </c>
      <c r="E615" s="236" t="s">
        <v>19</v>
      </c>
      <c r="F615" s="237" t="s">
        <v>1446</v>
      </c>
      <c r="G615" s="234"/>
      <c r="H615" s="238">
        <v>3</v>
      </c>
      <c r="I615" s="239"/>
      <c r="J615" s="234"/>
      <c r="K615" s="234"/>
      <c r="L615" s="240"/>
      <c r="M615" s="241"/>
      <c r="N615" s="242"/>
      <c r="O615" s="242"/>
      <c r="P615" s="242"/>
      <c r="Q615" s="242"/>
      <c r="R615" s="242"/>
      <c r="S615" s="242"/>
      <c r="T615" s="243"/>
      <c r="AT615" s="244" t="s">
        <v>156</v>
      </c>
      <c r="AU615" s="244" t="s">
        <v>82</v>
      </c>
      <c r="AV615" s="12" t="s">
        <v>82</v>
      </c>
      <c r="AW615" s="12" t="s">
        <v>33</v>
      </c>
      <c r="AX615" s="12" t="s">
        <v>80</v>
      </c>
      <c r="AY615" s="244" t="s">
        <v>147</v>
      </c>
    </row>
    <row r="616" spans="2:65" s="1" customFormat="1" ht="16.5" customHeight="1">
      <c r="B616" s="39"/>
      <c r="C616" s="220" t="s">
        <v>1447</v>
      </c>
      <c r="D616" s="220" t="s">
        <v>149</v>
      </c>
      <c r="E616" s="221" t="s">
        <v>1448</v>
      </c>
      <c r="F616" s="222" t="s">
        <v>1449</v>
      </c>
      <c r="G616" s="223" t="s">
        <v>732</v>
      </c>
      <c r="H616" s="224">
        <v>115</v>
      </c>
      <c r="I616" s="225"/>
      <c r="J616" s="226">
        <f>ROUND(I616*H616,2)</f>
        <v>0</v>
      </c>
      <c r="K616" s="222" t="s">
        <v>19</v>
      </c>
      <c r="L616" s="44"/>
      <c r="M616" s="227" t="s">
        <v>19</v>
      </c>
      <c r="N616" s="228" t="s">
        <v>43</v>
      </c>
      <c r="O616" s="84"/>
      <c r="P616" s="229">
        <f>O616*H616</f>
        <v>0</v>
      </c>
      <c r="Q616" s="229">
        <v>0.0015</v>
      </c>
      <c r="R616" s="229">
        <f>Q616*H616</f>
        <v>0.17250000000000001</v>
      </c>
      <c r="S616" s="229">
        <v>0</v>
      </c>
      <c r="T616" s="230">
        <f>S616*H616</f>
        <v>0</v>
      </c>
      <c r="AR616" s="231" t="s">
        <v>257</v>
      </c>
      <c r="AT616" s="231" t="s">
        <v>149</v>
      </c>
      <c r="AU616" s="231" t="s">
        <v>82</v>
      </c>
      <c r="AY616" s="18" t="s">
        <v>147</v>
      </c>
      <c r="BE616" s="232">
        <f>IF(N616="základní",J616,0)</f>
        <v>0</v>
      </c>
      <c r="BF616" s="232">
        <f>IF(N616="snížená",J616,0)</f>
        <v>0</v>
      </c>
      <c r="BG616" s="232">
        <f>IF(N616="zákl. přenesená",J616,0)</f>
        <v>0</v>
      </c>
      <c r="BH616" s="232">
        <f>IF(N616="sníž. přenesená",J616,0)</f>
        <v>0</v>
      </c>
      <c r="BI616" s="232">
        <f>IF(N616="nulová",J616,0)</f>
        <v>0</v>
      </c>
      <c r="BJ616" s="18" t="s">
        <v>80</v>
      </c>
      <c r="BK616" s="232">
        <f>ROUND(I616*H616,2)</f>
        <v>0</v>
      </c>
      <c r="BL616" s="18" t="s">
        <v>257</v>
      </c>
      <c r="BM616" s="231" t="s">
        <v>1450</v>
      </c>
    </row>
    <row r="617" spans="2:51" s="12" customFormat="1" ht="12">
      <c r="B617" s="233"/>
      <c r="C617" s="234"/>
      <c r="D617" s="235" t="s">
        <v>156</v>
      </c>
      <c r="E617" s="236" t="s">
        <v>19</v>
      </c>
      <c r="F617" s="237" t="s">
        <v>1451</v>
      </c>
      <c r="G617" s="234"/>
      <c r="H617" s="238">
        <v>115</v>
      </c>
      <c r="I617" s="239"/>
      <c r="J617" s="234"/>
      <c r="K617" s="234"/>
      <c r="L617" s="240"/>
      <c r="M617" s="241"/>
      <c r="N617" s="242"/>
      <c r="O617" s="242"/>
      <c r="P617" s="242"/>
      <c r="Q617" s="242"/>
      <c r="R617" s="242"/>
      <c r="S617" s="242"/>
      <c r="T617" s="243"/>
      <c r="AT617" s="244" t="s">
        <v>156</v>
      </c>
      <c r="AU617" s="244" t="s">
        <v>82</v>
      </c>
      <c r="AV617" s="12" t="s">
        <v>82</v>
      </c>
      <c r="AW617" s="12" t="s">
        <v>33</v>
      </c>
      <c r="AX617" s="12" t="s">
        <v>80</v>
      </c>
      <c r="AY617" s="244" t="s">
        <v>147</v>
      </c>
    </row>
    <row r="618" spans="2:65" s="1" customFormat="1" ht="24" customHeight="1">
      <c r="B618" s="39"/>
      <c r="C618" s="220" t="s">
        <v>1452</v>
      </c>
      <c r="D618" s="220" t="s">
        <v>149</v>
      </c>
      <c r="E618" s="221" t="s">
        <v>1453</v>
      </c>
      <c r="F618" s="222" t="s">
        <v>1454</v>
      </c>
      <c r="G618" s="223" t="s">
        <v>322</v>
      </c>
      <c r="H618" s="224">
        <v>24.5</v>
      </c>
      <c r="I618" s="225"/>
      <c r="J618" s="226">
        <f>ROUND(I618*H618,2)</f>
        <v>0</v>
      </c>
      <c r="K618" s="222" t="s">
        <v>153</v>
      </c>
      <c r="L618" s="44"/>
      <c r="M618" s="227" t="s">
        <v>19</v>
      </c>
      <c r="N618" s="228" t="s">
        <v>43</v>
      </c>
      <c r="O618" s="84"/>
      <c r="P618" s="229">
        <f>O618*H618</f>
        <v>0</v>
      </c>
      <c r="Q618" s="229">
        <v>0.00373</v>
      </c>
      <c r="R618" s="229">
        <f>Q618*H618</f>
        <v>0.091385</v>
      </c>
      <c r="S618" s="229">
        <v>0</v>
      </c>
      <c r="T618" s="230">
        <f>S618*H618</f>
        <v>0</v>
      </c>
      <c r="AR618" s="231" t="s">
        <v>257</v>
      </c>
      <c r="AT618" s="231" t="s">
        <v>149</v>
      </c>
      <c r="AU618" s="231" t="s">
        <v>82</v>
      </c>
      <c r="AY618" s="18" t="s">
        <v>147</v>
      </c>
      <c r="BE618" s="232">
        <f>IF(N618="základní",J618,0)</f>
        <v>0</v>
      </c>
      <c r="BF618" s="232">
        <f>IF(N618="snížená",J618,0)</f>
        <v>0</v>
      </c>
      <c r="BG618" s="232">
        <f>IF(N618="zákl. přenesená",J618,0)</f>
        <v>0</v>
      </c>
      <c r="BH618" s="232">
        <f>IF(N618="sníž. přenesená",J618,0)</f>
        <v>0</v>
      </c>
      <c r="BI618" s="232">
        <f>IF(N618="nulová",J618,0)</f>
        <v>0</v>
      </c>
      <c r="BJ618" s="18" t="s">
        <v>80</v>
      </c>
      <c r="BK618" s="232">
        <f>ROUND(I618*H618,2)</f>
        <v>0</v>
      </c>
      <c r="BL618" s="18" t="s">
        <v>257</v>
      </c>
      <c r="BM618" s="231" t="s">
        <v>1455</v>
      </c>
    </row>
    <row r="619" spans="2:51" s="12" customFormat="1" ht="12">
      <c r="B619" s="233"/>
      <c r="C619" s="234"/>
      <c r="D619" s="235" t="s">
        <v>156</v>
      </c>
      <c r="E619" s="236" t="s">
        <v>19</v>
      </c>
      <c r="F619" s="237" t="s">
        <v>1456</v>
      </c>
      <c r="G619" s="234"/>
      <c r="H619" s="238">
        <v>22</v>
      </c>
      <c r="I619" s="239"/>
      <c r="J619" s="234"/>
      <c r="K619" s="234"/>
      <c r="L619" s="240"/>
      <c r="M619" s="241"/>
      <c r="N619" s="242"/>
      <c r="O619" s="242"/>
      <c r="P619" s="242"/>
      <c r="Q619" s="242"/>
      <c r="R619" s="242"/>
      <c r="S619" s="242"/>
      <c r="T619" s="243"/>
      <c r="AT619" s="244" t="s">
        <v>156</v>
      </c>
      <c r="AU619" s="244" t="s">
        <v>82</v>
      </c>
      <c r="AV619" s="12" t="s">
        <v>82</v>
      </c>
      <c r="AW619" s="12" t="s">
        <v>33</v>
      </c>
      <c r="AX619" s="12" t="s">
        <v>72</v>
      </c>
      <c r="AY619" s="244" t="s">
        <v>147</v>
      </c>
    </row>
    <row r="620" spans="2:51" s="12" customFormat="1" ht="12">
      <c r="B620" s="233"/>
      <c r="C620" s="234"/>
      <c r="D620" s="235" t="s">
        <v>156</v>
      </c>
      <c r="E620" s="236" t="s">
        <v>19</v>
      </c>
      <c r="F620" s="237" t="s">
        <v>1457</v>
      </c>
      <c r="G620" s="234"/>
      <c r="H620" s="238">
        <v>2.5</v>
      </c>
      <c r="I620" s="239"/>
      <c r="J620" s="234"/>
      <c r="K620" s="234"/>
      <c r="L620" s="240"/>
      <c r="M620" s="241"/>
      <c r="N620" s="242"/>
      <c r="O620" s="242"/>
      <c r="P620" s="242"/>
      <c r="Q620" s="242"/>
      <c r="R620" s="242"/>
      <c r="S620" s="242"/>
      <c r="T620" s="243"/>
      <c r="AT620" s="244" t="s">
        <v>156</v>
      </c>
      <c r="AU620" s="244" t="s">
        <v>82</v>
      </c>
      <c r="AV620" s="12" t="s">
        <v>82</v>
      </c>
      <c r="AW620" s="12" t="s">
        <v>33</v>
      </c>
      <c r="AX620" s="12" t="s">
        <v>72</v>
      </c>
      <c r="AY620" s="244" t="s">
        <v>147</v>
      </c>
    </row>
    <row r="621" spans="2:51" s="13" customFormat="1" ht="12">
      <c r="B621" s="245"/>
      <c r="C621" s="246"/>
      <c r="D621" s="235" t="s">
        <v>156</v>
      </c>
      <c r="E621" s="247" t="s">
        <v>19</v>
      </c>
      <c r="F621" s="248" t="s">
        <v>183</v>
      </c>
      <c r="G621" s="246"/>
      <c r="H621" s="249">
        <v>24.5</v>
      </c>
      <c r="I621" s="250"/>
      <c r="J621" s="246"/>
      <c r="K621" s="246"/>
      <c r="L621" s="251"/>
      <c r="M621" s="252"/>
      <c r="N621" s="253"/>
      <c r="O621" s="253"/>
      <c r="P621" s="253"/>
      <c r="Q621" s="253"/>
      <c r="R621" s="253"/>
      <c r="S621" s="253"/>
      <c r="T621" s="254"/>
      <c r="AT621" s="255" t="s">
        <v>156</v>
      </c>
      <c r="AU621" s="255" t="s">
        <v>82</v>
      </c>
      <c r="AV621" s="13" t="s">
        <v>154</v>
      </c>
      <c r="AW621" s="13" t="s">
        <v>33</v>
      </c>
      <c r="AX621" s="13" t="s">
        <v>80</v>
      </c>
      <c r="AY621" s="255" t="s">
        <v>147</v>
      </c>
    </row>
    <row r="622" spans="2:65" s="1" customFormat="1" ht="36" customHeight="1">
      <c r="B622" s="39"/>
      <c r="C622" s="220" t="s">
        <v>1458</v>
      </c>
      <c r="D622" s="220" t="s">
        <v>149</v>
      </c>
      <c r="E622" s="221" t="s">
        <v>1459</v>
      </c>
      <c r="F622" s="222" t="s">
        <v>1460</v>
      </c>
      <c r="G622" s="223" t="s">
        <v>322</v>
      </c>
      <c r="H622" s="224">
        <v>371.3</v>
      </c>
      <c r="I622" s="225"/>
      <c r="J622" s="226">
        <f>ROUND(I622*H622,2)</f>
        <v>0</v>
      </c>
      <c r="K622" s="222" t="s">
        <v>153</v>
      </c>
      <c r="L622" s="44"/>
      <c r="M622" s="227" t="s">
        <v>19</v>
      </c>
      <c r="N622" s="228" t="s">
        <v>43</v>
      </c>
      <c r="O622" s="84"/>
      <c r="P622" s="229">
        <f>O622*H622</f>
        <v>0</v>
      </c>
      <c r="Q622" s="229">
        <v>0.00252</v>
      </c>
      <c r="R622" s="229">
        <f>Q622*H622</f>
        <v>0.9356760000000001</v>
      </c>
      <c r="S622" s="229">
        <v>0</v>
      </c>
      <c r="T622" s="230">
        <f>S622*H622</f>
        <v>0</v>
      </c>
      <c r="AR622" s="231" t="s">
        <v>257</v>
      </c>
      <c r="AT622" s="231" t="s">
        <v>149</v>
      </c>
      <c r="AU622" s="231" t="s">
        <v>82</v>
      </c>
      <c r="AY622" s="18" t="s">
        <v>147</v>
      </c>
      <c r="BE622" s="232">
        <f>IF(N622="základní",J622,0)</f>
        <v>0</v>
      </c>
      <c r="BF622" s="232">
        <f>IF(N622="snížená",J622,0)</f>
        <v>0</v>
      </c>
      <c r="BG622" s="232">
        <f>IF(N622="zákl. přenesená",J622,0)</f>
        <v>0</v>
      </c>
      <c r="BH622" s="232">
        <f>IF(N622="sníž. přenesená",J622,0)</f>
        <v>0</v>
      </c>
      <c r="BI622" s="232">
        <f>IF(N622="nulová",J622,0)</f>
        <v>0</v>
      </c>
      <c r="BJ622" s="18" t="s">
        <v>80</v>
      </c>
      <c r="BK622" s="232">
        <f>ROUND(I622*H622,2)</f>
        <v>0</v>
      </c>
      <c r="BL622" s="18" t="s">
        <v>257</v>
      </c>
      <c r="BM622" s="231" t="s">
        <v>1461</v>
      </c>
    </row>
    <row r="623" spans="2:51" s="12" customFormat="1" ht="12">
      <c r="B623" s="233"/>
      <c r="C623" s="234"/>
      <c r="D623" s="235" t="s">
        <v>156</v>
      </c>
      <c r="E623" s="236" t="s">
        <v>19</v>
      </c>
      <c r="F623" s="237" t="s">
        <v>1462</v>
      </c>
      <c r="G623" s="234"/>
      <c r="H623" s="238">
        <v>128</v>
      </c>
      <c r="I623" s="239"/>
      <c r="J623" s="234"/>
      <c r="K623" s="234"/>
      <c r="L623" s="240"/>
      <c r="M623" s="241"/>
      <c r="N623" s="242"/>
      <c r="O623" s="242"/>
      <c r="P623" s="242"/>
      <c r="Q623" s="242"/>
      <c r="R623" s="242"/>
      <c r="S623" s="242"/>
      <c r="T623" s="243"/>
      <c r="AT623" s="244" t="s">
        <v>156</v>
      </c>
      <c r="AU623" s="244" t="s">
        <v>82</v>
      </c>
      <c r="AV623" s="12" t="s">
        <v>82</v>
      </c>
      <c r="AW623" s="12" t="s">
        <v>33</v>
      </c>
      <c r="AX623" s="12" t="s">
        <v>72</v>
      </c>
      <c r="AY623" s="244" t="s">
        <v>147</v>
      </c>
    </row>
    <row r="624" spans="2:51" s="12" customFormat="1" ht="12">
      <c r="B624" s="233"/>
      <c r="C624" s="234"/>
      <c r="D624" s="235" t="s">
        <v>156</v>
      </c>
      <c r="E624" s="236" t="s">
        <v>19</v>
      </c>
      <c r="F624" s="237" t="s">
        <v>1463</v>
      </c>
      <c r="G624" s="234"/>
      <c r="H624" s="238">
        <v>113.8</v>
      </c>
      <c r="I624" s="239"/>
      <c r="J624" s="234"/>
      <c r="K624" s="234"/>
      <c r="L624" s="240"/>
      <c r="M624" s="241"/>
      <c r="N624" s="242"/>
      <c r="O624" s="242"/>
      <c r="P624" s="242"/>
      <c r="Q624" s="242"/>
      <c r="R624" s="242"/>
      <c r="S624" s="242"/>
      <c r="T624" s="243"/>
      <c r="AT624" s="244" t="s">
        <v>156</v>
      </c>
      <c r="AU624" s="244" t="s">
        <v>82</v>
      </c>
      <c r="AV624" s="12" t="s">
        <v>82</v>
      </c>
      <c r="AW624" s="12" t="s">
        <v>33</v>
      </c>
      <c r="AX624" s="12" t="s">
        <v>72</v>
      </c>
      <c r="AY624" s="244" t="s">
        <v>147</v>
      </c>
    </row>
    <row r="625" spans="2:51" s="12" customFormat="1" ht="12">
      <c r="B625" s="233"/>
      <c r="C625" s="234"/>
      <c r="D625" s="235" t="s">
        <v>156</v>
      </c>
      <c r="E625" s="236" t="s">
        <v>19</v>
      </c>
      <c r="F625" s="237" t="s">
        <v>1464</v>
      </c>
      <c r="G625" s="234"/>
      <c r="H625" s="238">
        <v>52</v>
      </c>
      <c r="I625" s="239"/>
      <c r="J625" s="234"/>
      <c r="K625" s="234"/>
      <c r="L625" s="240"/>
      <c r="M625" s="241"/>
      <c r="N625" s="242"/>
      <c r="O625" s="242"/>
      <c r="P625" s="242"/>
      <c r="Q625" s="242"/>
      <c r="R625" s="242"/>
      <c r="S625" s="242"/>
      <c r="T625" s="243"/>
      <c r="AT625" s="244" t="s">
        <v>156</v>
      </c>
      <c r="AU625" s="244" t="s">
        <v>82</v>
      </c>
      <c r="AV625" s="12" t="s">
        <v>82</v>
      </c>
      <c r="AW625" s="12" t="s">
        <v>33</v>
      </c>
      <c r="AX625" s="12" t="s">
        <v>72</v>
      </c>
      <c r="AY625" s="244" t="s">
        <v>147</v>
      </c>
    </row>
    <row r="626" spans="2:51" s="12" customFormat="1" ht="12">
      <c r="B626" s="233"/>
      <c r="C626" s="234"/>
      <c r="D626" s="235" t="s">
        <v>156</v>
      </c>
      <c r="E626" s="236" t="s">
        <v>19</v>
      </c>
      <c r="F626" s="237" t="s">
        <v>1465</v>
      </c>
      <c r="G626" s="234"/>
      <c r="H626" s="238">
        <v>35.5</v>
      </c>
      <c r="I626" s="239"/>
      <c r="J626" s="234"/>
      <c r="K626" s="234"/>
      <c r="L626" s="240"/>
      <c r="M626" s="241"/>
      <c r="N626" s="242"/>
      <c r="O626" s="242"/>
      <c r="P626" s="242"/>
      <c r="Q626" s="242"/>
      <c r="R626" s="242"/>
      <c r="S626" s="242"/>
      <c r="T626" s="243"/>
      <c r="AT626" s="244" t="s">
        <v>156</v>
      </c>
      <c r="AU626" s="244" t="s">
        <v>82</v>
      </c>
      <c r="AV626" s="12" t="s">
        <v>82</v>
      </c>
      <c r="AW626" s="12" t="s">
        <v>33</v>
      </c>
      <c r="AX626" s="12" t="s">
        <v>72</v>
      </c>
      <c r="AY626" s="244" t="s">
        <v>147</v>
      </c>
    </row>
    <row r="627" spans="2:51" s="12" customFormat="1" ht="12">
      <c r="B627" s="233"/>
      <c r="C627" s="234"/>
      <c r="D627" s="235" t="s">
        <v>156</v>
      </c>
      <c r="E627" s="236" t="s">
        <v>19</v>
      </c>
      <c r="F627" s="237" t="s">
        <v>1466</v>
      </c>
      <c r="G627" s="234"/>
      <c r="H627" s="238">
        <v>42</v>
      </c>
      <c r="I627" s="239"/>
      <c r="J627" s="234"/>
      <c r="K627" s="234"/>
      <c r="L627" s="240"/>
      <c r="M627" s="241"/>
      <c r="N627" s="242"/>
      <c r="O627" s="242"/>
      <c r="P627" s="242"/>
      <c r="Q627" s="242"/>
      <c r="R627" s="242"/>
      <c r="S627" s="242"/>
      <c r="T627" s="243"/>
      <c r="AT627" s="244" t="s">
        <v>156</v>
      </c>
      <c r="AU627" s="244" t="s">
        <v>82</v>
      </c>
      <c r="AV627" s="12" t="s">
        <v>82</v>
      </c>
      <c r="AW627" s="12" t="s">
        <v>33</v>
      </c>
      <c r="AX627" s="12" t="s">
        <v>72</v>
      </c>
      <c r="AY627" s="244" t="s">
        <v>147</v>
      </c>
    </row>
    <row r="628" spans="2:51" s="13" customFormat="1" ht="12">
      <c r="B628" s="245"/>
      <c r="C628" s="246"/>
      <c r="D628" s="235" t="s">
        <v>156</v>
      </c>
      <c r="E628" s="247" t="s">
        <v>19</v>
      </c>
      <c r="F628" s="248" t="s">
        <v>183</v>
      </c>
      <c r="G628" s="246"/>
      <c r="H628" s="249">
        <v>371.3</v>
      </c>
      <c r="I628" s="250"/>
      <c r="J628" s="246"/>
      <c r="K628" s="246"/>
      <c r="L628" s="251"/>
      <c r="M628" s="252"/>
      <c r="N628" s="253"/>
      <c r="O628" s="253"/>
      <c r="P628" s="253"/>
      <c r="Q628" s="253"/>
      <c r="R628" s="253"/>
      <c r="S628" s="253"/>
      <c r="T628" s="254"/>
      <c r="AT628" s="255" t="s">
        <v>156</v>
      </c>
      <c r="AU628" s="255" t="s">
        <v>82</v>
      </c>
      <c r="AV628" s="13" t="s">
        <v>154</v>
      </c>
      <c r="AW628" s="13" t="s">
        <v>33</v>
      </c>
      <c r="AX628" s="13" t="s">
        <v>80</v>
      </c>
      <c r="AY628" s="255" t="s">
        <v>147</v>
      </c>
    </row>
    <row r="629" spans="2:65" s="1" customFormat="1" ht="36" customHeight="1">
      <c r="B629" s="39"/>
      <c r="C629" s="220" t="s">
        <v>1467</v>
      </c>
      <c r="D629" s="220" t="s">
        <v>149</v>
      </c>
      <c r="E629" s="221" t="s">
        <v>1468</v>
      </c>
      <c r="F629" s="222" t="s">
        <v>1469</v>
      </c>
      <c r="G629" s="223" t="s">
        <v>322</v>
      </c>
      <c r="H629" s="224">
        <v>56.1</v>
      </c>
      <c r="I629" s="225"/>
      <c r="J629" s="226">
        <f>ROUND(I629*H629,2)</f>
        <v>0</v>
      </c>
      <c r="K629" s="222" t="s">
        <v>153</v>
      </c>
      <c r="L629" s="44"/>
      <c r="M629" s="227" t="s">
        <v>19</v>
      </c>
      <c r="N629" s="228" t="s">
        <v>43</v>
      </c>
      <c r="O629" s="84"/>
      <c r="P629" s="229">
        <f>O629*H629</f>
        <v>0</v>
      </c>
      <c r="Q629" s="229">
        <v>0.0019</v>
      </c>
      <c r="R629" s="229">
        <f>Q629*H629</f>
        <v>0.10659</v>
      </c>
      <c r="S629" s="229">
        <v>0</v>
      </c>
      <c r="T629" s="230">
        <f>S629*H629</f>
        <v>0</v>
      </c>
      <c r="AR629" s="231" t="s">
        <v>257</v>
      </c>
      <c r="AT629" s="231" t="s">
        <v>149</v>
      </c>
      <c r="AU629" s="231" t="s">
        <v>82</v>
      </c>
      <c r="AY629" s="18" t="s">
        <v>147</v>
      </c>
      <c r="BE629" s="232">
        <f>IF(N629="základní",J629,0)</f>
        <v>0</v>
      </c>
      <c r="BF629" s="232">
        <f>IF(N629="snížená",J629,0)</f>
        <v>0</v>
      </c>
      <c r="BG629" s="232">
        <f>IF(N629="zákl. přenesená",J629,0)</f>
        <v>0</v>
      </c>
      <c r="BH629" s="232">
        <f>IF(N629="sníž. přenesená",J629,0)</f>
        <v>0</v>
      </c>
      <c r="BI629" s="232">
        <f>IF(N629="nulová",J629,0)</f>
        <v>0</v>
      </c>
      <c r="BJ629" s="18" t="s">
        <v>80</v>
      </c>
      <c r="BK629" s="232">
        <f>ROUND(I629*H629,2)</f>
        <v>0</v>
      </c>
      <c r="BL629" s="18" t="s">
        <v>257</v>
      </c>
      <c r="BM629" s="231" t="s">
        <v>1470</v>
      </c>
    </row>
    <row r="630" spans="2:51" s="12" customFormat="1" ht="12">
      <c r="B630" s="233"/>
      <c r="C630" s="234"/>
      <c r="D630" s="235" t="s">
        <v>156</v>
      </c>
      <c r="E630" s="236" t="s">
        <v>19</v>
      </c>
      <c r="F630" s="237" t="s">
        <v>1471</v>
      </c>
      <c r="G630" s="234"/>
      <c r="H630" s="238">
        <v>56.1</v>
      </c>
      <c r="I630" s="239"/>
      <c r="J630" s="234"/>
      <c r="K630" s="234"/>
      <c r="L630" s="240"/>
      <c r="M630" s="241"/>
      <c r="N630" s="242"/>
      <c r="O630" s="242"/>
      <c r="P630" s="242"/>
      <c r="Q630" s="242"/>
      <c r="R630" s="242"/>
      <c r="S630" s="242"/>
      <c r="T630" s="243"/>
      <c r="AT630" s="244" t="s">
        <v>156</v>
      </c>
      <c r="AU630" s="244" t="s">
        <v>82</v>
      </c>
      <c r="AV630" s="12" t="s">
        <v>82</v>
      </c>
      <c r="AW630" s="12" t="s">
        <v>33</v>
      </c>
      <c r="AX630" s="12" t="s">
        <v>80</v>
      </c>
      <c r="AY630" s="244" t="s">
        <v>147</v>
      </c>
    </row>
    <row r="631" spans="2:65" s="1" customFormat="1" ht="24" customHeight="1">
      <c r="B631" s="39"/>
      <c r="C631" s="220" t="s">
        <v>1472</v>
      </c>
      <c r="D631" s="220" t="s">
        <v>149</v>
      </c>
      <c r="E631" s="221" t="s">
        <v>1473</v>
      </c>
      <c r="F631" s="222" t="s">
        <v>1474</v>
      </c>
      <c r="G631" s="223" t="s">
        <v>152</v>
      </c>
      <c r="H631" s="224">
        <v>5.756</v>
      </c>
      <c r="I631" s="225"/>
      <c r="J631" s="226">
        <f>ROUND(I631*H631,2)</f>
        <v>0</v>
      </c>
      <c r="K631" s="222" t="s">
        <v>153</v>
      </c>
      <c r="L631" s="44"/>
      <c r="M631" s="227" t="s">
        <v>19</v>
      </c>
      <c r="N631" s="228" t="s">
        <v>43</v>
      </c>
      <c r="O631" s="84"/>
      <c r="P631" s="229">
        <f>O631*H631</f>
        <v>0</v>
      </c>
      <c r="Q631" s="229">
        <v>0.00637</v>
      </c>
      <c r="R631" s="229">
        <f>Q631*H631</f>
        <v>0.03666572</v>
      </c>
      <c r="S631" s="229">
        <v>0</v>
      </c>
      <c r="T631" s="230">
        <f>S631*H631</f>
        <v>0</v>
      </c>
      <c r="AR631" s="231" t="s">
        <v>257</v>
      </c>
      <c r="AT631" s="231" t="s">
        <v>149</v>
      </c>
      <c r="AU631" s="231" t="s">
        <v>82</v>
      </c>
      <c r="AY631" s="18" t="s">
        <v>147</v>
      </c>
      <c r="BE631" s="232">
        <f>IF(N631="základní",J631,0)</f>
        <v>0</v>
      </c>
      <c r="BF631" s="232">
        <f>IF(N631="snížená",J631,0)</f>
        <v>0</v>
      </c>
      <c r="BG631" s="232">
        <f>IF(N631="zákl. přenesená",J631,0)</f>
        <v>0</v>
      </c>
      <c r="BH631" s="232">
        <f>IF(N631="sníž. přenesená",J631,0)</f>
        <v>0</v>
      </c>
      <c r="BI631" s="232">
        <f>IF(N631="nulová",J631,0)</f>
        <v>0</v>
      </c>
      <c r="BJ631" s="18" t="s">
        <v>80</v>
      </c>
      <c r="BK631" s="232">
        <f>ROUND(I631*H631,2)</f>
        <v>0</v>
      </c>
      <c r="BL631" s="18" t="s">
        <v>257</v>
      </c>
      <c r="BM631" s="231" t="s">
        <v>1475</v>
      </c>
    </row>
    <row r="632" spans="2:51" s="12" customFormat="1" ht="12">
      <c r="B632" s="233"/>
      <c r="C632" s="234"/>
      <c r="D632" s="235" t="s">
        <v>156</v>
      </c>
      <c r="E632" s="236" t="s">
        <v>19</v>
      </c>
      <c r="F632" s="237" t="s">
        <v>1476</v>
      </c>
      <c r="G632" s="234"/>
      <c r="H632" s="238">
        <v>4.356</v>
      </c>
      <c r="I632" s="239"/>
      <c r="J632" s="234"/>
      <c r="K632" s="234"/>
      <c r="L632" s="240"/>
      <c r="M632" s="241"/>
      <c r="N632" s="242"/>
      <c r="O632" s="242"/>
      <c r="P632" s="242"/>
      <c r="Q632" s="242"/>
      <c r="R632" s="242"/>
      <c r="S632" s="242"/>
      <c r="T632" s="243"/>
      <c r="AT632" s="244" t="s">
        <v>156</v>
      </c>
      <c r="AU632" s="244" t="s">
        <v>82</v>
      </c>
      <c r="AV632" s="12" t="s">
        <v>82</v>
      </c>
      <c r="AW632" s="12" t="s">
        <v>33</v>
      </c>
      <c r="AX632" s="12" t="s">
        <v>72</v>
      </c>
      <c r="AY632" s="244" t="s">
        <v>147</v>
      </c>
    </row>
    <row r="633" spans="2:51" s="12" customFormat="1" ht="12">
      <c r="B633" s="233"/>
      <c r="C633" s="234"/>
      <c r="D633" s="235" t="s">
        <v>156</v>
      </c>
      <c r="E633" s="236" t="s">
        <v>19</v>
      </c>
      <c r="F633" s="237" t="s">
        <v>1477</v>
      </c>
      <c r="G633" s="234"/>
      <c r="H633" s="238">
        <v>1.4</v>
      </c>
      <c r="I633" s="239"/>
      <c r="J633" s="234"/>
      <c r="K633" s="234"/>
      <c r="L633" s="240"/>
      <c r="M633" s="241"/>
      <c r="N633" s="242"/>
      <c r="O633" s="242"/>
      <c r="P633" s="242"/>
      <c r="Q633" s="242"/>
      <c r="R633" s="242"/>
      <c r="S633" s="242"/>
      <c r="T633" s="243"/>
      <c r="AT633" s="244" t="s">
        <v>156</v>
      </c>
      <c r="AU633" s="244" t="s">
        <v>82</v>
      </c>
      <c r="AV633" s="12" t="s">
        <v>82</v>
      </c>
      <c r="AW633" s="12" t="s">
        <v>33</v>
      </c>
      <c r="AX633" s="12" t="s">
        <v>72</v>
      </c>
      <c r="AY633" s="244" t="s">
        <v>147</v>
      </c>
    </row>
    <row r="634" spans="2:51" s="13" customFormat="1" ht="12">
      <c r="B634" s="245"/>
      <c r="C634" s="246"/>
      <c r="D634" s="235" t="s">
        <v>156</v>
      </c>
      <c r="E634" s="247" t="s">
        <v>19</v>
      </c>
      <c r="F634" s="248" t="s">
        <v>183</v>
      </c>
      <c r="G634" s="246"/>
      <c r="H634" s="249">
        <v>5.756</v>
      </c>
      <c r="I634" s="250"/>
      <c r="J634" s="246"/>
      <c r="K634" s="246"/>
      <c r="L634" s="251"/>
      <c r="M634" s="252"/>
      <c r="N634" s="253"/>
      <c r="O634" s="253"/>
      <c r="P634" s="253"/>
      <c r="Q634" s="253"/>
      <c r="R634" s="253"/>
      <c r="S634" s="253"/>
      <c r="T634" s="254"/>
      <c r="AT634" s="255" t="s">
        <v>156</v>
      </c>
      <c r="AU634" s="255" t="s">
        <v>82</v>
      </c>
      <c r="AV634" s="13" t="s">
        <v>154</v>
      </c>
      <c r="AW634" s="13" t="s">
        <v>33</v>
      </c>
      <c r="AX634" s="13" t="s">
        <v>80</v>
      </c>
      <c r="AY634" s="255" t="s">
        <v>147</v>
      </c>
    </row>
    <row r="635" spans="2:65" s="1" customFormat="1" ht="48" customHeight="1">
      <c r="B635" s="39"/>
      <c r="C635" s="220" t="s">
        <v>1478</v>
      </c>
      <c r="D635" s="220" t="s">
        <v>149</v>
      </c>
      <c r="E635" s="221" t="s">
        <v>1479</v>
      </c>
      <c r="F635" s="222" t="s">
        <v>1480</v>
      </c>
      <c r="G635" s="223" t="s">
        <v>732</v>
      </c>
      <c r="H635" s="224">
        <v>5</v>
      </c>
      <c r="I635" s="225"/>
      <c r="J635" s="226">
        <f>ROUND(I635*H635,2)</f>
        <v>0</v>
      </c>
      <c r="K635" s="222" t="s">
        <v>153</v>
      </c>
      <c r="L635" s="44"/>
      <c r="M635" s="227" t="s">
        <v>19</v>
      </c>
      <c r="N635" s="228" t="s">
        <v>43</v>
      </c>
      <c r="O635" s="84"/>
      <c r="P635" s="229">
        <f>O635*H635</f>
        <v>0</v>
      </c>
      <c r="Q635" s="229">
        <v>0.002</v>
      </c>
      <c r="R635" s="229">
        <f>Q635*H635</f>
        <v>0.01</v>
      </c>
      <c r="S635" s="229">
        <v>0</v>
      </c>
      <c r="T635" s="230">
        <f>S635*H635</f>
        <v>0</v>
      </c>
      <c r="AR635" s="231" t="s">
        <v>257</v>
      </c>
      <c r="AT635" s="231" t="s">
        <v>149</v>
      </c>
      <c r="AU635" s="231" t="s">
        <v>82</v>
      </c>
      <c r="AY635" s="18" t="s">
        <v>147</v>
      </c>
      <c r="BE635" s="232">
        <f>IF(N635="základní",J635,0)</f>
        <v>0</v>
      </c>
      <c r="BF635" s="232">
        <f>IF(N635="snížená",J635,0)</f>
        <v>0</v>
      </c>
      <c r="BG635" s="232">
        <f>IF(N635="zákl. přenesená",J635,0)</f>
        <v>0</v>
      </c>
      <c r="BH635" s="232">
        <f>IF(N635="sníž. přenesená",J635,0)</f>
        <v>0</v>
      </c>
      <c r="BI635" s="232">
        <f>IF(N635="nulová",J635,0)</f>
        <v>0</v>
      </c>
      <c r="BJ635" s="18" t="s">
        <v>80</v>
      </c>
      <c r="BK635" s="232">
        <f>ROUND(I635*H635,2)</f>
        <v>0</v>
      </c>
      <c r="BL635" s="18" t="s">
        <v>257</v>
      </c>
      <c r="BM635" s="231" t="s">
        <v>1481</v>
      </c>
    </row>
    <row r="636" spans="2:51" s="12" customFormat="1" ht="12">
      <c r="B636" s="233"/>
      <c r="C636" s="234"/>
      <c r="D636" s="235" t="s">
        <v>156</v>
      </c>
      <c r="E636" s="236" t="s">
        <v>19</v>
      </c>
      <c r="F636" s="237" t="s">
        <v>1482</v>
      </c>
      <c r="G636" s="234"/>
      <c r="H636" s="238">
        <v>5</v>
      </c>
      <c r="I636" s="239"/>
      <c r="J636" s="234"/>
      <c r="K636" s="234"/>
      <c r="L636" s="240"/>
      <c r="M636" s="241"/>
      <c r="N636" s="242"/>
      <c r="O636" s="242"/>
      <c r="P636" s="242"/>
      <c r="Q636" s="242"/>
      <c r="R636" s="242"/>
      <c r="S636" s="242"/>
      <c r="T636" s="243"/>
      <c r="AT636" s="244" t="s">
        <v>156</v>
      </c>
      <c r="AU636" s="244" t="s">
        <v>82</v>
      </c>
      <c r="AV636" s="12" t="s">
        <v>82</v>
      </c>
      <c r="AW636" s="12" t="s">
        <v>33</v>
      </c>
      <c r="AX636" s="12" t="s">
        <v>80</v>
      </c>
      <c r="AY636" s="244" t="s">
        <v>147</v>
      </c>
    </row>
    <row r="637" spans="2:65" s="1" customFormat="1" ht="24" customHeight="1">
      <c r="B637" s="39"/>
      <c r="C637" s="220" t="s">
        <v>1483</v>
      </c>
      <c r="D637" s="220" t="s">
        <v>149</v>
      </c>
      <c r="E637" s="221" t="s">
        <v>1484</v>
      </c>
      <c r="F637" s="222" t="s">
        <v>1485</v>
      </c>
      <c r="G637" s="223" t="s">
        <v>322</v>
      </c>
      <c r="H637" s="224">
        <v>96</v>
      </c>
      <c r="I637" s="225"/>
      <c r="J637" s="226">
        <f>ROUND(I637*H637,2)</f>
        <v>0</v>
      </c>
      <c r="K637" s="222" t="s">
        <v>153</v>
      </c>
      <c r="L637" s="44"/>
      <c r="M637" s="227" t="s">
        <v>19</v>
      </c>
      <c r="N637" s="228" t="s">
        <v>43</v>
      </c>
      <c r="O637" s="84"/>
      <c r="P637" s="229">
        <f>O637*H637</f>
        <v>0</v>
      </c>
      <c r="Q637" s="229">
        <v>0.00259</v>
      </c>
      <c r="R637" s="229">
        <f>Q637*H637</f>
        <v>0.24863999999999997</v>
      </c>
      <c r="S637" s="229">
        <v>0</v>
      </c>
      <c r="T637" s="230">
        <f>S637*H637</f>
        <v>0</v>
      </c>
      <c r="AR637" s="231" t="s">
        <v>257</v>
      </c>
      <c r="AT637" s="231" t="s">
        <v>149</v>
      </c>
      <c r="AU637" s="231" t="s">
        <v>82</v>
      </c>
      <c r="AY637" s="18" t="s">
        <v>147</v>
      </c>
      <c r="BE637" s="232">
        <f>IF(N637="základní",J637,0)</f>
        <v>0</v>
      </c>
      <c r="BF637" s="232">
        <f>IF(N637="snížená",J637,0)</f>
        <v>0</v>
      </c>
      <c r="BG637" s="232">
        <f>IF(N637="zákl. přenesená",J637,0)</f>
        <v>0</v>
      </c>
      <c r="BH637" s="232">
        <f>IF(N637="sníž. přenesená",J637,0)</f>
        <v>0</v>
      </c>
      <c r="BI637" s="232">
        <f>IF(N637="nulová",J637,0)</f>
        <v>0</v>
      </c>
      <c r="BJ637" s="18" t="s">
        <v>80</v>
      </c>
      <c r="BK637" s="232">
        <f>ROUND(I637*H637,2)</f>
        <v>0</v>
      </c>
      <c r="BL637" s="18" t="s">
        <v>257</v>
      </c>
      <c r="BM637" s="231" t="s">
        <v>1486</v>
      </c>
    </row>
    <row r="638" spans="2:51" s="12" customFormat="1" ht="12">
      <c r="B638" s="233"/>
      <c r="C638" s="234"/>
      <c r="D638" s="235" t="s">
        <v>156</v>
      </c>
      <c r="E638" s="236" t="s">
        <v>19</v>
      </c>
      <c r="F638" s="237" t="s">
        <v>1487</v>
      </c>
      <c r="G638" s="234"/>
      <c r="H638" s="238">
        <v>96</v>
      </c>
      <c r="I638" s="239"/>
      <c r="J638" s="234"/>
      <c r="K638" s="234"/>
      <c r="L638" s="240"/>
      <c r="M638" s="241"/>
      <c r="N638" s="242"/>
      <c r="O638" s="242"/>
      <c r="P638" s="242"/>
      <c r="Q638" s="242"/>
      <c r="R638" s="242"/>
      <c r="S638" s="242"/>
      <c r="T638" s="243"/>
      <c r="AT638" s="244" t="s">
        <v>156</v>
      </c>
      <c r="AU638" s="244" t="s">
        <v>82</v>
      </c>
      <c r="AV638" s="12" t="s">
        <v>82</v>
      </c>
      <c r="AW638" s="12" t="s">
        <v>33</v>
      </c>
      <c r="AX638" s="12" t="s">
        <v>80</v>
      </c>
      <c r="AY638" s="244" t="s">
        <v>147</v>
      </c>
    </row>
    <row r="639" spans="2:65" s="1" customFormat="1" ht="36" customHeight="1">
      <c r="B639" s="39"/>
      <c r="C639" s="220" t="s">
        <v>1488</v>
      </c>
      <c r="D639" s="220" t="s">
        <v>149</v>
      </c>
      <c r="E639" s="221" t="s">
        <v>1489</v>
      </c>
      <c r="F639" s="222" t="s">
        <v>1490</v>
      </c>
      <c r="G639" s="223" t="s">
        <v>732</v>
      </c>
      <c r="H639" s="224">
        <v>6</v>
      </c>
      <c r="I639" s="225"/>
      <c r="J639" s="226">
        <f>ROUND(I639*H639,2)</f>
        <v>0</v>
      </c>
      <c r="K639" s="222" t="s">
        <v>153</v>
      </c>
      <c r="L639" s="44"/>
      <c r="M639" s="227" t="s">
        <v>19</v>
      </c>
      <c r="N639" s="228" t="s">
        <v>43</v>
      </c>
      <c r="O639" s="84"/>
      <c r="P639" s="229">
        <f>O639*H639</f>
        <v>0</v>
      </c>
      <c r="Q639" s="229">
        <v>0.00339</v>
      </c>
      <c r="R639" s="229">
        <f>Q639*H639</f>
        <v>0.020339999999999997</v>
      </c>
      <c r="S639" s="229">
        <v>0</v>
      </c>
      <c r="T639" s="230">
        <f>S639*H639</f>
        <v>0</v>
      </c>
      <c r="AR639" s="231" t="s">
        <v>257</v>
      </c>
      <c r="AT639" s="231" t="s">
        <v>149</v>
      </c>
      <c r="AU639" s="231" t="s">
        <v>82</v>
      </c>
      <c r="AY639" s="18" t="s">
        <v>147</v>
      </c>
      <c r="BE639" s="232">
        <f>IF(N639="základní",J639,0)</f>
        <v>0</v>
      </c>
      <c r="BF639" s="232">
        <f>IF(N639="snížená",J639,0)</f>
        <v>0</v>
      </c>
      <c r="BG639" s="232">
        <f>IF(N639="zákl. přenesená",J639,0)</f>
        <v>0</v>
      </c>
      <c r="BH639" s="232">
        <f>IF(N639="sníž. přenesená",J639,0)</f>
        <v>0</v>
      </c>
      <c r="BI639" s="232">
        <f>IF(N639="nulová",J639,0)</f>
        <v>0</v>
      </c>
      <c r="BJ639" s="18" t="s">
        <v>80</v>
      </c>
      <c r="BK639" s="232">
        <f>ROUND(I639*H639,2)</f>
        <v>0</v>
      </c>
      <c r="BL639" s="18" t="s">
        <v>257</v>
      </c>
      <c r="BM639" s="231" t="s">
        <v>1491</v>
      </c>
    </row>
    <row r="640" spans="2:65" s="1" customFormat="1" ht="24" customHeight="1">
      <c r="B640" s="39"/>
      <c r="C640" s="220" t="s">
        <v>1492</v>
      </c>
      <c r="D640" s="220" t="s">
        <v>149</v>
      </c>
      <c r="E640" s="221" t="s">
        <v>1493</v>
      </c>
      <c r="F640" s="222" t="s">
        <v>1494</v>
      </c>
      <c r="G640" s="223" t="s">
        <v>322</v>
      </c>
      <c r="H640" s="224">
        <v>20</v>
      </c>
      <c r="I640" s="225"/>
      <c r="J640" s="226">
        <f>ROUND(I640*H640,2)</f>
        <v>0</v>
      </c>
      <c r="K640" s="222" t="s">
        <v>153</v>
      </c>
      <c r="L640" s="44"/>
      <c r="M640" s="227" t="s">
        <v>19</v>
      </c>
      <c r="N640" s="228" t="s">
        <v>43</v>
      </c>
      <c r="O640" s="84"/>
      <c r="P640" s="229">
        <f>O640*H640</f>
        <v>0</v>
      </c>
      <c r="Q640" s="229">
        <v>0.00307</v>
      </c>
      <c r="R640" s="229">
        <f>Q640*H640</f>
        <v>0.061399999999999996</v>
      </c>
      <c r="S640" s="229">
        <v>0</v>
      </c>
      <c r="T640" s="230">
        <f>S640*H640</f>
        <v>0</v>
      </c>
      <c r="AR640" s="231" t="s">
        <v>257</v>
      </c>
      <c r="AT640" s="231" t="s">
        <v>149</v>
      </c>
      <c r="AU640" s="231" t="s">
        <v>82</v>
      </c>
      <c r="AY640" s="18" t="s">
        <v>147</v>
      </c>
      <c r="BE640" s="232">
        <f>IF(N640="základní",J640,0)</f>
        <v>0</v>
      </c>
      <c r="BF640" s="232">
        <f>IF(N640="snížená",J640,0)</f>
        <v>0</v>
      </c>
      <c r="BG640" s="232">
        <f>IF(N640="zákl. přenesená",J640,0)</f>
        <v>0</v>
      </c>
      <c r="BH640" s="232">
        <f>IF(N640="sníž. přenesená",J640,0)</f>
        <v>0</v>
      </c>
      <c r="BI640" s="232">
        <f>IF(N640="nulová",J640,0)</f>
        <v>0</v>
      </c>
      <c r="BJ640" s="18" t="s">
        <v>80</v>
      </c>
      <c r="BK640" s="232">
        <f>ROUND(I640*H640,2)</f>
        <v>0</v>
      </c>
      <c r="BL640" s="18" t="s">
        <v>257</v>
      </c>
      <c r="BM640" s="231" t="s">
        <v>1495</v>
      </c>
    </row>
    <row r="641" spans="2:51" s="12" customFormat="1" ht="12">
      <c r="B641" s="233"/>
      <c r="C641" s="234"/>
      <c r="D641" s="235" t="s">
        <v>156</v>
      </c>
      <c r="E641" s="236" t="s">
        <v>19</v>
      </c>
      <c r="F641" s="237" t="s">
        <v>1496</v>
      </c>
      <c r="G641" s="234"/>
      <c r="H641" s="238">
        <v>20</v>
      </c>
      <c r="I641" s="239"/>
      <c r="J641" s="234"/>
      <c r="K641" s="234"/>
      <c r="L641" s="240"/>
      <c r="M641" s="241"/>
      <c r="N641" s="242"/>
      <c r="O641" s="242"/>
      <c r="P641" s="242"/>
      <c r="Q641" s="242"/>
      <c r="R641" s="242"/>
      <c r="S641" s="242"/>
      <c r="T641" s="243"/>
      <c r="AT641" s="244" t="s">
        <v>156</v>
      </c>
      <c r="AU641" s="244" t="s">
        <v>82</v>
      </c>
      <c r="AV641" s="12" t="s">
        <v>82</v>
      </c>
      <c r="AW641" s="12" t="s">
        <v>33</v>
      </c>
      <c r="AX641" s="12" t="s">
        <v>80</v>
      </c>
      <c r="AY641" s="244" t="s">
        <v>147</v>
      </c>
    </row>
    <row r="642" spans="2:65" s="1" customFormat="1" ht="24" customHeight="1">
      <c r="B642" s="39"/>
      <c r="C642" s="220" t="s">
        <v>1497</v>
      </c>
      <c r="D642" s="220" t="s">
        <v>149</v>
      </c>
      <c r="E642" s="221" t="s">
        <v>1498</v>
      </c>
      <c r="F642" s="222" t="s">
        <v>1499</v>
      </c>
      <c r="G642" s="223" t="s">
        <v>322</v>
      </c>
      <c r="H642" s="224">
        <v>25</v>
      </c>
      <c r="I642" s="225"/>
      <c r="J642" s="226">
        <f>ROUND(I642*H642,2)</f>
        <v>0</v>
      </c>
      <c r="K642" s="222" t="s">
        <v>153</v>
      </c>
      <c r="L642" s="44"/>
      <c r="M642" s="227" t="s">
        <v>19</v>
      </c>
      <c r="N642" s="228" t="s">
        <v>43</v>
      </c>
      <c r="O642" s="84"/>
      <c r="P642" s="229">
        <f>O642*H642</f>
        <v>0</v>
      </c>
      <c r="Q642" s="229">
        <v>0.00371</v>
      </c>
      <c r="R642" s="229">
        <f>Q642*H642</f>
        <v>0.09275</v>
      </c>
      <c r="S642" s="229">
        <v>0</v>
      </c>
      <c r="T642" s="230">
        <f>S642*H642</f>
        <v>0</v>
      </c>
      <c r="AR642" s="231" t="s">
        <v>257</v>
      </c>
      <c r="AT642" s="231" t="s">
        <v>149</v>
      </c>
      <c r="AU642" s="231" t="s">
        <v>82</v>
      </c>
      <c r="AY642" s="18" t="s">
        <v>147</v>
      </c>
      <c r="BE642" s="232">
        <f>IF(N642="základní",J642,0)</f>
        <v>0</v>
      </c>
      <c r="BF642" s="232">
        <f>IF(N642="snížená",J642,0)</f>
        <v>0</v>
      </c>
      <c r="BG642" s="232">
        <f>IF(N642="zákl. přenesená",J642,0)</f>
        <v>0</v>
      </c>
      <c r="BH642" s="232">
        <f>IF(N642="sníž. přenesená",J642,0)</f>
        <v>0</v>
      </c>
      <c r="BI642" s="232">
        <f>IF(N642="nulová",J642,0)</f>
        <v>0</v>
      </c>
      <c r="BJ642" s="18" t="s">
        <v>80</v>
      </c>
      <c r="BK642" s="232">
        <f>ROUND(I642*H642,2)</f>
        <v>0</v>
      </c>
      <c r="BL642" s="18" t="s">
        <v>257</v>
      </c>
      <c r="BM642" s="231" t="s">
        <v>1500</v>
      </c>
    </row>
    <row r="643" spans="2:51" s="12" customFormat="1" ht="12">
      <c r="B643" s="233"/>
      <c r="C643" s="234"/>
      <c r="D643" s="235" t="s">
        <v>156</v>
      </c>
      <c r="E643" s="236" t="s">
        <v>19</v>
      </c>
      <c r="F643" s="237" t="s">
        <v>1501</v>
      </c>
      <c r="G643" s="234"/>
      <c r="H643" s="238">
        <v>25</v>
      </c>
      <c r="I643" s="239"/>
      <c r="J643" s="234"/>
      <c r="K643" s="234"/>
      <c r="L643" s="240"/>
      <c r="M643" s="241"/>
      <c r="N643" s="242"/>
      <c r="O643" s="242"/>
      <c r="P643" s="242"/>
      <c r="Q643" s="242"/>
      <c r="R643" s="242"/>
      <c r="S643" s="242"/>
      <c r="T643" s="243"/>
      <c r="AT643" s="244" t="s">
        <v>156</v>
      </c>
      <c r="AU643" s="244" t="s">
        <v>82</v>
      </c>
      <c r="AV643" s="12" t="s">
        <v>82</v>
      </c>
      <c r="AW643" s="12" t="s">
        <v>33</v>
      </c>
      <c r="AX643" s="12" t="s">
        <v>80</v>
      </c>
      <c r="AY643" s="244" t="s">
        <v>147</v>
      </c>
    </row>
    <row r="644" spans="2:65" s="1" customFormat="1" ht="36" customHeight="1">
      <c r="B644" s="39"/>
      <c r="C644" s="220" t="s">
        <v>1502</v>
      </c>
      <c r="D644" s="220" t="s">
        <v>149</v>
      </c>
      <c r="E644" s="221" t="s">
        <v>1503</v>
      </c>
      <c r="F644" s="222" t="s">
        <v>1504</v>
      </c>
      <c r="G644" s="223" t="s">
        <v>1181</v>
      </c>
      <c r="H644" s="293"/>
      <c r="I644" s="225"/>
      <c r="J644" s="226">
        <f>ROUND(I644*H644,2)</f>
        <v>0</v>
      </c>
      <c r="K644" s="222" t="s">
        <v>153</v>
      </c>
      <c r="L644" s="44"/>
      <c r="M644" s="227" t="s">
        <v>19</v>
      </c>
      <c r="N644" s="228" t="s">
        <v>43</v>
      </c>
      <c r="O644" s="84"/>
      <c r="P644" s="229">
        <f>O644*H644</f>
        <v>0</v>
      </c>
      <c r="Q644" s="229">
        <v>0</v>
      </c>
      <c r="R644" s="229">
        <f>Q644*H644</f>
        <v>0</v>
      </c>
      <c r="S644" s="229">
        <v>0</v>
      </c>
      <c r="T644" s="230">
        <f>S644*H644</f>
        <v>0</v>
      </c>
      <c r="AR644" s="231" t="s">
        <v>257</v>
      </c>
      <c r="AT644" s="231" t="s">
        <v>149</v>
      </c>
      <c r="AU644" s="231" t="s">
        <v>82</v>
      </c>
      <c r="AY644" s="18" t="s">
        <v>147</v>
      </c>
      <c r="BE644" s="232">
        <f>IF(N644="základní",J644,0)</f>
        <v>0</v>
      </c>
      <c r="BF644" s="232">
        <f>IF(N644="snížená",J644,0)</f>
        <v>0</v>
      </c>
      <c r="BG644" s="232">
        <f>IF(N644="zákl. přenesená",J644,0)</f>
        <v>0</v>
      </c>
      <c r="BH644" s="232">
        <f>IF(N644="sníž. přenesená",J644,0)</f>
        <v>0</v>
      </c>
      <c r="BI644" s="232">
        <f>IF(N644="nulová",J644,0)</f>
        <v>0</v>
      </c>
      <c r="BJ644" s="18" t="s">
        <v>80</v>
      </c>
      <c r="BK644" s="232">
        <f>ROUND(I644*H644,2)</f>
        <v>0</v>
      </c>
      <c r="BL644" s="18" t="s">
        <v>257</v>
      </c>
      <c r="BM644" s="231" t="s">
        <v>1505</v>
      </c>
    </row>
    <row r="645" spans="2:63" s="11" customFormat="1" ht="22.8" customHeight="1">
      <c r="B645" s="204"/>
      <c r="C645" s="205"/>
      <c r="D645" s="206" t="s">
        <v>71</v>
      </c>
      <c r="E645" s="218" t="s">
        <v>1506</v>
      </c>
      <c r="F645" s="218" t="s">
        <v>1507</v>
      </c>
      <c r="G645" s="205"/>
      <c r="H645" s="205"/>
      <c r="I645" s="208"/>
      <c r="J645" s="219">
        <f>BK645</f>
        <v>0</v>
      </c>
      <c r="K645" s="205"/>
      <c r="L645" s="210"/>
      <c r="M645" s="211"/>
      <c r="N645" s="212"/>
      <c r="O645" s="212"/>
      <c r="P645" s="213">
        <f>SUM(P646:P661)</f>
        <v>0</v>
      </c>
      <c r="Q645" s="212"/>
      <c r="R645" s="213">
        <f>SUM(R646:R661)</f>
        <v>20.053414500000002</v>
      </c>
      <c r="S645" s="212"/>
      <c r="T645" s="214">
        <f>SUM(T646:T661)</f>
        <v>0</v>
      </c>
      <c r="AR645" s="215" t="s">
        <v>82</v>
      </c>
      <c r="AT645" s="216" t="s">
        <v>71</v>
      </c>
      <c r="AU645" s="216" t="s">
        <v>80</v>
      </c>
      <c r="AY645" s="215" t="s">
        <v>147</v>
      </c>
      <c r="BK645" s="217">
        <f>SUM(BK646:BK661)</f>
        <v>0</v>
      </c>
    </row>
    <row r="646" spans="2:65" s="1" customFormat="1" ht="24" customHeight="1">
      <c r="B646" s="39"/>
      <c r="C646" s="220" t="s">
        <v>1508</v>
      </c>
      <c r="D646" s="220" t="s">
        <v>149</v>
      </c>
      <c r="E646" s="221" t="s">
        <v>1509</v>
      </c>
      <c r="F646" s="222" t="s">
        <v>1510</v>
      </c>
      <c r="G646" s="223" t="s">
        <v>152</v>
      </c>
      <c r="H646" s="224">
        <v>435</v>
      </c>
      <c r="I646" s="225"/>
      <c r="J646" s="226">
        <f>ROUND(I646*H646,2)</f>
        <v>0</v>
      </c>
      <c r="K646" s="222" t="s">
        <v>153</v>
      </c>
      <c r="L646" s="44"/>
      <c r="M646" s="227" t="s">
        <v>19</v>
      </c>
      <c r="N646" s="228" t="s">
        <v>43</v>
      </c>
      <c r="O646" s="84"/>
      <c r="P646" s="229">
        <f>O646*H646</f>
        <v>0</v>
      </c>
      <c r="Q646" s="229">
        <v>0.04349</v>
      </c>
      <c r="R646" s="229">
        <f>Q646*H646</f>
        <v>18.91815</v>
      </c>
      <c r="S646" s="229">
        <v>0</v>
      </c>
      <c r="T646" s="230">
        <f>S646*H646</f>
        <v>0</v>
      </c>
      <c r="AR646" s="231" t="s">
        <v>257</v>
      </c>
      <c r="AT646" s="231" t="s">
        <v>149</v>
      </c>
      <c r="AU646" s="231" t="s">
        <v>82</v>
      </c>
      <c r="AY646" s="18" t="s">
        <v>147</v>
      </c>
      <c r="BE646" s="232">
        <f>IF(N646="základní",J646,0)</f>
        <v>0</v>
      </c>
      <c r="BF646" s="232">
        <f>IF(N646="snížená",J646,0)</f>
        <v>0</v>
      </c>
      <c r="BG646" s="232">
        <f>IF(N646="zákl. přenesená",J646,0)</f>
        <v>0</v>
      </c>
      <c r="BH646" s="232">
        <f>IF(N646="sníž. přenesená",J646,0)</f>
        <v>0</v>
      </c>
      <c r="BI646" s="232">
        <f>IF(N646="nulová",J646,0)</f>
        <v>0</v>
      </c>
      <c r="BJ646" s="18" t="s">
        <v>80</v>
      </c>
      <c r="BK646" s="232">
        <f>ROUND(I646*H646,2)</f>
        <v>0</v>
      </c>
      <c r="BL646" s="18" t="s">
        <v>257</v>
      </c>
      <c r="BM646" s="231" t="s">
        <v>1511</v>
      </c>
    </row>
    <row r="647" spans="2:51" s="12" customFormat="1" ht="12">
      <c r="B647" s="233"/>
      <c r="C647" s="234"/>
      <c r="D647" s="235" t="s">
        <v>156</v>
      </c>
      <c r="E647" s="236" t="s">
        <v>19</v>
      </c>
      <c r="F647" s="237" t="s">
        <v>1512</v>
      </c>
      <c r="G647" s="234"/>
      <c r="H647" s="238">
        <v>435</v>
      </c>
      <c r="I647" s="239"/>
      <c r="J647" s="234"/>
      <c r="K647" s="234"/>
      <c r="L647" s="240"/>
      <c r="M647" s="241"/>
      <c r="N647" s="242"/>
      <c r="O647" s="242"/>
      <c r="P647" s="242"/>
      <c r="Q647" s="242"/>
      <c r="R647" s="242"/>
      <c r="S647" s="242"/>
      <c r="T647" s="243"/>
      <c r="AT647" s="244" t="s">
        <v>156</v>
      </c>
      <c r="AU647" s="244" t="s">
        <v>82</v>
      </c>
      <c r="AV647" s="12" t="s">
        <v>82</v>
      </c>
      <c r="AW647" s="12" t="s">
        <v>33</v>
      </c>
      <c r="AX647" s="12" t="s">
        <v>80</v>
      </c>
      <c r="AY647" s="244" t="s">
        <v>147</v>
      </c>
    </row>
    <row r="648" spans="2:65" s="1" customFormat="1" ht="24" customHeight="1">
      <c r="B648" s="39"/>
      <c r="C648" s="220" t="s">
        <v>1513</v>
      </c>
      <c r="D648" s="220" t="s">
        <v>149</v>
      </c>
      <c r="E648" s="221" t="s">
        <v>1514</v>
      </c>
      <c r="F648" s="222" t="s">
        <v>1515</v>
      </c>
      <c r="G648" s="223" t="s">
        <v>322</v>
      </c>
      <c r="H648" s="224">
        <v>64.95</v>
      </c>
      <c r="I648" s="225"/>
      <c r="J648" s="226">
        <f>ROUND(I648*H648,2)</f>
        <v>0</v>
      </c>
      <c r="K648" s="222" t="s">
        <v>153</v>
      </c>
      <c r="L648" s="44"/>
      <c r="M648" s="227" t="s">
        <v>19</v>
      </c>
      <c r="N648" s="228" t="s">
        <v>43</v>
      </c>
      <c r="O648" s="84"/>
      <c r="P648" s="229">
        <f>O648*H648</f>
        <v>0</v>
      </c>
      <c r="Q648" s="229">
        <v>0.00121</v>
      </c>
      <c r="R648" s="229">
        <f>Q648*H648</f>
        <v>0.07858949999999999</v>
      </c>
      <c r="S648" s="229">
        <v>0</v>
      </c>
      <c r="T648" s="230">
        <f>S648*H648</f>
        <v>0</v>
      </c>
      <c r="AR648" s="231" t="s">
        <v>257</v>
      </c>
      <c r="AT648" s="231" t="s">
        <v>149</v>
      </c>
      <c r="AU648" s="231" t="s">
        <v>82</v>
      </c>
      <c r="AY648" s="18" t="s">
        <v>147</v>
      </c>
      <c r="BE648" s="232">
        <f>IF(N648="základní",J648,0)</f>
        <v>0</v>
      </c>
      <c r="BF648" s="232">
        <f>IF(N648="snížená",J648,0)</f>
        <v>0</v>
      </c>
      <c r="BG648" s="232">
        <f>IF(N648="zákl. přenesená",J648,0)</f>
        <v>0</v>
      </c>
      <c r="BH648" s="232">
        <f>IF(N648="sníž. přenesená",J648,0)</f>
        <v>0</v>
      </c>
      <c r="BI648" s="232">
        <f>IF(N648="nulová",J648,0)</f>
        <v>0</v>
      </c>
      <c r="BJ648" s="18" t="s">
        <v>80</v>
      </c>
      <c r="BK648" s="232">
        <f>ROUND(I648*H648,2)</f>
        <v>0</v>
      </c>
      <c r="BL648" s="18" t="s">
        <v>257</v>
      </c>
      <c r="BM648" s="231" t="s">
        <v>1516</v>
      </c>
    </row>
    <row r="649" spans="2:51" s="12" customFormat="1" ht="12">
      <c r="B649" s="233"/>
      <c r="C649" s="234"/>
      <c r="D649" s="235" t="s">
        <v>156</v>
      </c>
      <c r="E649" s="236" t="s">
        <v>19</v>
      </c>
      <c r="F649" s="237" t="s">
        <v>1517</v>
      </c>
      <c r="G649" s="234"/>
      <c r="H649" s="238">
        <v>64.95</v>
      </c>
      <c r="I649" s="239"/>
      <c r="J649" s="234"/>
      <c r="K649" s="234"/>
      <c r="L649" s="240"/>
      <c r="M649" s="241"/>
      <c r="N649" s="242"/>
      <c r="O649" s="242"/>
      <c r="P649" s="242"/>
      <c r="Q649" s="242"/>
      <c r="R649" s="242"/>
      <c r="S649" s="242"/>
      <c r="T649" s="243"/>
      <c r="AT649" s="244" t="s">
        <v>156</v>
      </c>
      <c r="AU649" s="244" t="s">
        <v>82</v>
      </c>
      <c r="AV649" s="12" t="s">
        <v>82</v>
      </c>
      <c r="AW649" s="12" t="s">
        <v>33</v>
      </c>
      <c r="AX649" s="12" t="s">
        <v>80</v>
      </c>
      <c r="AY649" s="244" t="s">
        <v>147</v>
      </c>
    </row>
    <row r="650" spans="2:65" s="1" customFormat="1" ht="36" customHeight="1">
      <c r="B650" s="39"/>
      <c r="C650" s="220" t="s">
        <v>1518</v>
      </c>
      <c r="D650" s="220" t="s">
        <v>149</v>
      </c>
      <c r="E650" s="221" t="s">
        <v>1519</v>
      </c>
      <c r="F650" s="222" t="s">
        <v>1520</v>
      </c>
      <c r="G650" s="223" t="s">
        <v>322</v>
      </c>
      <c r="H650" s="224">
        <v>33.5</v>
      </c>
      <c r="I650" s="225"/>
      <c r="J650" s="226">
        <f>ROUND(I650*H650,2)</f>
        <v>0</v>
      </c>
      <c r="K650" s="222" t="s">
        <v>153</v>
      </c>
      <c r="L650" s="44"/>
      <c r="M650" s="227" t="s">
        <v>19</v>
      </c>
      <c r="N650" s="228" t="s">
        <v>43</v>
      </c>
      <c r="O650" s="84"/>
      <c r="P650" s="229">
        <f>O650*H650</f>
        <v>0</v>
      </c>
      <c r="Q650" s="229">
        <v>0.01327</v>
      </c>
      <c r="R650" s="229">
        <f>Q650*H650</f>
        <v>0.444545</v>
      </c>
      <c r="S650" s="229">
        <v>0</v>
      </c>
      <c r="T650" s="230">
        <f>S650*H650</f>
        <v>0</v>
      </c>
      <c r="AR650" s="231" t="s">
        <v>257</v>
      </c>
      <c r="AT650" s="231" t="s">
        <v>149</v>
      </c>
      <c r="AU650" s="231" t="s">
        <v>82</v>
      </c>
      <c r="AY650" s="18" t="s">
        <v>147</v>
      </c>
      <c r="BE650" s="232">
        <f>IF(N650="základní",J650,0)</f>
        <v>0</v>
      </c>
      <c r="BF650" s="232">
        <f>IF(N650="snížená",J650,0)</f>
        <v>0</v>
      </c>
      <c r="BG650" s="232">
        <f>IF(N650="zákl. přenesená",J650,0)</f>
        <v>0</v>
      </c>
      <c r="BH650" s="232">
        <f>IF(N650="sníž. přenesená",J650,0)</f>
        <v>0</v>
      </c>
      <c r="BI650" s="232">
        <f>IF(N650="nulová",J650,0)</f>
        <v>0</v>
      </c>
      <c r="BJ650" s="18" t="s">
        <v>80</v>
      </c>
      <c r="BK650" s="232">
        <f>ROUND(I650*H650,2)</f>
        <v>0</v>
      </c>
      <c r="BL650" s="18" t="s">
        <v>257</v>
      </c>
      <c r="BM650" s="231" t="s">
        <v>1521</v>
      </c>
    </row>
    <row r="651" spans="2:51" s="12" customFormat="1" ht="12">
      <c r="B651" s="233"/>
      <c r="C651" s="234"/>
      <c r="D651" s="235" t="s">
        <v>156</v>
      </c>
      <c r="E651" s="236" t="s">
        <v>19</v>
      </c>
      <c r="F651" s="237" t="s">
        <v>1522</v>
      </c>
      <c r="G651" s="234"/>
      <c r="H651" s="238">
        <v>33.5</v>
      </c>
      <c r="I651" s="239"/>
      <c r="J651" s="234"/>
      <c r="K651" s="234"/>
      <c r="L651" s="240"/>
      <c r="M651" s="241"/>
      <c r="N651" s="242"/>
      <c r="O651" s="242"/>
      <c r="P651" s="242"/>
      <c r="Q651" s="242"/>
      <c r="R651" s="242"/>
      <c r="S651" s="242"/>
      <c r="T651" s="243"/>
      <c r="AT651" s="244" t="s">
        <v>156</v>
      </c>
      <c r="AU651" s="244" t="s">
        <v>82</v>
      </c>
      <c r="AV651" s="12" t="s">
        <v>82</v>
      </c>
      <c r="AW651" s="12" t="s">
        <v>33</v>
      </c>
      <c r="AX651" s="12" t="s">
        <v>80</v>
      </c>
      <c r="AY651" s="244" t="s">
        <v>147</v>
      </c>
    </row>
    <row r="652" spans="2:65" s="1" customFormat="1" ht="36" customHeight="1">
      <c r="B652" s="39"/>
      <c r="C652" s="220" t="s">
        <v>1523</v>
      </c>
      <c r="D652" s="220" t="s">
        <v>149</v>
      </c>
      <c r="E652" s="221" t="s">
        <v>1524</v>
      </c>
      <c r="F652" s="222" t="s">
        <v>1525</v>
      </c>
      <c r="G652" s="223" t="s">
        <v>322</v>
      </c>
      <c r="H652" s="224">
        <v>34</v>
      </c>
      <c r="I652" s="225"/>
      <c r="J652" s="226">
        <f>ROUND(I652*H652,2)</f>
        <v>0</v>
      </c>
      <c r="K652" s="222" t="s">
        <v>153</v>
      </c>
      <c r="L652" s="44"/>
      <c r="M652" s="227" t="s">
        <v>19</v>
      </c>
      <c r="N652" s="228" t="s">
        <v>43</v>
      </c>
      <c r="O652" s="84"/>
      <c r="P652" s="229">
        <f>O652*H652</f>
        <v>0</v>
      </c>
      <c r="Q652" s="229">
        <v>0.01327</v>
      </c>
      <c r="R652" s="229">
        <f>Q652*H652</f>
        <v>0.45118</v>
      </c>
      <c r="S652" s="229">
        <v>0</v>
      </c>
      <c r="T652" s="230">
        <f>S652*H652</f>
        <v>0</v>
      </c>
      <c r="AR652" s="231" t="s">
        <v>257</v>
      </c>
      <c r="AT652" s="231" t="s">
        <v>149</v>
      </c>
      <c r="AU652" s="231" t="s">
        <v>82</v>
      </c>
      <c r="AY652" s="18" t="s">
        <v>147</v>
      </c>
      <c r="BE652" s="232">
        <f>IF(N652="základní",J652,0)</f>
        <v>0</v>
      </c>
      <c r="BF652" s="232">
        <f>IF(N652="snížená",J652,0)</f>
        <v>0</v>
      </c>
      <c r="BG652" s="232">
        <f>IF(N652="zákl. přenesená",J652,0)</f>
        <v>0</v>
      </c>
      <c r="BH652" s="232">
        <f>IF(N652="sníž. přenesená",J652,0)</f>
        <v>0</v>
      </c>
      <c r="BI652" s="232">
        <f>IF(N652="nulová",J652,0)</f>
        <v>0</v>
      </c>
      <c r="BJ652" s="18" t="s">
        <v>80</v>
      </c>
      <c r="BK652" s="232">
        <f>ROUND(I652*H652,2)</f>
        <v>0</v>
      </c>
      <c r="BL652" s="18" t="s">
        <v>257</v>
      </c>
      <c r="BM652" s="231" t="s">
        <v>1526</v>
      </c>
    </row>
    <row r="653" spans="2:51" s="12" customFormat="1" ht="12">
      <c r="B653" s="233"/>
      <c r="C653" s="234"/>
      <c r="D653" s="235" t="s">
        <v>156</v>
      </c>
      <c r="E653" s="236" t="s">
        <v>19</v>
      </c>
      <c r="F653" s="237" t="s">
        <v>1527</v>
      </c>
      <c r="G653" s="234"/>
      <c r="H653" s="238">
        <v>34</v>
      </c>
      <c r="I653" s="239"/>
      <c r="J653" s="234"/>
      <c r="K653" s="234"/>
      <c r="L653" s="240"/>
      <c r="M653" s="241"/>
      <c r="N653" s="242"/>
      <c r="O653" s="242"/>
      <c r="P653" s="242"/>
      <c r="Q653" s="242"/>
      <c r="R653" s="242"/>
      <c r="S653" s="242"/>
      <c r="T653" s="243"/>
      <c r="AT653" s="244" t="s">
        <v>156</v>
      </c>
      <c r="AU653" s="244" t="s">
        <v>82</v>
      </c>
      <c r="AV653" s="12" t="s">
        <v>82</v>
      </c>
      <c r="AW653" s="12" t="s">
        <v>33</v>
      </c>
      <c r="AX653" s="12" t="s">
        <v>80</v>
      </c>
      <c r="AY653" s="244" t="s">
        <v>147</v>
      </c>
    </row>
    <row r="654" spans="2:65" s="1" customFormat="1" ht="24" customHeight="1">
      <c r="B654" s="39"/>
      <c r="C654" s="220" t="s">
        <v>1528</v>
      </c>
      <c r="D654" s="220" t="s">
        <v>149</v>
      </c>
      <c r="E654" s="221" t="s">
        <v>1529</v>
      </c>
      <c r="F654" s="222" t="s">
        <v>1530</v>
      </c>
      <c r="G654" s="223" t="s">
        <v>152</v>
      </c>
      <c r="H654" s="224">
        <v>435</v>
      </c>
      <c r="I654" s="225"/>
      <c r="J654" s="226">
        <f>ROUND(I654*H654,2)</f>
        <v>0</v>
      </c>
      <c r="K654" s="222" t="s">
        <v>153</v>
      </c>
      <c r="L654" s="44"/>
      <c r="M654" s="227" t="s">
        <v>19</v>
      </c>
      <c r="N654" s="228" t="s">
        <v>43</v>
      </c>
      <c r="O654" s="84"/>
      <c r="P654" s="229">
        <f>O654*H654</f>
        <v>0</v>
      </c>
      <c r="Q654" s="229">
        <v>4E-05</v>
      </c>
      <c r="R654" s="229">
        <f>Q654*H654</f>
        <v>0.017400000000000002</v>
      </c>
      <c r="S654" s="229">
        <v>0</v>
      </c>
      <c r="T654" s="230">
        <f>S654*H654</f>
        <v>0</v>
      </c>
      <c r="AR654" s="231" t="s">
        <v>257</v>
      </c>
      <c r="AT654" s="231" t="s">
        <v>149</v>
      </c>
      <c r="AU654" s="231" t="s">
        <v>82</v>
      </c>
      <c r="AY654" s="18" t="s">
        <v>147</v>
      </c>
      <c r="BE654" s="232">
        <f>IF(N654="základní",J654,0)</f>
        <v>0</v>
      </c>
      <c r="BF654" s="232">
        <f>IF(N654="snížená",J654,0)</f>
        <v>0</v>
      </c>
      <c r="BG654" s="232">
        <f>IF(N654="zákl. přenesená",J654,0)</f>
        <v>0</v>
      </c>
      <c r="BH654" s="232">
        <f>IF(N654="sníž. přenesená",J654,0)</f>
        <v>0</v>
      </c>
      <c r="BI654" s="232">
        <f>IF(N654="nulová",J654,0)</f>
        <v>0</v>
      </c>
      <c r="BJ654" s="18" t="s">
        <v>80</v>
      </c>
      <c r="BK654" s="232">
        <f>ROUND(I654*H654,2)</f>
        <v>0</v>
      </c>
      <c r="BL654" s="18" t="s">
        <v>257</v>
      </c>
      <c r="BM654" s="231" t="s">
        <v>1531</v>
      </c>
    </row>
    <row r="655" spans="2:65" s="1" customFormat="1" ht="24" customHeight="1">
      <c r="B655" s="39"/>
      <c r="C655" s="220" t="s">
        <v>1532</v>
      </c>
      <c r="D655" s="220" t="s">
        <v>149</v>
      </c>
      <c r="E655" s="221" t="s">
        <v>1533</v>
      </c>
      <c r="F655" s="222" t="s">
        <v>1534</v>
      </c>
      <c r="G655" s="223" t="s">
        <v>152</v>
      </c>
      <c r="H655" s="224">
        <v>435</v>
      </c>
      <c r="I655" s="225"/>
      <c r="J655" s="226">
        <f>ROUND(I655*H655,2)</f>
        <v>0</v>
      </c>
      <c r="K655" s="222" t="s">
        <v>153</v>
      </c>
      <c r="L655" s="44"/>
      <c r="M655" s="227" t="s">
        <v>19</v>
      </c>
      <c r="N655" s="228" t="s">
        <v>43</v>
      </c>
      <c r="O655" s="84"/>
      <c r="P655" s="229">
        <f>O655*H655</f>
        <v>0</v>
      </c>
      <c r="Q655" s="229">
        <v>0</v>
      </c>
      <c r="R655" s="229">
        <f>Q655*H655</f>
        <v>0</v>
      </c>
      <c r="S655" s="229">
        <v>0</v>
      </c>
      <c r="T655" s="230">
        <f>S655*H655</f>
        <v>0</v>
      </c>
      <c r="AR655" s="231" t="s">
        <v>257</v>
      </c>
      <c r="AT655" s="231" t="s">
        <v>149</v>
      </c>
      <c r="AU655" s="231" t="s">
        <v>82</v>
      </c>
      <c r="AY655" s="18" t="s">
        <v>147</v>
      </c>
      <c r="BE655" s="232">
        <f>IF(N655="základní",J655,0)</f>
        <v>0</v>
      </c>
      <c r="BF655" s="232">
        <f>IF(N655="snížená",J655,0)</f>
        <v>0</v>
      </c>
      <c r="BG655" s="232">
        <f>IF(N655="zákl. přenesená",J655,0)</f>
        <v>0</v>
      </c>
      <c r="BH655" s="232">
        <f>IF(N655="sníž. přenesená",J655,0)</f>
        <v>0</v>
      </c>
      <c r="BI655" s="232">
        <f>IF(N655="nulová",J655,0)</f>
        <v>0</v>
      </c>
      <c r="BJ655" s="18" t="s">
        <v>80</v>
      </c>
      <c r="BK655" s="232">
        <f>ROUND(I655*H655,2)</f>
        <v>0</v>
      </c>
      <c r="BL655" s="18" t="s">
        <v>257</v>
      </c>
      <c r="BM655" s="231" t="s">
        <v>1535</v>
      </c>
    </row>
    <row r="656" spans="2:65" s="1" customFormat="1" ht="36" customHeight="1">
      <c r="B656" s="39"/>
      <c r="C656" s="270" t="s">
        <v>1536</v>
      </c>
      <c r="D656" s="270" t="s">
        <v>752</v>
      </c>
      <c r="E656" s="271" t="s">
        <v>1537</v>
      </c>
      <c r="F656" s="272" t="s">
        <v>1538</v>
      </c>
      <c r="G656" s="273" t="s">
        <v>152</v>
      </c>
      <c r="H656" s="274">
        <v>478.5</v>
      </c>
      <c r="I656" s="275"/>
      <c r="J656" s="276">
        <f>ROUND(I656*H656,2)</f>
        <v>0</v>
      </c>
      <c r="K656" s="272" t="s">
        <v>153</v>
      </c>
      <c r="L656" s="277"/>
      <c r="M656" s="278" t="s">
        <v>19</v>
      </c>
      <c r="N656" s="279" t="s">
        <v>43</v>
      </c>
      <c r="O656" s="84"/>
      <c r="P656" s="229">
        <f>O656*H656</f>
        <v>0</v>
      </c>
      <c r="Q656" s="229">
        <v>0.00014</v>
      </c>
      <c r="R656" s="229">
        <f>Q656*H656</f>
        <v>0.06699</v>
      </c>
      <c r="S656" s="229">
        <v>0</v>
      </c>
      <c r="T656" s="230">
        <f>S656*H656</f>
        <v>0</v>
      </c>
      <c r="AR656" s="231" t="s">
        <v>363</v>
      </c>
      <c r="AT656" s="231" t="s">
        <v>752</v>
      </c>
      <c r="AU656" s="231" t="s">
        <v>82</v>
      </c>
      <c r="AY656" s="18" t="s">
        <v>147</v>
      </c>
      <c r="BE656" s="232">
        <f>IF(N656="základní",J656,0)</f>
        <v>0</v>
      </c>
      <c r="BF656" s="232">
        <f>IF(N656="snížená",J656,0)</f>
        <v>0</v>
      </c>
      <c r="BG656" s="232">
        <f>IF(N656="zákl. přenesená",J656,0)</f>
        <v>0</v>
      </c>
      <c r="BH656" s="232">
        <f>IF(N656="sníž. přenesená",J656,0)</f>
        <v>0</v>
      </c>
      <c r="BI656" s="232">
        <f>IF(N656="nulová",J656,0)</f>
        <v>0</v>
      </c>
      <c r="BJ656" s="18" t="s">
        <v>80</v>
      </c>
      <c r="BK656" s="232">
        <f>ROUND(I656*H656,2)</f>
        <v>0</v>
      </c>
      <c r="BL656" s="18" t="s">
        <v>257</v>
      </c>
      <c r="BM656" s="231" t="s">
        <v>1539</v>
      </c>
    </row>
    <row r="657" spans="2:51" s="12" customFormat="1" ht="12">
      <c r="B657" s="233"/>
      <c r="C657" s="234"/>
      <c r="D657" s="235" t="s">
        <v>156</v>
      </c>
      <c r="E657" s="236" t="s">
        <v>19</v>
      </c>
      <c r="F657" s="237" t="s">
        <v>1540</v>
      </c>
      <c r="G657" s="234"/>
      <c r="H657" s="238">
        <v>478.5</v>
      </c>
      <c r="I657" s="239"/>
      <c r="J657" s="234"/>
      <c r="K657" s="234"/>
      <c r="L657" s="240"/>
      <c r="M657" s="241"/>
      <c r="N657" s="242"/>
      <c r="O657" s="242"/>
      <c r="P657" s="242"/>
      <c r="Q657" s="242"/>
      <c r="R657" s="242"/>
      <c r="S657" s="242"/>
      <c r="T657" s="243"/>
      <c r="AT657" s="244" t="s">
        <v>156</v>
      </c>
      <c r="AU657" s="244" t="s">
        <v>82</v>
      </c>
      <c r="AV657" s="12" t="s">
        <v>82</v>
      </c>
      <c r="AW657" s="12" t="s">
        <v>33</v>
      </c>
      <c r="AX657" s="12" t="s">
        <v>80</v>
      </c>
      <c r="AY657" s="244" t="s">
        <v>147</v>
      </c>
    </row>
    <row r="658" spans="2:65" s="1" customFormat="1" ht="36" customHeight="1">
      <c r="B658" s="39"/>
      <c r="C658" s="220" t="s">
        <v>1541</v>
      </c>
      <c r="D658" s="220" t="s">
        <v>149</v>
      </c>
      <c r="E658" s="221" t="s">
        <v>1542</v>
      </c>
      <c r="F658" s="222" t="s">
        <v>1543</v>
      </c>
      <c r="G658" s="223" t="s">
        <v>152</v>
      </c>
      <c r="H658" s="224">
        <v>435</v>
      </c>
      <c r="I658" s="225"/>
      <c r="J658" s="226">
        <f>ROUND(I658*H658,2)</f>
        <v>0</v>
      </c>
      <c r="K658" s="222" t="s">
        <v>153</v>
      </c>
      <c r="L658" s="44"/>
      <c r="M658" s="227" t="s">
        <v>19</v>
      </c>
      <c r="N658" s="228" t="s">
        <v>43</v>
      </c>
      <c r="O658" s="84"/>
      <c r="P658" s="229">
        <f>O658*H658</f>
        <v>0</v>
      </c>
      <c r="Q658" s="229">
        <v>0</v>
      </c>
      <c r="R658" s="229">
        <f>Q658*H658</f>
        <v>0</v>
      </c>
      <c r="S658" s="229">
        <v>0</v>
      </c>
      <c r="T658" s="230">
        <f>S658*H658</f>
        <v>0</v>
      </c>
      <c r="AR658" s="231" t="s">
        <v>257</v>
      </c>
      <c r="AT658" s="231" t="s">
        <v>149</v>
      </c>
      <c r="AU658" s="231" t="s">
        <v>82</v>
      </c>
      <c r="AY658" s="18" t="s">
        <v>147</v>
      </c>
      <c r="BE658" s="232">
        <f>IF(N658="základní",J658,0)</f>
        <v>0</v>
      </c>
      <c r="BF658" s="232">
        <f>IF(N658="snížená",J658,0)</f>
        <v>0</v>
      </c>
      <c r="BG658" s="232">
        <f>IF(N658="zákl. přenesená",J658,0)</f>
        <v>0</v>
      </c>
      <c r="BH658" s="232">
        <f>IF(N658="sníž. přenesená",J658,0)</f>
        <v>0</v>
      </c>
      <c r="BI658" s="232">
        <f>IF(N658="nulová",J658,0)</f>
        <v>0</v>
      </c>
      <c r="BJ658" s="18" t="s">
        <v>80</v>
      </c>
      <c r="BK658" s="232">
        <f>ROUND(I658*H658,2)</f>
        <v>0</v>
      </c>
      <c r="BL658" s="18" t="s">
        <v>257</v>
      </c>
      <c r="BM658" s="231" t="s">
        <v>1544</v>
      </c>
    </row>
    <row r="659" spans="2:65" s="1" customFormat="1" ht="36" customHeight="1">
      <c r="B659" s="39"/>
      <c r="C659" s="270" t="s">
        <v>1545</v>
      </c>
      <c r="D659" s="270" t="s">
        <v>752</v>
      </c>
      <c r="E659" s="271" t="s">
        <v>1546</v>
      </c>
      <c r="F659" s="272" t="s">
        <v>1547</v>
      </c>
      <c r="G659" s="273" t="s">
        <v>152</v>
      </c>
      <c r="H659" s="274">
        <v>478.5</v>
      </c>
      <c r="I659" s="275"/>
      <c r="J659" s="276">
        <f>ROUND(I659*H659,2)</f>
        <v>0</v>
      </c>
      <c r="K659" s="272" t="s">
        <v>153</v>
      </c>
      <c r="L659" s="277"/>
      <c r="M659" s="278" t="s">
        <v>19</v>
      </c>
      <c r="N659" s="279" t="s">
        <v>43</v>
      </c>
      <c r="O659" s="84"/>
      <c r="P659" s="229">
        <f>O659*H659</f>
        <v>0</v>
      </c>
      <c r="Q659" s="229">
        <v>0.00016</v>
      </c>
      <c r="R659" s="229">
        <f>Q659*H659</f>
        <v>0.07656</v>
      </c>
      <c r="S659" s="229">
        <v>0</v>
      </c>
      <c r="T659" s="230">
        <f>S659*H659</f>
        <v>0</v>
      </c>
      <c r="AR659" s="231" t="s">
        <v>363</v>
      </c>
      <c r="AT659" s="231" t="s">
        <v>752</v>
      </c>
      <c r="AU659" s="231" t="s">
        <v>82</v>
      </c>
      <c r="AY659" s="18" t="s">
        <v>147</v>
      </c>
      <c r="BE659" s="232">
        <f>IF(N659="základní",J659,0)</f>
        <v>0</v>
      </c>
      <c r="BF659" s="232">
        <f>IF(N659="snížená",J659,0)</f>
        <v>0</v>
      </c>
      <c r="BG659" s="232">
        <f>IF(N659="zákl. přenesená",J659,0)</f>
        <v>0</v>
      </c>
      <c r="BH659" s="232">
        <f>IF(N659="sníž. přenesená",J659,0)</f>
        <v>0</v>
      </c>
      <c r="BI659" s="232">
        <f>IF(N659="nulová",J659,0)</f>
        <v>0</v>
      </c>
      <c r="BJ659" s="18" t="s">
        <v>80</v>
      </c>
      <c r="BK659" s="232">
        <f>ROUND(I659*H659,2)</f>
        <v>0</v>
      </c>
      <c r="BL659" s="18" t="s">
        <v>257</v>
      </c>
      <c r="BM659" s="231" t="s">
        <v>1548</v>
      </c>
    </row>
    <row r="660" spans="2:51" s="12" customFormat="1" ht="12">
      <c r="B660" s="233"/>
      <c r="C660" s="234"/>
      <c r="D660" s="235" t="s">
        <v>156</v>
      </c>
      <c r="E660" s="236" t="s">
        <v>19</v>
      </c>
      <c r="F660" s="237" t="s">
        <v>1540</v>
      </c>
      <c r="G660" s="234"/>
      <c r="H660" s="238">
        <v>478.5</v>
      </c>
      <c r="I660" s="239"/>
      <c r="J660" s="234"/>
      <c r="K660" s="234"/>
      <c r="L660" s="240"/>
      <c r="M660" s="241"/>
      <c r="N660" s="242"/>
      <c r="O660" s="242"/>
      <c r="P660" s="242"/>
      <c r="Q660" s="242"/>
      <c r="R660" s="242"/>
      <c r="S660" s="242"/>
      <c r="T660" s="243"/>
      <c r="AT660" s="244" t="s">
        <v>156</v>
      </c>
      <c r="AU660" s="244" t="s">
        <v>82</v>
      </c>
      <c r="AV660" s="12" t="s">
        <v>82</v>
      </c>
      <c r="AW660" s="12" t="s">
        <v>33</v>
      </c>
      <c r="AX660" s="12" t="s">
        <v>80</v>
      </c>
      <c r="AY660" s="244" t="s">
        <v>147</v>
      </c>
    </row>
    <row r="661" spans="2:65" s="1" customFormat="1" ht="36" customHeight="1">
      <c r="B661" s="39"/>
      <c r="C661" s="220" t="s">
        <v>1549</v>
      </c>
      <c r="D661" s="220" t="s">
        <v>149</v>
      </c>
      <c r="E661" s="221" t="s">
        <v>1550</v>
      </c>
      <c r="F661" s="222" t="s">
        <v>1551</v>
      </c>
      <c r="G661" s="223" t="s">
        <v>1181</v>
      </c>
      <c r="H661" s="293"/>
      <c r="I661" s="225"/>
      <c r="J661" s="226">
        <f>ROUND(I661*H661,2)</f>
        <v>0</v>
      </c>
      <c r="K661" s="222" t="s">
        <v>153</v>
      </c>
      <c r="L661" s="44"/>
      <c r="M661" s="227" t="s">
        <v>19</v>
      </c>
      <c r="N661" s="228" t="s">
        <v>43</v>
      </c>
      <c r="O661" s="84"/>
      <c r="P661" s="229">
        <f>O661*H661</f>
        <v>0</v>
      </c>
      <c r="Q661" s="229">
        <v>0</v>
      </c>
      <c r="R661" s="229">
        <f>Q661*H661</f>
        <v>0</v>
      </c>
      <c r="S661" s="229">
        <v>0</v>
      </c>
      <c r="T661" s="230">
        <f>S661*H661</f>
        <v>0</v>
      </c>
      <c r="AR661" s="231" t="s">
        <v>257</v>
      </c>
      <c r="AT661" s="231" t="s">
        <v>149</v>
      </c>
      <c r="AU661" s="231" t="s">
        <v>82</v>
      </c>
      <c r="AY661" s="18" t="s">
        <v>147</v>
      </c>
      <c r="BE661" s="232">
        <f>IF(N661="základní",J661,0)</f>
        <v>0</v>
      </c>
      <c r="BF661" s="232">
        <f>IF(N661="snížená",J661,0)</f>
        <v>0</v>
      </c>
      <c r="BG661" s="232">
        <f>IF(N661="zákl. přenesená",J661,0)</f>
        <v>0</v>
      </c>
      <c r="BH661" s="232">
        <f>IF(N661="sníž. přenesená",J661,0)</f>
        <v>0</v>
      </c>
      <c r="BI661" s="232">
        <f>IF(N661="nulová",J661,0)</f>
        <v>0</v>
      </c>
      <c r="BJ661" s="18" t="s">
        <v>80</v>
      </c>
      <c r="BK661" s="232">
        <f>ROUND(I661*H661,2)</f>
        <v>0</v>
      </c>
      <c r="BL661" s="18" t="s">
        <v>257</v>
      </c>
      <c r="BM661" s="231" t="s">
        <v>1552</v>
      </c>
    </row>
    <row r="662" spans="2:63" s="11" customFormat="1" ht="22.8" customHeight="1">
      <c r="B662" s="204"/>
      <c r="C662" s="205"/>
      <c r="D662" s="206" t="s">
        <v>71</v>
      </c>
      <c r="E662" s="218" t="s">
        <v>1553</v>
      </c>
      <c r="F662" s="218" t="s">
        <v>1554</v>
      </c>
      <c r="G662" s="205"/>
      <c r="H662" s="205"/>
      <c r="I662" s="208"/>
      <c r="J662" s="219">
        <f>BK662</f>
        <v>0</v>
      </c>
      <c r="K662" s="205"/>
      <c r="L662" s="210"/>
      <c r="M662" s="211"/>
      <c r="N662" s="212"/>
      <c r="O662" s="212"/>
      <c r="P662" s="213">
        <f>SUM(P663:P771)</f>
        <v>0</v>
      </c>
      <c r="Q662" s="212"/>
      <c r="R662" s="213">
        <f>SUM(R663:R771)</f>
        <v>7.959064199999999</v>
      </c>
      <c r="S662" s="212"/>
      <c r="T662" s="214">
        <f>SUM(T663:T771)</f>
        <v>0</v>
      </c>
      <c r="AR662" s="215" t="s">
        <v>82</v>
      </c>
      <c r="AT662" s="216" t="s">
        <v>71</v>
      </c>
      <c r="AU662" s="216" t="s">
        <v>80</v>
      </c>
      <c r="AY662" s="215" t="s">
        <v>147</v>
      </c>
      <c r="BK662" s="217">
        <f>SUM(BK663:BK771)</f>
        <v>0</v>
      </c>
    </row>
    <row r="663" spans="2:65" s="1" customFormat="1" ht="16.5" customHeight="1">
      <c r="B663" s="39"/>
      <c r="C663" s="220" t="s">
        <v>1555</v>
      </c>
      <c r="D663" s="220" t="s">
        <v>149</v>
      </c>
      <c r="E663" s="221" t="s">
        <v>1556</v>
      </c>
      <c r="F663" s="222" t="s">
        <v>1557</v>
      </c>
      <c r="G663" s="223" t="s">
        <v>152</v>
      </c>
      <c r="H663" s="224">
        <v>19.816</v>
      </c>
      <c r="I663" s="225"/>
      <c r="J663" s="226">
        <f>ROUND(I663*H663,2)</f>
        <v>0</v>
      </c>
      <c r="K663" s="222" t="s">
        <v>19</v>
      </c>
      <c r="L663" s="44"/>
      <c r="M663" s="227" t="s">
        <v>19</v>
      </c>
      <c r="N663" s="228" t="s">
        <v>43</v>
      </c>
      <c r="O663" s="84"/>
      <c r="P663" s="229">
        <f>O663*H663</f>
        <v>0</v>
      </c>
      <c r="Q663" s="229">
        <v>0</v>
      </c>
      <c r="R663" s="229">
        <f>Q663*H663</f>
        <v>0</v>
      </c>
      <c r="S663" s="229">
        <v>0</v>
      </c>
      <c r="T663" s="230">
        <f>S663*H663</f>
        <v>0</v>
      </c>
      <c r="AR663" s="231" t="s">
        <v>257</v>
      </c>
      <c r="AT663" s="231" t="s">
        <v>149</v>
      </c>
      <c r="AU663" s="231" t="s">
        <v>82</v>
      </c>
      <c r="AY663" s="18" t="s">
        <v>147</v>
      </c>
      <c r="BE663" s="232">
        <f>IF(N663="základní",J663,0)</f>
        <v>0</v>
      </c>
      <c r="BF663" s="232">
        <f>IF(N663="snížená",J663,0)</f>
        <v>0</v>
      </c>
      <c r="BG663" s="232">
        <f>IF(N663="zákl. přenesená",J663,0)</f>
        <v>0</v>
      </c>
      <c r="BH663" s="232">
        <f>IF(N663="sníž. přenesená",J663,0)</f>
        <v>0</v>
      </c>
      <c r="BI663" s="232">
        <f>IF(N663="nulová",J663,0)</f>
        <v>0</v>
      </c>
      <c r="BJ663" s="18" t="s">
        <v>80</v>
      </c>
      <c r="BK663" s="232">
        <f>ROUND(I663*H663,2)</f>
        <v>0</v>
      </c>
      <c r="BL663" s="18" t="s">
        <v>257</v>
      </c>
      <c r="BM663" s="231" t="s">
        <v>1558</v>
      </c>
    </row>
    <row r="664" spans="2:51" s="12" customFormat="1" ht="12">
      <c r="B664" s="233"/>
      <c r="C664" s="234"/>
      <c r="D664" s="235" t="s">
        <v>156</v>
      </c>
      <c r="E664" s="236" t="s">
        <v>19</v>
      </c>
      <c r="F664" s="237" t="s">
        <v>1559</v>
      </c>
      <c r="G664" s="234"/>
      <c r="H664" s="238">
        <v>11.673</v>
      </c>
      <c r="I664" s="239"/>
      <c r="J664" s="234"/>
      <c r="K664" s="234"/>
      <c r="L664" s="240"/>
      <c r="M664" s="241"/>
      <c r="N664" s="242"/>
      <c r="O664" s="242"/>
      <c r="P664" s="242"/>
      <c r="Q664" s="242"/>
      <c r="R664" s="242"/>
      <c r="S664" s="242"/>
      <c r="T664" s="243"/>
      <c r="AT664" s="244" t="s">
        <v>156</v>
      </c>
      <c r="AU664" s="244" t="s">
        <v>82</v>
      </c>
      <c r="AV664" s="12" t="s">
        <v>82</v>
      </c>
      <c r="AW664" s="12" t="s">
        <v>33</v>
      </c>
      <c r="AX664" s="12" t="s">
        <v>72</v>
      </c>
      <c r="AY664" s="244" t="s">
        <v>147</v>
      </c>
    </row>
    <row r="665" spans="2:51" s="12" customFormat="1" ht="12">
      <c r="B665" s="233"/>
      <c r="C665" s="234"/>
      <c r="D665" s="235" t="s">
        <v>156</v>
      </c>
      <c r="E665" s="236" t="s">
        <v>19</v>
      </c>
      <c r="F665" s="237" t="s">
        <v>1560</v>
      </c>
      <c r="G665" s="234"/>
      <c r="H665" s="238">
        <v>8.143</v>
      </c>
      <c r="I665" s="239"/>
      <c r="J665" s="234"/>
      <c r="K665" s="234"/>
      <c r="L665" s="240"/>
      <c r="M665" s="241"/>
      <c r="N665" s="242"/>
      <c r="O665" s="242"/>
      <c r="P665" s="242"/>
      <c r="Q665" s="242"/>
      <c r="R665" s="242"/>
      <c r="S665" s="242"/>
      <c r="T665" s="243"/>
      <c r="AT665" s="244" t="s">
        <v>156</v>
      </c>
      <c r="AU665" s="244" t="s">
        <v>82</v>
      </c>
      <c r="AV665" s="12" t="s">
        <v>82</v>
      </c>
      <c r="AW665" s="12" t="s">
        <v>33</v>
      </c>
      <c r="AX665" s="12" t="s">
        <v>72</v>
      </c>
      <c r="AY665" s="244" t="s">
        <v>147</v>
      </c>
    </row>
    <row r="666" spans="2:51" s="13" customFormat="1" ht="12">
      <c r="B666" s="245"/>
      <c r="C666" s="246"/>
      <c r="D666" s="235" t="s">
        <v>156</v>
      </c>
      <c r="E666" s="247" t="s">
        <v>19</v>
      </c>
      <c r="F666" s="248" t="s">
        <v>183</v>
      </c>
      <c r="G666" s="246"/>
      <c r="H666" s="249">
        <v>19.816000000000003</v>
      </c>
      <c r="I666" s="250"/>
      <c r="J666" s="246"/>
      <c r="K666" s="246"/>
      <c r="L666" s="251"/>
      <c r="M666" s="252"/>
      <c r="N666" s="253"/>
      <c r="O666" s="253"/>
      <c r="P666" s="253"/>
      <c r="Q666" s="253"/>
      <c r="R666" s="253"/>
      <c r="S666" s="253"/>
      <c r="T666" s="254"/>
      <c r="AT666" s="255" t="s">
        <v>156</v>
      </c>
      <c r="AU666" s="255" t="s">
        <v>82</v>
      </c>
      <c r="AV666" s="13" t="s">
        <v>154</v>
      </c>
      <c r="AW666" s="13" t="s">
        <v>33</v>
      </c>
      <c r="AX666" s="13" t="s">
        <v>80</v>
      </c>
      <c r="AY666" s="255" t="s">
        <v>147</v>
      </c>
    </row>
    <row r="667" spans="2:65" s="1" customFormat="1" ht="36" customHeight="1">
      <c r="B667" s="39"/>
      <c r="C667" s="270" t="s">
        <v>1561</v>
      </c>
      <c r="D667" s="270" t="s">
        <v>752</v>
      </c>
      <c r="E667" s="271" t="s">
        <v>1562</v>
      </c>
      <c r="F667" s="272" t="s">
        <v>1563</v>
      </c>
      <c r="G667" s="273" t="s">
        <v>732</v>
      </c>
      <c r="H667" s="274">
        <v>1</v>
      </c>
      <c r="I667" s="275"/>
      <c r="J667" s="276">
        <f>ROUND(I667*H667,2)</f>
        <v>0</v>
      </c>
      <c r="K667" s="272" t="s">
        <v>19</v>
      </c>
      <c r="L667" s="277"/>
      <c r="M667" s="278" t="s">
        <v>19</v>
      </c>
      <c r="N667" s="279" t="s">
        <v>43</v>
      </c>
      <c r="O667" s="84"/>
      <c r="P667" s="229">
        <f>O667*H667</f>
        <v>0</v>
      </c>
      <c r="Q667" s="229">
        <v>0.11</v>
      </c>
      <c r="R667" s="229">
        <f>Q667*H667</f>
        <v>0.11</v>
      </c>
      <c r="S667" s="229">
        <v>0</v>
      </c>
      <c r="T667" s="230">
        <f>S667*H667</f>
        <v>0</v>
      </c>
      <c r="AR667" s="231" t="s">
        <v>363</v>
      </c>
      <c r="AT667" s="231" t="s">
        <v>752</v>
      </c>
      <c r="AU667" s="231" t="s">
        <v>82</v>
      </c>
      <c r="AY667" s="18" t="s">
        <v>147</v>
      </c>
      <c r="BE667" s="232">
        <f>IF(N667="základní",J667,0)</f>
        <v>0</v>
      </c>
      <c r="BF667" s="232">
        <f>IF(N667="snížená",J667,0)</f>
        <v>0</v>
      </c>
      <c r="BG667" s="232">
        <f>IF(N667="zákl. přenesená",J667,0)</f>
        <v>0</v>
      </c>
      <c r="BH667" s="232">
        <f>IF(N667="sníž. přenesená",J667,0)</f>
        <v>0</v>
      </c>
      <c r="BI667" s="232">
        <f>IF(N667="nulová",J667,0)</f>
        <v>0</v>
      </c>
      <c r="BJ667" s="18" t="s">
        <v>80</v>
      </c>
      <c r="BK667" s="232">
        <f>ROUND(I667*H667,2)</f>
        <v>0</v>
      </c>
      <c r="BL667" s="18" t="s">
        <v>257</v>
      </c>
      <c r="BM667" s="231" t="s">
        <v>1564</v>
      </c>
    </row>
    <row r="668" spans="2:65" s="1" customFormat="1" ht="36" customHeight="1">
      <c r="B668" s="39"/>
      <c r="C668" s="270" t="s">
        <v>1565</v>
      </c>
      <c r="D668" s="270" t="s">
        <v>752</v>
      </c>
      <c r="E668" s="271" t="s">
        <v>1566</v>
      </c>
      <c r="F668" s="272" t="s">
        <v>1567</v>
      </c>
      <c r="G668" s="273" t="s">
        <v>732</v>
      </c>
      <c r="H668" s="274">
        <v>1</v>
      </c>
      <c r="I668" s="275"/>
      <c r="J668" s="276">
        <f>ROUND(I668*H668,2)</f>
        <v>0</v>
      </c>
      <c r="K668" s="272" t="s">
        <v>19</v>
      </c>
      <c r="L668" s="277"/>
      <c r="M668" s="278" t="s">
        <v>19</v>
      </c>
      <c r="N668" s="279" t="s">
        <v>43</v>
      </c>
      <c r="O668" s="84"/>
      <c r="P668" s="229">
        <f>O668*H668</f>
        <v>0</v>
      </c>
      <c r="Q668" s="229">
        <v>0.11</v>
      </c>
      <c r="R668" s="229">
        <f>Q668*H668</f>
        <v>0.11</v>
      </c>
      <c r="S668" s="229">
        <v>0</v>
      </c>
      <c r="T668" s="230">
        <f>S668*H668</f>
        <v>0</v>
      </c>
      <c r="AR668" s="231" t="s">
        <v>363</v>
      </c>
      <c r="AT668" s="231" t="s">
        <v>752</v>
      </c>
      <c r="AU668" s="231" t="s">
        <v>82</v>
      </c>
      <c r="AY668" s="18" t="s">
        <v>147</v>
      </c>
      <c r="BE668" s="232">
        <f>IF(N668="základní",J668,0)</f>
        <v>0</v>
      </c>
      <c r="BF668" s="232">
        <f>IF(N668="snížená",J668,0)</f>
        <v>0</v>
      </c>
      <c r="BG668" s="232">
        <f>IF(N668="zákl. přenesená",J668,0)</f>
        <v>0</v>
      </c>
      <c r="BH668" s="232">
        <f>IF(N668="sníž. přenesená",J668,0)</f>
        <v>0</v>
      </c>
      <c r="BI668" s="232">
        <f>IF(N668="nulová",J668,0)</f>
        <v>0</v>
      </c>
      <c r="BJ668" s="18" t="s">
        <v>80</v>
      </c>
      <c r="BK668" s="232">
        <f>ROUND(I668*H668,2)</f>
        <v>0</v>
      </c>
      <c r="BL668" s="18" t="s">
        <v>257</v>
      </c>
      <c r="BM668" s="231" t="s">
        <v>1568</v>
      </c>
    </row>
    <row r="669" spans="2:65" s="1" customFormat="1" ht="16.5" customHeight="1">
      <c r="B669" s="39"/>
      <c r="C669" s="220" t="s">
        <v>1569</v>
      </c>
      <c r="D669" s="220" t="s">
        <v>149</v>
      </c>
      <c r="E669" s="221" t="s">
        <v>1570</v>
      </c>
      <c r="F669" s="222" t="s">
        <v>1571</v>
      </c>
      <c r="G669" s="223" t="s">
        <v>152</v>
      </c>
      <c r="H669" s="224">
        <v>3.7</v>
      </c>
      <c r="I669" s="225"/>
      <c r="J669" s="226">
        <f>ROUND(I669*H669,2)</f>
        <v>0</v>
      </c>
      <c r="K669" s="222" t="s">
        <v>19</v>
      </c>
      <c r="L669" s="44"/>
      <c r="M669" s="227" t="s">
        <v>19</v>
      </c>
      <c r="N669" s="228" t="s">
        <v>43</v>
      </c>
      <c r="O669" s="84"/>
      <c r="P669" s="229">
        <f>O669*H669</f>
        <v>0</v>
      </c>
      <c r="Q669" s="229">
        <v>0.00025</v>
      </c>
      <c r="R669" s="229">
        <f>Q669*H669</f>
        <v>0.000925</v>
      </c>
      <c r="S669" s="229">
        <v>0</v>
      </c>
      <c r="T669" s="230">
        <f>S669*H669</f>
        <v>0</v>
      </c>
      <c r="AR669" s="231" t="s">
        <v>257</v>
      </c>
      <c r="AT669" s="231" t="s">
        <v>149</v>
      </c>
      <c r="AU669" s="231" t="s">
        <v>82</v>
      </c>
      <c r="AY669" s="18" t="s">
        <v>147</v>
      </c>
      <c r="BE669" s="232">
        <f>IF(N669="základní",J669,0)</f>
        <v>0</v>
      </c>
      <c r="BF669" s="232">
        <f>IF(N669="snížená",J669,0)</f>
        <v>0</v>
      </c>
      <c r="BG669" s="232">
        <f>IF(N669="zákl. přenesená",J669,0)</f>
        <v>0</v>
      </c>
      <c r="BH669" s="232">
        <f>IF(N669="sníž. přenesená",J669,0)</f>
        <v>0</v>
      </c>
      <c r="BI669" s="232">
        <f>IF(N669="nulová",J669,0)</f>
        <v>0</v>
      </c>
      <c r="BJ669" s="18" t="s">
        <v>80</v>
      </c>
      <c r="BK669" s="232">
        <f>ROUND(I669*H669,2)</f>
        <v>0</v>
      </c>
      <c r="BL669" s="18" t="s">
        <v>257</v>
      </c>
      <c r="BM669" s="231" t="s">
        <v>1572</v>
      </c>
    </row>
    <row r="670" spans="2:51" s="12" customFormat="1" ht="12">
      <c r="B670" s="233"/>
      <c r="C670" s="234"/>
      <c r="D670" s="235" t="s">
        <v>156</v>
      </c>
      <c r="E670" s="236" t="s">
        <v>19</v>
      </c>
      <c r="F670" s="237" t="s">
        <v>1573</v>
      </c>
      <c r="G670" s="234"/>
      <c r="H670" s="238">
        <v>1.6</v>
      </c>
      <c r="I670" s="239"/>
      <c r="J670" s="234"/>
      <c r="K670" s="234"/>
      <c r="L670" s="240"/>
      <c r="M670" s="241"/>
      <c r="N670" s="242"/>
      <c r="O670" s="242"/>
      <c r="P670" s="242"/>
      <c r="Q670" s="242"/>
      <c r="R670" s="242"/>
      <c r="S670" s="242"/>
      <c r="T670" s="243"/>
      <c r="AT670" s="244" t="s">
        <v>156</v>
      </c>
      <c r="AU670" s="244" t="s">
        <v>82</v>
      </c>
      <c r="AV670" s="12" t="s">
        <v>82</v>
      </c>
      <c r="AW670" s="12" t="s">
        <v>33</v>
      </c>
      <c r="AX670" s="12" t="s">
        <v>72</v>
      </c>
      <c r="AY670" s="244" t="s">
        <v>147</v>
      </c>
    </row>
    <row r="671" spans="2:51" s="12" customFormat="1" ht="12">
      <c r="B671" s="233"/>
      <c r="C671" s="234"/>
      <c r="D671" s="235" t="s">
        <v>156</v>
      </c>
      <c r="E671" s="236" t="s">
        <v>19</v>
      </c>
      <c r="F671" s="237" t="s">
        <v>1574</v>
      </c>
      <c r="G671" s="234"/>
      <c r="H671" s="238">
        <v>2.1</v>
      </c>
      <c r="I671" s="239"/>
      <c r="J671" s="234"/>
      <c r="K671" s="234"/>
      <c r="L671" s="240"/>
      <c r="M671" s="241"/>
      <c r="N671" s="242"/>
      <c r="O671" s="242"/>
      <c r="P671" s="242"/>
      <c r="Q671" s="242"/>
      <c r="R671" s="242"/>
      <c r="S671" s="242"/>
      <c r="T671" s="243"/>
      <c r="AT671" s="244" t="s">
        <v>156</v>
      </c>
      <c r="AU671" s="244" t="s">
        <v>82</v>
      </c>
      <c r="AV671" s="12" t="s">
        <v>82</v>
      </c>
      <c r="AW671" s="12" t="s">
        <v>33</v>
      </c>
      <c r="AX671" s="12" t="s">
        <v>72</v>
      </c>
      <c r="AY671" s="244" t="s">
        <v>147</v>
      </c>
    </row>
    <row r="672" spans="2:51" s="13" customFormat="1" ht="12">
      <c r="B672" s="245"/>
      <c r="C672" s="246"/>
      <c r="D672" s="235" t="s">
        <v>156</v>
      </c>
      <c r="E672" s="247" t="s">
        <v>19</v>
      </c>
      <c r="F672" s="248" t="s">
        <v>183</v>
      </c>
      <c r="G672" s="246"/>
      <c r="H672" s="249">
        <v>3.7</v>
      </c>
      <c r="I672" s="250"/>
      <c r="J672" s="246"/>
      <c r="K672" s="246"/>
      <c r="L672" s="251"/>
      <c r="M672" s="252"/>
      <c r="N672" s="253"/>
      <c r="O672" s="253"/>
      <c r="P672" s="253"/>
      <c r="Q672" s="253"/>
      <c r="R672" s="253"/>
      <c r="S672" s="253"/>
      <c r="T672" s="254"/>
      <c r="AT672" s="255" t="s">
        <v>156</v>
      </c>
      <c r="AU672" s="255" t="s">
        <v>82</v>
      </c>
      <c r="AV672" s="13" t="s">
        <v>154</v>
      </c>
      <c r="AW672" s="13" t="s">
        <v>33</v>
      </c>
      <c r="AX672" s="13" t="s">
        <v>80</v>
      </c>
      <c r="AY672" s="255" t="s">
        <v>147</v>
      </c>
    </row>
    <row r="673" spans="2:65" s="1" customFormat="1" ht="24" customHeight="1">
      <c r="B673" s="39"/>
      <c r="C673" s="270" t="s">
        <v>1575</v>
      </c>
      <c r="D673" s="270" t="s">
        <v>752</v>
      </c>
      <c r="E673" s="271" t="s">
        <v>1576</v>
      </c>
      <c r="F673" s="272" t="s">
        <v>1577</v>
      </c>
      <c r="G673" s="273" t="s">
        <v>732</v>
      </c>
      <c r="H673" s="274">
        <v>1</v>
      </c>
      <c r="I673" s="275"/>
      <c r="J673" s="276">
        <f>ROUND(I673*H673,2)</f>
        <v>0</v>
      </c>
      <c r="K673" s="272" t="s">
        <v>19</v>
      </c>
      <c r="L673" s="277"/>
      <c r="M673" s="278" t="s">
        <v>19</v>
      </c>
      <c r="N673" s="279" t="s">
        <v>43</v>
      </c>
      <c r="O673" s="84"/>
      <c r="P673" s="229">
        <f>O673*H673</f>
        <v>0</v>
      </c>
      <c r="Q673" s="229">
        <v>0.0249</v>
      </c>
      <c r="R673" s="229">
        <f>Q673*H673</f>
        <v>0.0249</v>
      </c>
      <c r="S673" s="229">
        <v>0</v>
      </c>
      <c r="T673" s="230">
        <f>S673*H673</f>
        <v>0</v>
      </c>
      <c r="AR673" s="231" t="s">
        <v>363</v>
      </c>
      <c r="AT673" s="231" t="s">
        <v>752</v>
      </c>
      <c r="AU673" s="231" t="s">
        <v>82</v>
      </c>
      <c r="AY673" s="18" t="s">
        <v>147</v>
      </c>
      <c r="BE673" s="232">
        <f>IF(N673="základní",J673,0)</f>
        <v>0</v>
      </c>
      <c r="BF673" s="232">
        <f>IF(N673="snížená",J673,0)</f>
        <v>0</v>
      </c>
      <c r="BG673" s="232">
        <f>IF(N673="zákl. přenesená",J673,0)</f>
        <v>0</v>
      </c>
      <c r="BH673" s="232">
        <f>IF(N673="sníž. přenesená",J673,0)</f>
        <v>0</v>
      </c>
      <c r="BI673" s="232">
        <f>IF(N673="nulová",J673,0)</f>
        <v>0</v>
      </c>
      <c r="BJ673" s="18" t="s">
        <v>80</v>
      </c>
      <c r="BK673" s="232">
        <f>ROUND(I673*H673,2)</f>
        <v>0</v>
      </c>
      <c r="BL673" s="18" t="s">
        <v>257</v>
      </c>
      <c r="BM673" s="231" t="s">
        <v>1578</v>
      </c>
    </row>
    <row r="674" spans="2:65" s="1" customFormat="1" ht="24" customHeight="1">
      <c r="B674" s="39"/>
      <c r="C674" s="270" t="s">
        <v>1579</v>
      </c>
      <c r="D674" s="270" t="s">
        <v>752</v>
      </c>
      <c r="E674" s="271" t="s">
        <v>1580</v>
      </c>
      <c r="F674" s="272" t="s">
        <v>1581</v>
      </c>
      <c r="G674" s="273" t="s">
        <v>732</v>
      </c>
      <c r="H674" s="274">
        <v>1</v>
      </c>
      <c r="I674" s="275"/>
      <c r="J674" s="276">
        <f>ROUND(I674*H674,2)</f>
        <v>0</v>
      </c>
      <c r="K674" s="272" t="s">
        <v>19</v>
      </c>
      <c r="L674" s="277"/>
      <c r="M674" s="278" t="s">
        <v>19</v>
      </c>
      <c r="N674" s="279" t="s">
        <v>43</v>
      </c>
      <c r="O674" s="84"/>
      <c r="P674" s="229">
        <f>O674*H674</f>
        <v>0</v>
      </c>
      <c r="Q674" s="229">
        <v>0.0311</v>
      </c>
      <c r="R674" s="229">
        <f>Q674*H674</f>
        <v>0.0311</v>
      </c>
      <c r="S674" s="229">
        <v>0</v>
      </c>
      <c r="T674" s="230">
        <f>S674*H674</f>
        <v>0</v>
      </c>
      <c r="AR674" s="231" t="s">
        <v>363</v>
      </c>
      <c r="AT674" s="231" t="s">
        <v>752</v>
      </c>
      <c r="AU674" s="231" t="s">
        <v>82</v>
      </c>
      <c r="AY674" s="18" t="s">
        <v>147</v>
      </c>
      <c r="BE674" s="232">
        <f>IF(N674="základní",J674,0)</f>
        <v>0</v>
      </c>
      <c r="BF674" s="232">
        <f>IF(N674="snížená",J674,0)</f>
        <v>0</v>
      </c>
      <c r="BG674" s="232">
        <f>IF(N674="zákl. přenesená",J674,0)</f>
        <v>0</v>
      </c>
      <c r="BH674" s="232">
        <f>IF(N674="sníž. přenesená",J674,0)</f>
        <v>0</v>
      </c>
      <c r="BI674" s="232">
        <f>IF(N674="nulová",J674,0)</f>
        <v>0</v>
      </c>
      <c r="BJ674" s="18" t="s">
        <v>80</v>
      </c>
      <c r="BK674" s="232">
        <f>ROUND(I674*H674,2)</f>
        <v>0</v>
      </c>
      <c r="BL674" s="18" t="s">
        <v>257</v>
      </c>
      <c r="BM674" s="231" t="s">
        <v>1582</v>
      </c>
    </row>
    <row r="675" spans="2:65" s="1" customFormat="1" ht="36" customHeight="1">
      <c r="B675" s="39"/>
      <c r="C675" s="220" t="s">
        <v>1583</v>
      </c>
      <c r="D675" s="220" t="s">
        <v>149</v>
      </c>
      <c r="E675" s="221" t="s">
        <v>1584</v>
      </c>
      <c r="F675" s="222" t="s">
        <v>1585</v>
      </c>
      <c r="G675" s="223" t="s">
        <v>152</v>
      </c>
      <c r="H675" s="224">
        <v>81.64</v>
      </c>
      <c r="I675" s="225"/>
      <c r="J675" s="226">
        <f>ROUND(I675*H675,2)</f>
        <v>0</v>
      </c>
      <c r="K675" s="222" t="s">
        <v>153</v>
      </c>
      <c r="L675" s="44"/>
      <c r="M675" s="227" t="s">
        <v>19</v>
      </c>
      <c r="N675" s="228" t="s">
        <v>43</v>
      </c>
      <c r="O675" s="84"/>
      <c r="P675" s="229">
        <f>O675*H675</f>
        <v>0</v>
      </c>
      <c r="Q675" s="229">
        <v>0.00028</v>
      </c>
      <c r="R675" s="229">
        <f>Q675*H675</f>
        <v>0.0228592</v>
      </c>
      <c r="S675" s="229">
        <v>0</v>
      </c>
      <c r="T675" s="230">
        <f>S675*H675</f>
        <v>0</v>
      </c>
      <c r="AR675" s="231" t="s">
        <v>257</v>
      </c>
      <c r="AT675" s="231" t="s">
        <v>149</v>
      </c>
      <c r="AU675" s="231" t="s">
        <v>82</v>
      </c>
      <c r="AY675" s="18" t="s">
        <v>147</v>
      </c>
      <c r="BE675" s="232">
        <f>IF(N675="základní",J675,0)</f>
        <v>0</v>
      </c>
      <c r="BF675" s="232">
        <f>IF(N675="snížená",J675,0)</f>
        <v>0</v>
      </c>
      <c r="BG675" s="232">
        <f>IF(N675="zákl. přenesená",J675,0)</f>
        <v>0</v>
      </c>
      <c r="BH675" s="232">
        <f>IF(N675="sníž. přenesená",J675,0)</f>
        <v>0</v>
      </c>
      <c r="BI675" s="232">
        <f>IF(N675="nulová",J675,0)</f>
        <v>0</v>
      </c>
      <c r="BJ675" s="18" t="s">
        <v>80</v>
      </c>
      <c r="BK675" s="232">
        <f>ROUND(I675*H675,2)</f>
        <v>0</v>
      </c>
      <c r="BL675" s="18" t="s">
        <v>257</v>
      </c>
      <c r="BM675" s="231" t="s">
        <v>1586</v>
      </c>
    </row>
    <row r="676" spans="2:51" s="12" customFormat="1" ht="12">
      <c r="B676" s="233"/>
      <c r="C676" s="234"/>
      <c r="D676" s="235" t="s">
        <v>156</v>
      </c>
      <c r="E676" s="236" t="s">
        <v>19</v>
      </c>
      <c r="F676" s="237" t="s">
        <v>1587</v>
      </c>
      <c r="G676" s="234"/>
      <c r="H676" s="238">
        <v>9.6</v>
      </c>
      <c r="I676" s="239"/>
      <c r="J676" s="234"/>
      <c r="K676" s="234"/>
      <c r="L676" s="240"/>
      <c r="M676" s="241"/>
      <c r="N676" s="242"/>
      <c r="O676" s="242"/>
      <c r="P676" s="242"/>
      <c r="Q676" s="242"/>
      <c r="R676" s="242"/>
      <c r="S676" s="242"/>
      <c r="T676" s="243"/>
      <c r="AT676" s="244" t="s">
        <v>156</v>
      </c>
      <c r="AU676" s="244" t="s">
        <v>82</v>
      </c>
      <c r="AV676" s="12" t="s">
        <v>82</v>
      </c>
      <c r="AW676" s="12" t="s">
        <v>33</v>
      </c>
      <c r="AX676" s="12" t="s">
        <v>72</v>
      </c>
      <c r="AY676" s="244" t="s">
        <v>147</v>
      </c>
    </row>
    <row r="677" spans="2:51" s="12" customFormat="1" ht="12">
      <c r="B677" s="233"/>
      <c r="C677" s="234"/>
      <c r="D677" s="235" t="s">
        <v>156</v>
      </c>
      <c r="E677" s="236" t="s">
        <v>19</v>
      </c>
      <c r="F677" s="237" t="s">
        <v>1588</v>
      </c>
      <c r="G677" s="234"/>
      <c r="H677" s="238">
        <v>7.68</v>
      </c>
      <c r="I677" s="239"/>
      <c r="J677" s="234"/>
      <c r="K677" s="234"/>
      <c r="L677" s="240"/>
      <c r="M677" s="241"/>
      <c r="N677" s="242"/>
      <c r="O677" s="242"/>
      <c r="P677" s="242"/>
      <c r="Q677" s="242"/>
      <c r="R677" s="242"/>
      <c r="S677" s="242"/>
      <c r="T677" s="243"/>
      <c r="AT677" s="244" t="s">
        <v>156</v>
      </c>
      <c r="AU677" s="244" t="s">
        <v>82</v>
      </c>
      <c r="AV677" s="12" t="s">
        <v>82</v>
      </c>
      <c r="AW677" s="12" t="s">
        <v>33</v>
      </c>
      <c r="AX677" s="12" t="s">
        <v>72</v>
      </c>
      <c r="AY677" s="244" t="s">
        <v>147</v>
      </c>
    </row>
    <row r="678" spans="2:51" s="12" customFormat="1" ht="12">
      <c r="B678" s="233"/>
      <c r="C678" s="234"/>
      <c r="D678" s="235" t="s">
        <v>156</v>
      </c>
      <c r="E678" s="236" t="s">
        <v>19</v>
      </c>
      <c r="F678" s="237" t="s">
        <v>1589</v>
      </c>
      <c r="G678" s="234"/>
      <c r="H678" s="238">
        <v>2.88</v>
      </c>
      <c r="I678" s="239"/>
      <c r="J678" s="234"/>
      <c r="K678" s="234"/>
      <c r="L678" s="240"/>
      <c r="M678" s="241"/>
      <c r="N678" s="242"/>
      <c r="O678" s="242"/>
      <c r="P678" s="242"/>
      <c r="Q678" s="242"/>
      <c r="R678" s="242"/>
      <c r="S678" s="242"/>
      <c r="T678" s="243"/>
      <c r="AT678" s="244" t="s">
        <v>156</v>
      </c>
      <c r="AU678" s="244" t="s">
        <v>82</v>
      </c>
      <c r="AV678" s="12" t="s">
        <v>82</v>
      </c>
      <c r="AW678" s="12" t="s">
        <v>33</v>
      </c>
      <c r="AX678" s="12" t="s">
        <v>72</v>
      </c>
      <c r="AY678" s="244" t="s">
        <v>147</v>
      </c>
    </row>
    <row r="679" spans="2:51" s="12" customFormat="1" ht="12">
      <c r="B679" s="233"/>
      <c r="C679" s="234"/>
      <c r="D679" s="235" t="s">
        <v>156</v>
      </c>
      <c r="E679" s="236" t="s">
        <v>19</v>
      </c>
      <c r="F679" s="237" t="s">
        <v>1590</v>
      </c>
      <c r="G679" s="234"/>
      <c r="H679" s="238">
        <v>2.52</v>
      </c>
      <c r="I679" s="239"/>
      <c r="J679" s="234"/>
      <c r="K679" s="234"/>
      <c r="L679" s="240"/>
      <c r="M679" s="241"/>
      <c r="N679" s="242"/>
      <c r="O679" s="242"/>
      <c r="P679" s="242"/>
      <c r="Q679" s="242"/>
      <c r="R679" s="242"/>
      <c r="S679" s="242"/>
      <c r="T679" s="243"/>
      <c r="AT679" s="244" t="s">
        <v>156</v>
      </c>
      <c r="AU679" s="244" t="s">
        <v>82</v>
      </c>
      <c r="AV679" s="12" t="s">
        <v>82</v>
      </c>
      <c r="AW679" s="12" t="s">
        <v>33</v>
      </c>
      <c r="AX679" s="12" t="s">
        <v>72</v>
      </c>
      <c r="AY679" s="244" t="s">
        <v>147</v>
      </c>
    </row>
    <row r="680" spans="2:51" s="12" customFormat="1" ht="12">
      <c r="B680" s="233"/>
      <c r="C680" s="234"/>
      <c r="D680" s="235" t="s">
        <v>156</v>
      </c>
      <c r="E680" s="236" t="s">
        <v>19</v>
      </c>
      <c r="F680" s="237" t="s">
        <v>1591</v>
      </c>
      <c r="G680" s="234"/>
      <c r="H680" s="238">
        <v>2.52</v>
      </c>
      <c r="I680" s="239"/>
      <c r="J680" s="234"/>
      <c r="K680" s="234"/>
      <c r="L680" s="240"/>
      <c r="M680" s="241"/>
      <c r="N680" s="242"/>
      <c r="O680" s="242"/>
      <c r="P680" s="242"/>
      <c r="Q680" s="242"/>
      <c r="R680" s="242"/>
      <c r="S680" s="242"/>
      <c r="T680" s="243"/>
      <c r="AT680" s="244" t="s">
        <v>156</v>
      </c>
      <c r="AU680" s="244" t="s">
        <v>82</v>
      </c>
      <c r="AV680" s="12" t="s">
        <v>82</v>
      </c>
      <c r="AW680" s="12" t="s">
        <v>33</v>
      </c>
      <c r="AX680" s="12" t="s">
        <v>72</v>
      </c>
      <c r="AY680" s="244" t="s">
        <v>147</v>
      </c>
    </row>
    <row r="681" spans="2:51" s="12" customFormat="1" ht="12">
      <c r="B681" s="233"/>
      <c r="C681" s="234"/>
      <c r="D681" s="235" t="s">
        <v>156</v>
      </c>
      <c r="E681" s="236" t="s">
        <v>19</v>
      </c>
      <c r="F681" s="237" t="s">
        <v>1592</v>
      </c>
      <c r="G681" s="234"/>
      <c r="H681" s="238">
        <v>1.8</v>
      </c>
      <c r="I681" s="239"/>
      <c r="J681" s="234"/>
      <c r="K681" s="234"/>
      <c r="L681" s="240"/>
      <c r="M681" s="241"/>
      <c r="N681" s="242"/>
      <c r="O681" s="242"/>
      <c r="P681" s="242"/>
      <c r="Q681" s="242"/>
      <c r="R681" s="242"/>
      <c r="S681" s="242"/>
      <c r="T681" s="243"/>
      <c r="AT681" s="244" t="s">
        <v>156</v>
      </c>
      <c r="AU681" s="244" t="s">
        <v>82</v>
      </c>
      <c r="AV681" s="12" t="s">
        <v>82</v>
      </c>
      <c r="AW681" s="12" t="s">
        <v>33</v>
      </c>
      <c r="AX681" s="12" t="s">
        <v>72</v>
      </c>
      <c r="AY681" s="244" t="s">
        <v>147</v>
      </c>
    </row>
    <row r="682" spans="2:51" s="12" customFormat="1" ht="12">
      <c r="B682" s="233"/>
      <c r="C682" s="234"/>
      <c r="D682" s="235" t="s">
        <v>156</v>
      </c>
      <c r="E682" s="236" t="s">
        <v>19</v>
      </c>
      <c r="F682" s="237" t="s">
        <v>1593</v>
      </c>
      <c r="G682" s="234"/>
      <c r="H682" s="238">
        <v>10</v>
      </c>
      <c r="I682" s="239"/>
      <c r="J682" s="234"/>
      <c r="K682" s="234"/>
      <c r="L682" s="240"/>
      <c r="M682" s="241"/>
      <c r="N682" s="242"/>
      <c r="O682" s="242"/>
      <c r="P682" s="242"/>
      <c r="Q682" s="242"/>
      <c r="R682" s="242"/>
      <c r="S682" s="242"/>
      <c r="T682" s="243"/>
      <c r="AT682" s="244" t="s">
        <v>156</v>
      </c>
      <c r="AU682" s="244" t="s">
        <v>82</v>
      </c>
      <c r="AV682" s="12" t="s">
        <v>82</v>
      </c>
      <c r="AW682" s="12" t="s">
        <v>33</v>
      </c>
      <c r="AX682" s="12" t="s">
        <v>72</v>
      </c>
      <c r="AY682" s="244" t="s">
        <v>147</v>
      </c>
    </row>
    <row r="683" spans="2:51" s="12" customFormat="1" ht="12">
      <c r="B683" s="233"/>
      <c r="C683" s="234"/>
      <c r="D683" s="235" t="s">
        <v>156</v>
      </c>
      <c r="E683" s="236" t="s">
        <v>19</v>
      </c>
      <c r="F683" s="237" t="s">
        <v>1594</v>
      </c>
      <c r="G683" s="234"/>
      <c r="H683" s="238">
        <v>8</v>
      </c>
      <c r="I683" s="239"/>
      <c r="J683" s="234"/>
      <c r="K683" s="234"/>
      <c r="L683" s="240"/>
      <c r="M683" s="241"/>
      <c r="N683" s="242"/>
      <c r="O683" s="242"/>
      <c r="P683" s="242"/>
      <c r="Q683" s="242"/>
      <c r="R683" s="242"/>
      <c r="S683" s="242"/>
      <c r="T683" s="243"/>
      <c r="AT683" s="244" t="s">
        <v>156</v>
      </c>
      <c r="AU683" s="244" t="s">
        <v>82</v>
      </c>
      <c r="AV683" s="12" t="s">
        <v>82</v>
      </c>
      <c r="AW683" s="12" t="s">
        <v>33</v>
      </c>
      <c r="AX683" s="12" t="s">
        <v>72</v>
      </c>
      <c r="AY683" s="244" t="s">
        <v>147</v>
      </c>
    </row>
    <row r="684" spans="2:51" s="12" customFormat="1" ht="12">
      <c r="B684" s="233"/>
      <c r="C684" s="234"/>
      <c r="D684" s="235" t="s">
        <v>156</v>
      </c>
      <c r="E684" s="236" t="s">
        <v>19</v>
      </c>
      <c r="F684" s="237" t="s">
        <v>1595</v>
      </c>
      <c r="G684" s="234"/>
      <c r="H684" s="238">
        <v>6</v>
      </c>
      <c r="I684" s="239"/>
      <c r="J684" s="234"/>
      <c r="K684" s="234"/>
      <c r="L684" s="240"/>
      <c r="M684" s="241"/>
      <c r="N684" s="242"/>
      <c r="O684" s="242"/>
      <c r="P684" s="242"/>
      <c r="Q684" s="242"/>
      <c r="R684" s="242"/>
      <c r="S684" s="242"/>
      <c r="T684" s="243"/>
      <c r="AT684" s="244" t="s">
        <v>156</v>
      </c>
      <c r="AU684" s="244" t="s">
        <v>82</v>
      </c>
      <c r="AV684" s="12" t="s">
        <v>82</v>
      </c>
      <c r="AW684" s="12" t="s">
        <v>33</v>
      </c>
      <c r="AX684" s="12" t="s">
        <v>72</v>
      </c>
      <c r="AY684" s="244" t="s">
        <v>147</v>
      </c>
    </row>
    <row r="685" spans="2:51" s="12" customFormat="1" ht="12">
      <c r="B685" s="233"/>
      <c r="C685" s="234"/>
      <c r="D685" s="235" t="s">
        <v>156</v>
      </c>
      <c r="E685" s="236" t="s">
        <v>19</v>
      </c>
      <c r="F685" s="237" t="s">
        <v>1596</v>
      </c>
      <c r="G685" s="234"/>
      <c r="H685" s="238">
        <v>4</v>
      </c>
      <c r="I685" s="239"/>
      <c r="J685" s="234"/>
      <c r="K685" s="234"/>
      <c r="L685" s="240"/>
      <c r="M685" s="241"/>
      <c r="N685" s="242"/>
      <c r="O685" s="242"/>
      <c r="P685" s="242"/>
      <c r="Q685" s="242"/>
      <c r="R685" s="242"/>
      <c r="S685" s="242"/>
      <c r="T685" s="243"/>
      <c r="AT685" s="244" t="s">
        <v>156</v>
      </c>
      <c r="AU685" s="244" t="s">
        <v>82</v>
      </c>
      <c r="AV685" s="12" t="s">
        <v>82</v>
      </c>
      <c r="AW685" s="12" t="s">
        <v>33</v>
      </c>
      <c r="AX685" s="12" t="s">
        <v>72</v>
      </c>
      <c r="AY685" s="244" t="s">
        <v>147</v>
      </c>
    </row>
    <row r="686" spans="2:51" s="12" customFormat="1" ht="12">
      <c r="B686" s="233"/>
      <c r="C686" s="234"/>
      <c r="D686" s="235" t="s">
        <v>156</v>
      </c>
      <c r="E686" s="236" t="s">
        <v>19</v>
      </c>
      <c r="F686" s="237" t="s">
        <v>1597</v>
      </c>
      <c r="G686" s="234"/>
      <c r="H686" s="238">
        <v>3.6</v>
      </c>
      <c r="I686" s="239"/>
      <c r="J686" s="234"/>
      <c r="K686" s="234"/>
      <c r="L686" s="240"/>
      <c r="M686" s="241"/>
      <c r="N686" s="242"/>
      <c r="O686" s="242"/>
      <c r="P686" s="242"/>
      <c r="Q686" s="242"/>
      <c r="R686" s="242"/>
      <c r="S686" s="242"/>
      <c r="T686" s="243"/>
      <c r="AT686" s="244" t="s">
        <v>156</v>
      </c>
      <c r="AU686" s="244" t="s">
        <v>82</v>
      </c>
      <c r="AV686" s="12" t="s">
        <v>82</v>
      </c>
      <c r="AW686" s="12" t="s">
        <v>33</v>
      </c>
      <c r="AX686" s="12" t="s">
        <v>72</v>
      </c>
      <c r="AY686" s="244" t="s">
        <v>147</v>
      </c>
    </row>
    <row r="687" spans="2:51" s="12" customFormat="1" ht="12">
      <c r="B687" s="233"/>
      <c r="C687" s="234"/>
      <c r="D687" s="235" t="s">
        <v>156</v>
      </c>
      <c r="E687" s="236" t="s">
        <v>19</v>
      </c>
      <c r="F687" s="237" t="s">
        <v>1598</v>
      </c>
      <c r="G687" s="234"/>
      <c r="H687" s="238">
        <v>2.8</v>
      </c>
      <c r="I687" s="239"/>
      <c r="J687" s="234"/>
      <c r="K687" s="234"/>
      <c r="L687" s="240"/>
      <c r="M687" s="241"/>
      <c r="N687" s="242"/>
      <c r="O687" s="242"/>
      <c r="P687" s="242"/>
      <c r="Q687" s="242"/>
      <c r="R687" s="242"/>
      <c r="S687" s="242"/>
      <c r="T687" s="243"/>
      <c r="AT687" s="244" t="s">
        <v>156</v>
      </c>
      <c r="AU687" s="244" t="s">
        <v>82</v>
      </c>
      <c r="AV687" s="12" t="s">
        <v>82</v>
      </c>
      <c r="AW687" s="12" t="s">
        <v>33</v>
      </c>
      <c r="AX687" s="12" t="s">
        <v>72</v>
      </c>
      <c r="AY687" s="244" t="s">
        <v>147</v>
      </c>
    </row>
    <row r="688" spans="2:51" s="12" customFormat="1" ht="12">
      <c r="B688" s="233"/>
      <c r="C688" s="234"/>
      <c r="D688" s="235" t="s">
        <v>156</v>
      </c>
      <c r="E688" s="236" t="s">
        <v>19</v>
      </c>
      <c r="F688" s="237" t="s">
        <v>1599</v>
      </c>
      <c r="G688" s="234"/>
      <c r="H688" s="238">
        <v>2</v>
      </c>
      <c r="I688" s="239"/>
      <c r="J688" s="234"/>
      <c r="K688" s="234"/>
      <c r="L688" s="240"/>
      <c r="M688" s="241"/>
      <c r="N688" s="242"/>
      <c r="O688" s="242"/>
      <c r="P688" s="242"/>
      <c r="Q688" s="242"/>
      <c r="R688" s="242"/>
      <c r="S688" s="242"/>
      <c r="T688" s="243"/>
      <c r="AT688" s="244" t="s">
        <v>156</v>
      </c>
      <c r="AU688" s="244" t="s">
        <v>82</v>
      </c>
      <c r="AV688" s="12" t="s">
        <v>82</v>
      </c>
      <c r="AW688" s="12" t="s">
        <v>33</v>
      </c>
      <c r="AX688" s="12" t="s">
        <v>72</v>
      </c>
      <c r="AY688" s="244" t="s">
        <v>147</v>
      </c>
    </row>
    <row r="689" spans="2:51" s="12" customFormat="1" ht="12">
      <c r="B689" s="233"/>
      <c r="C689" s="234"/>
      <c r="D689" s="235" t="s">
        <v>156</v>
      </c>
      <c r="E689" s="236" t="s">
        <v>19</v>
      </c>
      <c r="F689" s="237" t="s">
        <v>1600</v>
      </c>
      <c r="G689" s="234"/>
      <c r="H689" s="238">
        <v>1.8</v>
      </c>
      <c r="I689" s="239"/>
      <c r="J689" s="234"/>
      <c r="K689" s="234"/>
      <c r="L689" s="240"/>
      <c r="M689" s="241"/>
      <c r="N689" s="242"/>
      <c r="O689" s="242"/>
      <c r="P689" s="242"/>
      <c r="Q689" s="242"/>
      <c r="R689" s="242"/>
      <c r="S689" s="242"/>
      <c r="T689" s="243"/>
      <c r="AT689" s="244" t="s">
        <v>156</v>
      </c>
      <c r="AU689" s="244" t="s">
        <v>82</v>
      </c>
      <c r="AV689" s="12" t="s">
        <v>82</v>
      </c>
      <c r="AW689" s="12" t="s">
        <v>33</v>
      </c>
      <c r="AX689" s="12" t="s">
        <v>72</v>
      </c>
      <c r="AY689" s="244" t="s">
        <v>147</v>
      </c>
    </row>
    <row r="690" spans="2:51" s="12" customFormat="1" ht="12">
      <c r="B690" s="233"/>
      <c r="C690" s="234"/>
      <c r="D690" s="235" t="s">
        <v>156</v>
      </c>
      <c r="E690" s="236" t="s">
        <v>19</v>
      </c>
      <c r="F690" s="237" t="s">
        <v>1601</v>
      </c>
      <c r="G690" s="234"/>
      <c r="H690" s="238">
        <v>1.8</v>
      </c>
      <c r="I690" s="239"/>
      <c r="J690" s="234"/>
      <c r="K690" s="234"/>
      <c r="L690" s="240"/>
      <c r="M690" s="241"/>
      <c r="N690" s="242"/>
      <c r="O690" s="242"/>
      <c r="P690" s="242"/>
      <c r="Q690" s="242"/>
      <c r="R690" s="242"/>
      <c r="S690" s="242"/>
      <c r="T690" s="243"/>
      <c r="AT690" s="244" t="s">
        <v>156</v>
      </c>
      <c r="AU690" s="244" t="s">
        <v>82</v>
      </c>
      <c r="AV690" s="12" t="s">
        <v>82</v>
      </c>
      <c r="AW690" s="12" t="s">
        <v>33</v>
      </c>
      <c r="AX690" s="12" t="s">
        <v>72</v>
      </c>
      <c r="AY690" s="244" t="s">
        <v>147</v>
      </c>
    </row>
    <row r="691" spans="2:51" s="12" customFormat="1" ht="12">
      <c r="B691" s="233"/>
      <c r="C691" s="234"/>
      <c r="D691" s="235" t="s">
        <v>156</v>
      </c>
      <c r="E691" s="236" t="s">
        <v>19</v>
      </c>
      <c r="F691" s="237" t="s">
        <v>1602</v>
      </c>
      <c r="G691" s="234"/>
      <c r="H691" s="238">
        <v>6.72</v>
      </c>
      <c r="I691" s="239"/>
      <c r="J691" s="234"/>
      <c r="K691" s="234"/>
      <c r="L691" s="240"/>
      <c r="M691" s="241"/>
      <c r="N691" s="242"/>
      <c r="O691" s="242"/>
      <c r="P691" s="242"/>
      <c r="Q691" s="242"/>
      <c r="R691" s="242"/>
      <c r="S691" s="242"/>
      <c r="T691" s="243"/>
      <c r="AT691" s="244" t="s">
        <v>156</v>
      </c>
      <c r="AU691" s="244" t="s">
        <v>82</v>
      </c>
      <c r="AV691" s="12" t="s">
        <v>82</v>
      </c>
      <c r="AW691" s="12" t="s">
        <v>33</v>
      </c>
      <c r="AX691" s="12" t="s">
        <v>72</v>
      </c>
      <c r="AY691" s="244" t="s">
        <v>147</v>
      </c>
    </row>
    <row r="692" spans="2:51" s="12" customFormat="1" ht="12">
      <c r="B692" s="233"/>
      <c r="C692" s="234"/>
      <c r="D692" s="235" t="s">
        <v>156</v>
      </c>
      <c r="E692" s="236" t="s">
        <v>19</v>
      </c>
      <c r="F692" s="237" t="s">
        <v>1603</v>
      </c>
      <c r="G692" s="234"/>
      <c r="H692" s="238">
        <v>7.92</v>
      </c>
      <c r="I692" s="239"/>
      <c r="J692" s="234"/>
      <c r="K692" s="234"/>
      <c r="L692" s="240"/>
      <c r="M692" s="241"/>
      <c r="N692" s="242"/>
      <c r="O692" s="242"/>
      <c r="P692" s="242"/>
      <c r="Q692" s="242"/>
      <c r="R692" s="242"/>
      <c r="S692" s="242"/>
      <c r="T692" s="243"/>
      <c r="AT692" s="244" t="s">
        <v>156</v>
      </c>
      <c r="AU692" s="244" t="s">
        <v>82</v>
      </c>
      <c r="AV692" s="12" t="s">
        <v>82</v>
      </c>
      <c r="AW692" s="12" t="s">
        <v>33</v>
      </c>
      <c r="AX692" s="12" t="s">
        <v>72</v>
      </c>
      <c r="AY692" s="244" t="s">
        <v>147</v>
      </c>
    </row>
    <row r="693" spans="2:51" s="13" customFormat="1" ht="12">
      <c r="B693" s="245"/>
      <c r="C693" s="246"/>
      <c r="D693" s="235" t="s">
        <v>156</v>
      </c>
      <c r="E693" s="247" t="s">
        <v>19</v>
      </c>
      <c r="F693" s="248" t="s">
        <v>183</v>
      </c>
      <c r="G693" s="246"/>
      <c r="H693" s="249">
        <v>81.64</v>
      </c>
      <c r="I693" s="250"/>
      <c r="J693" s="246"/>
      <c r="K693" s="246"/>
      <c r="L693" s="251"/>
      <c r="M693" s="252"/>
      <c r="N693" s="253"/>
      <c r="O693" s="253"/>
      <c r="P693" s="253"/>
      <c r="Q693" s="253"/>
      <c r="R693" s="253"/>
      <c r="S693" s="253"/>
      <c r="T693" s="254"/>
      <c r="AT693" s="255" t="s">
        <v>156</v>
      </c>
      <c r="AU693" s="255" t="s">
        <v>82</v>
      </c>
      <c r="AV693" s="13" t="s">
        <v>154</v>
      </c>
      <c r="AW693" s="13" t="s">
        <v>33</v>
      </c>
      <c r="AX693" s="13" t="s">
        <v>80</v>
      </c>
      <c r="AY693" s="255" t="s">
        <v>147</v>
      </c>
    </row>
    <row r="694" spans="2:65" s="1" customFormat="1" ht="24" customHeight="1">
      <c r="B694" s="39"/>
      <c r="C694" s="270" t="s">
        <v>1604</v>
      </c>
      <c r="D694" s="270" t="s">
        <v>752</v>
      </c>
      <c r="E694" s="271" t="s">
        <v>1605</v>
      </c>
      <c r="F694" s="272" t="s">
        <v>1606</v>
      </c>
      <c r="G694" s="273" t="s">
        <v>732</v>
      </c>
      <c r="H694" s="274">
        <v>1</v>
      </c>
      <c r="I694" s="275"/>
      <c r="J694" s="276">
        <f>ROUND(I694*H694,2)</f>
        <v>0</v>
      </c>
      <c r="K694" s="272" t="s">
        <v>19</v>
      </c>
      <c r="L694" s="277"/>
      <c r="M694" s="278" t="s">
        <v>19</v>
      </c>
      <c r="N694" s="279" t="s">
        <v>43</v>
      </c>
      <c r="O694" s="84"/>
      <c r="P694" s="229">
        <f>O694*H694</f>
        <v>0</v>
      </c>
      <c r="Q694" s="229">
        <v>0.071</v>
      </c>
      <c r="R694" s="229">
        <f>Q694*H694</f>
        <v>0.071</v>
      </c>
      <c r="S694" s="229">
        <v>0</v>
      </c>
      <c r="T694" s="230">
        <f>S694*H694</f>
        <v>0</v>
      </c>
      <c r="AR694" s="231" t="s">
        <v>363</v>
      </c>
      <c r="AT694" s="231" t="s">
        <v>752</v>
      </c>
      <c r="AU694" s="231" t="s">
        <v>82</v>
      </c>
      <c r="AY694" s="18" t="s">
        <v>147</v>
      </c>
      <c r="BE694" s="232">
        <f>IF(N694="základní",J694,0)</f>
        <v>0</v>
      </c>
      <c r="BF694" s="232">
        <f>IF(N694="snížená",J694,0)</f>
        <v>0</v>
      </c>
      <c r="BG694" s="232">
        <f>IF(N694="zákl. přenesená",J694,0)</f>
        <v>0</v>
      </c>
      <c r="BH694" s="232">
        <f>IF(N694="sníž. přenesená",J694,0)</f>
        <v>0</v>
      </c>
      <c r="BI694" s="232">
        <f>IF(N694="nulová",J694,0)</f>
        <v>0</v>
      </c>
      <c r="BJ694" s="18" t="s">
        <v>80</v>
      </c>
      <c r="BK694" s="232">
        <f>ROUND(I694*H694,2)</f>
        <v>0</v>
      </c>
      <c r="BL694" s="18" t="s">
        <v>257</v>
      </c>
      <c r="BM694" s="231" t="s">
        <v>1607</v>
      </c>
    </row>
    <row r="695" spans="2:65" s="1" customFormat="1" ht="24" customHeight="1">
      <c r="B695" s="39"/>
      <c r="C695" s="270" t="s">
        <v>1608</v>
      </c>
      <c r="D695" s="270" t="s">
        <v>752</v>
      </c>
      <c r="E695" s="271" t="s">
        <v>1609</v>
      </c>
      <c r="F695" s="272" t="s">
        <v>1610</v>
      </c>
      <c r="G695" s="273" t="s">
        <v>732</v>
      </c>
      <c r="H695" s="274">
        <v>1</v>
      </c>
      <c r="I695" s="275"/>
      <c r="J695" s="276">
        <f>ROUND(I695*H695,2)</f>
        <v>0</v>
      </c>
      <c r="K695" s="272" t="s">
        <v>19</v>
      </c>
      <c r="L695" s="277"/>
      <c r="M695" s="278" t="s">
        <v>19</v>
      </c>
      <c r="N695" s="279" t="s">
        <v>43</v>
      </c>
      <c r="O695" s="84"/>
      <c r="P695" s="229">
        <f>O695*H695</f>
        <v>0</v>
      </c>
      <c r="Q695" s="229">
        <v>0.071</v>
      </c>
      <c r="R695" s="229">
        <f>Q695*H695</f>
        <v>0.071</v>
      </c>
      <c r="S695" s="229">
        <v>0</v>
      </c>
      <c r="T695" s="230">
        <f>S695*H695</f>
        <v>0</v>
      </c>
      <c r="AR695" s="231" t="s">
        <v>363</v>
      </c>
      <c r="AT695" s="231" t="s">
        <v>752</v>
      </c>
      <c r="AU695" s="231" t="s">
        <v>82</v>
      </c>
      <c r="AY695" s="18" t="s">
        <v>147</v>
      </c>
      <c r="BE695" s="232">
        <f>IF(N695="základní",J695,0)</f>
        <v>0</v>
      </c>
      <c r="BF695" s="232">
        <f>IF(N695="snížená",J695,0)</f>
        <v>0</v>
      </c>
      <c r="BG695" s="232">
        <f>IF(N695="zákl. přenesená",J695,0)</f>
        <v>0</v>
      </c>
      <c r="BH695" s="232">
        <f>IF(N695="sníž. přenesená",J695,0)</f>
        <v>0</v>
      </c>
      <c r="BI695" s="232">
        <f>IF(N695="nulová",J695,0)</f>
        <v>0</v>
      </c>
      <c r="BJ695" s="18" t="s">
        <v>80</v>
      </c>
      <c r="BK695" s="232">
        <f>ROUND(I695*H695,2)</f>
        <v>0</v>
      </c>
      <c r="BL695" s="18" t="s">
        <v>257</v>
      </c>
      <c r="BM695" s="231" t="s">
        <v>1611</v>
      </c>
    </row>
    <row r="696" spans="2:65" s="1" customFormat="1" ht="24" customHeight="1">
      <c r="B696" s="39"/>
      <c r="C696" s="270" t="s">
        <v>1612</v>
      </c>
      <c r="D696" s="270" t="s">
        <v>752</v>
      </c>
      <c r="E696" s="271" t="s">
        <v>1613</v>
      </c>
      <c r="F696" s="272" t="s">
        <v>1614</v>
      </c>
      <c r="G696" s="273" t="s">
        <v>732</v>
      </c>
      <c r="H696" s="274">
        <v>1</v>
      </c>
      <c r="I696" s="275"/>
      <c r="J696" s="276">
        <f>ROUND(I696*H696,2)</f>
        <v>0</v>
      </c>
      <c r="K696" s="272" t="s">
        <v>19</v>
      </c>
      <c r="L696" s="277"/>
      <c r="M696" s="278" t="s">
        <v>19</v>
      </c>
      <c r="N696" s="279" t="s">
        <v>43</v>
      </c>
      <c r="O696" s="84"/>
      <c r="P696" s="229">
        <f>O696*H696</f>
        <v>0</v>
      </c>
      <c r="Q696" s="229">
        <v>0.071</v>
      </c>
      <c r="R696" s="229">
        <f>Q696*H696</f>
        <v>0.071</v>
      </c>
      <c r="S696" s="229">
        <v>0</v>
      </c>
      <c r="T696" s="230">
        <f>S696*H696</f>
        <v>0</v>
      </c>
      <c r="AR696" s="231" t="s">
        <v>363</v>
      </c>
      <c r="AT696" s="231" t="s">
        <v>752</v>
      </c>
      <c r="AU696" s="231" t="s">
        <v>82</v>
      </c>
      <c r="AY696" s="18" t="s">
        <v>147</v>
      </c>
      <c r="BE696" s="232">
        <f>IF(N696="základní",J696,0)</f>
        <v>0</v>
      </c>
      <c r="BF696" s="232">
        <f>IF(N696="snížená",J696,0)</f>
        <v>0</v>
      </c>
      <c r="BG696" s="232">
        <f>IF(N696="zákl. přenesená",J696,0)</f>
        <v>0</v>
      </c>
      <c r="BH696" s="232">
        <f>IF(N696="sníž. přenesená",J696,0)</f>
        <v>0</v>
      </c>
      <c r="BI696" s="232">
        <f>IF(N696="nulová",J696,0)</f>
        <v>0</v>
      </c>
      <c r="BJ696" s="18" t="s">
        <v>80</v>
      </c>
      <c r="BK696" s="232">
        <f>ROUND(I696*H696,2)</f>
        <v>0</v>
      </c>
      <c r="BL696" s="18" t="s">
        <v>257</v>
      </c>
      <c r="BM696" s="231" t="s">
        <v>1615</v>
      </c>
    </row>
    <row r="697" spans="2:65" s="1" customFormat="1" ht="24" customHeight="1">
      <c r="B697" s="39"/>
      <c r="C697" s="270" t="s">
        <v>1616</v>
      </c>
      <c r="D697" s="270" t="s">
        <v>752</v>
      </c>
      <c r="E697" s="271" t="s">
        <v>1617</v>
      </c>
      <c r="F697" s="272" t="s">
        <v>1618</v>
      </c>
      <c r="G697" s="273" t="s">
        <v>732</v>
      </c>
      <c r="H697" s="274">
        <v>5</v>
      </c>
      <c r="I697" s="275"/>
      <c r="J697" s="276">
        <f>ROUND(I697*H697,2)</f>
        <v>0</v>
      </c>
      <c r="K697" s="272" t="s">
        <v>19</v>
      </c>
      <c r="L697" s="277"/>
      <c r="M697" s="278" t="s">
        <v>19</v>
      </c>
      <c r="N697" s="279" t="s">
        <v>43</v>
      </c>
      <c r="O697" s="84"/>
      <c r="P697" s="229">
        <f>O697*H697</f>
        <v>0</v>
      </c>
      <c r="Q697" s="229">
        <v>0.062</v>
      </c>
      <c r="R697" s="229">
        <f>Q697*H697</f>
        <v>0.31</v>
      </c>
      <c r="S697" s="229">
        <v>0</v>
      </c>
      <c r="T697" s="230">
        <f>S697*H697</f>
        <v>0</v>
      </c>
      <c r="AR697" s="231" t="s">
        <v>363</v>
      </c>
      <c r="AT697" s="231" t="s">
        <v>752</v>
      </c>
      <c r="AU697" s="231" t="s">
        <v>82</v>
      </c>
      <c r="AY697" s="18" t="s">
        <v>147</v>
      </c>
      <c r="BE697" s="232">
        <f>IF(N697="základní",J697,0)</f>
        <v>0</v>
      </c>
      <c r="BF697" s="232">
        <f>IF(N697="snížená",J697,0)</f>
        <v>0</v>
      </c>
      <c r="BG697" s="232">
        <f>IF(N697="zákl. přenesená",J697,0)</f>
        <v>0</v>
      </c>
      <c r="BH697" s="232">
        <f>IF(N697="sníž. přenesená",J697,0)</f>
        <v>0</v>
      </c>
      <c r="BI697" s="232">
        <f>IF(N697="nulová",J697,0)</f>
        <v>0</v>
      </c>
      <c r="BJ697" s="18" t="s">
        <v>80</v>
      </c>
      <c r="BK697" s="232">
        <f>ROUND(I697*H697,2)</f>
        <v>0</v>
      </c>
      <c r="BL697" s="18" t="s">
        <v>257</v>
      </c>
      <c r="BM697" s="231" t="s">
        <v>1619</v>
      </c>
    </row>
    <row r="698" spans="2:65" s="1" customFormat="1" ht="24" customHeight="1">
      <c r="B698" s="39"/>
      <c r="C698" s="270" t="s">
        <v>1620</v>
      </c>
      <c r="D698" s="270" t="s">
        <v>752</v>
      </c>
      <c r="E698" s="271" t="s">
        <v>1621</v>
      </c>
      <c r="F698" s="272" t="s">
        <v>1622</v>
      </c>
      <c r="G698" s="273" t="s">
        <v>732</v>
      </c>
      <c r="H698" s="274">
        <v>4</v>
      </c>
      <c r="I698" s="275"/>
      <c r="J698" s="276">
        <f>ROUND(I698*H698,2)</f>
        <v>0</v>
      </c>
      <c r="K698" s="272" t="s">
        <v>19</v>
      </c>
      <c r="L698" s="277"/>
      <c r="M698" s="278" t="s">
        <v>19</v>
      </c>
      <c r="N698" s="279" t="s">
        <v>43</v>
      </c>
      <c r="O698" s="84"/>
      <c r="P698" s="229">
        <f>O698*H698</f>
        <v>0</v>
      </c>
      <c r="Q698" s="229">
        <v>0.062</v>
      </c>
      <c r="R698" s="229">
        <f>Q698*H698</f>
        <v>0.248</v>
      </c>
      <c r="S698" s="229">
        <v>0</v>
      </c>
      <c r="T698" s="230">
        <f>S698*H698</f>
        <v>0</v>
      </c>
      <c r="AR698" s="231" t="s">
        <v>363</v>
      </c>
      <c r="AT698" s="231" t="s">
        <v>752</v>
      </c>
      <c r="AU698" s="231" t="s">
        <v>82</v>
      </c>
      <c r="AY698" s="18" t="s">
        <v>147</v>
      </c>
      <c r="BE698" s="232">
        <f>IF(N698="základní",J698,0)</f>
        <v>0</v>
      </c>
      <c r="BF698" s="232">
        <f>IF(N698="snížená",J698,0)</f>
        <v>0</v>
      </c>
      <c r="BG698" s="232">
        <f>IF(N698="zákl. přenesená",J698,0)</f>
        <v>0</v>
      </c>
      <c r="BH698" s="232">
        <f>IF(N698="sníž. přenesená",J698,0)</f>
        <v>0</v>
      </c>
      <c r="BI698" s="232">
        <f>IF(N698="nulová",J698,0)</f>
        <v>0</v>
      </c>
      <c r="BJ698" s="18" t="s">
        <v>80</v>
      </c>
      <c r="BK698" s="232">
        <f>ROUND(I698*H698,2)</f>
        <v>0</v>
      </c>
      <c r="BL698" s="18" t="s">
        <v>257</v>
      </c>
      <c r="BM698" s="231" t="s">
        <v>1623</v>
      </c>
    </row>
    <row r="699" spans="2:65" s="1" customFormat="1" ht="24" customHeight="1">
      <c r="B699" s="39"/>
      <c r="C699" s="270" t="s">
        <v>1624</v>
      </c>
      <c r="D699" s="270" t="s">
        <v>752</v>
      </c>
      <c r="E699" s="271" t="s">
        <v>1625</v>
      </c>
      <c r="F699" s="272" t="s">
        <v>1626</v>
      </c>
      <c r="G699" s="273" t="s">
        <v>732</v>
      </c>
      <c r="H699" s="274">
        <v>1</v>
      </c>
      <c r="I699" s="275"/>
      <c r="J699" s="276">
        <f>ROUND(I699*H699,2)</f>
        <v>0</v>
      </c>
      <c r="K699" s="272" t="s">
        <v>19</v>
      </c>
      <c r="L699" s="277"/>
      <c r="M699" s="278" t="s">
        <v>19</v>
      </c>
      <c r="N699" s="279" t="s">
        <v>43</v>
      </c>
      <c r="O699" s="84"/>
      <c r="P699" s="229">
        <f>O699*H699</f>
        <v>0</v>
      </c>
      <c r="Q699" s="229">
        <v>0.062</v>
      </c>
      <c r="R699" s="229">
        <f>Q699*H699</f>
        <v>0.062</v>
      </c>
      <c r="S699" s="229">
        <v>0</v>
      </c>
      <c r="T699" s="230">
        <f>S699*H699</f>
        <v>0</v>
      </c>
      <c r="AR699" s="231" t="s">
        <v>363</v>
      </c>
      <c r="AT699" s="231" t="s">
        <v>752</v>
      </c>
      <c r="AU699" s="231" t="s">
        <v>82</v>
      </c>
      <c r="AY699" s="18" t="s">
        <v>147</v>
      </c>
      <c r="BE699" s="232">
        <f>IF(N699="základní",J699,0)</f>
        <v>0</v>
      </c>
      <c r="BF699" s="232">
        <f>IF(N699="snížená",J699,0)</f>
        <v>0</v>
      </c>
      <c r="BG699" s="232">
        <f>IF(N699="zákl. přenesená",J699,0)</f>
        <v>0</v>
      </c>
      <c r="BH699" s="232">
        <f>IF(N699="sníž. přenesená",J699,0)</f>
        <v>0</v>
      </c>
      <c r="BI699" s="232">
        <f>IF(N699="nulová",J699,0)</f>
        <v>0</v>
      </c>
      <c r="BJ699" s="18" t="s">
        <v>80</v>
      </c>
      <c r="BK699" s="232">
        <f>ROUND(I699*H699,2)</f>
        <v>0</v>
      </c>
      <c r="BL699" s="18" t="s">
        <v>257</v>
      </c>
      <c r="BM699" s="231" t="s">
        <v>1627</v>
      </c>
    </row>
    <row r="700" spans="2:65" s="1" customFormat="1" ht="24" customHeight="1">
      <c r="B700" s="39"/>
      <c r="C700" s="270" t="s">
        <v>1628</v>
      </c>
      <c r="D700" s="270" t="s">
        <v>752</v>
      </c>
      <c r="E700" s="271" t="s">
        <v>1629</v>
      </c>
      <c r="F700" s="272" t="s">
        <v>1630</v>
      </c>
      <c r="G700" s="273" t="s">
        <v>732</v>
      </c>
      <c r="H700" s="274">
        <v>1</v>
      </c>
      <c r="I700" s="275"/>
      <c r="J700" s="276">
        <f>ROUND(I700*H700,2)</f>
        <v>0</v>
      </c>
      <c r="K700" s="272" t="s">
        <v>19</v>
      </c>
      <c r="L700" s="277"/>
      <c r="M700" s="278" t="s">
        <v>19</v>
      </c>
      <c r="N700" s="279" t="s">
        <v>43</v>
      </c>
      <c r="O700" s="84"/>
      <c r="P700" s="229">
        <f>O700*H700</f>
        <v>0</v>
      </c>
      <c r="Q700" s="229">
        <v>0.062</v>
      </c>
      <c r="R700" s="229">
        <f>Q700*H700</f>
        <v>0.062</v>
      </c>
      <c r="S700" s="229">
        <v>0</v>
      </c>
      <c r="T700" s="230">
        <f>S700*H700</f>
        <v>0</v>
      </c>
      <c r="AR700" s="231" t="s">
        <v>363</v>
      </c>
      <c r="AT700" s="231" t="s">
        <v>752</v>
      </c>
      <c r="AU700" s="231" t="s">
        <v>82</v>
      </c>
      <c r="AY700" s="18" t="s">
        <v>147</v>
      </c>
      <c r="BE700" s="232">
        <f>IF(N700="základní",J700,0)</f>
        <v>0</v>
      </c>
      <c r="BF700" s="232">
        <f>IF(N700="snížená",J700,0)</f>
        <v>0</v>
      </c>
      <c r="BG700" s="232">
        <f>IF(N700="zákl. přenesená",J700,0)</f>
        <v>0</v>
      </c>
      <c r="BH700" s="232">
        <f>IF(N700="sníž. přenesená",J700,0)</f>
        <v>0</v>
      </c>
      <c r="BI700" s="232">
        <f>IF(N700="nulová",J700,0)</f>
        <v>0</v>
      </c>
      <c r="BJ700" s="18" t="s">
        <v>80</v>
      </c>
      <c r="BK700" s="232">
        <f>ROUND(I700*H700,2)</f>
        <v>0</v>
      </c>
      <c r="BL700" s="18" t="s">
        <v>257</v>
      </c>
      <c r="BM700" s="231" t="s">
        <v>1631</v>
      </c>
    </row>
    <row r="701" spans="2:65" s="1" customFormat="1" ht="24" customHeight="1">
      <c r="B701" s="39"/>
      <c r="C701" s="270" t="s">
        <v>1632</v>
      </c>
      <c r="D701" s="270" t="s">
        <v>752</v>
      </c>
      <c r="E701" s="271" t="s">
        <v>1633</v>
      </c>
      <c r="F701" s="272" t="s">
        <v>1634</v>
      </c>
      <c r="G701" s="273" t="s">
        <v>732</v>
      </c>
      <c r="H701" s="274">
        <v>1</v>
      </c>
      <c r="I701" s="275"/>
      <c r="J701" s="276">
        <f>ROUND(I701*H701,2)</f>
        <v>0</v>
      </c>
      <c r="K701" s="272" t="s">
        <v>19</v>
      </c>
      <c r="L701" s="277"/>
      <c r="M701" s="278" t="s">
        <v>19</v>
      </c>
      <c r="N701" s="279" t="s">
        <v>43</v>
      </c>
      <c r="O701" s="84"/>
      <c r="P701" s="229">
        <f>O701*H701</f>
        <v>0</v>
      </c>
      <c r="Q701" s="229">
        <v>0.062</v>
      </c>
      <c r="R701" s="229">
        <f>Q701*H701</f>
        <v>0.062</v>
      </c>
      <c r="S701" s="229">
        <v>0</v>
      </c>
      <c r="T701" s="230">
        <f>S701*H701</f>
        <v>0</v>
      </c>
      <c r="AR701" s="231" t="s">
        <v>363</v>
      </c>
      <c r="AT701" s="231" t="s">
        <v>752</v>
      </c>
      <c r="AU701" s="231" t="s">
        <v>82</v>
      </c>
      <c r="AY701" s="18" t="s">
        <v>147</v>
      </c>
      <c r="BE701" s="232">
        <f>IF(N701="základní",J701,0)</f>
        <v>0</v>
      </c>
      <c r="BF701" s="232">
        <f>IF(N701="snížená",J701,0)</f>
        <v>0</v>
      </c>
      <c r="BG701" s="232">
        <f>IF(N701="zákl. přenesená",J701,0)</f>
        <v>0</v>
      </c>
      <c r="BH701" s="232">
        <f>IF(N701="sníž. přenesená",J701,0)</f>
        <v>0</v>
      </c>
      <c r="BI701" s="232">
        <f>IF(N701="nulová",J701,0)</f>
        <v>0</v>
      </c>
      <c r="BJ701" s="18" t="s">
        <v>80</v>
      </c>
      <c r="BK701" s="232">
        <f>ROUND(I701*H701,2)</f>
        <v>0</v>
      </c>
      <c r="BL701" s="18" t="s">
        <v>257</v>
      </c>
      <c r="BM701" s="231" t="s">
        <v>1635</v>
      </c>
    </row>
    <row r="702" spans="2:65" s="1" customFormat="1" ht="24" customHeight="1">
      <c r="B702" s="39"/>
      <c r="C702" s="270" t="s">
        <v>1636</v>
      </c>
      <c r="D702" s="270" t="s">
        <v>752</v>
      </c>
      <c r="E702" s="271" t="s">
        <v>1637</v>
      </c>
      <c r="F702" s="272" t="s">
        <v>1638</v>
      </c>
      <c r="G702" s="273" t="s">
        <v>732</v>
      </c>
      <c r="H702" s="274">
        <v>5</v>
      </c>
      <c r="I702" s="275"/>
      <c r="J702" s="276">
        <f>ROUND(I702*H702,2)</f>
        <v>0</v>
      </c>
      <c r="K702" s="272" t="s">
        <v>19</v>
      </c>
      <c r="L702" s="277"/>
      <c r="M702" s="278" t="s">
        <v>19</v>
      </c>
      <c r="N702" s="279" t="s">
        <v>43</v>
      </c>
      <c r="O702" s="84"/>
      <c r="P702" s="229">
        <f>O702*H702</f>
        <v>0</v>
      </c>
      <c r="Q702" s="229">
        <v>0.062</v>
      </c>
      <c r="R702" s="229">
        <f>Q702*H702</f>
        <v>0.31</v>
      </c>
      <c r="S702" s="229">
        <v>0</v>
      </c>
      <c r="T702" s="230">
        <f>S702*H702</f>
        <v>0</v>
      </c>
      <c r="AR702" s="231" t="s">
        <v>363</v>
      </c>
      <c r="AT702" s="231" t="s">
        <v>752</v>
      </c>
      <c r="AU702" s="231" t="s">
        <v>82</v>
      </c>
      <c r="AY702" s="18" t="s">
        <v>147</v>
      </c>
      <c r="BE702" s="232">
        <f>IF(N702="základní",J702,0)</f>
        <v>0</v>
      </c>
      <c r="BF702" s="232">
        <f>IF(N702="snížená",J702,0)</f>
        <v>0</v>
      </c>
      <c r="BG702" s="232">
        <f>IF(N702="zákl. přenesená",J702,0)</f>
        <v>0</v>
      </c>
      <c r="BH702" s="232">
        <f>IF(N702="sníž. přenesená",J702,0)</f>
        <v>0</v>
      </c>
      <c r="BI702" s="232">
        <f>IF(N702="nulová",J702,0)</f>
        <v>0</v>
      </c>
      <c r="BJ702" s="18" t="s">
        <v>80</v>
      </c>
      <c r="BK702" s="232">
        <f>ROUND(I702*H702,2)</f>
        <v>0</v>
      </c>
      <c r="BL702" s="18" t="s">
        <v>257</v>
      </c>
      <c r="BM702" s="231" t="s">
        <v>1639</v>
      </c>
    </row>
    <row r="703" spans="2:65" s="1" customFormat="1" ht="24" customHeight="1">
      <c r="B703" s="39"/>
      <c r="C703" s="270" t="s">
        <v>1640</v>
      </c>
      <c r="D703" s="270" t="s">
        <v>752</v>
      </c>
      <c r="E703" s="271" t="s">
        <v>1641</v>
      </c>
      <c r="F703" s="272" t="s">
        <v>1642</v>
      </c>
      <c r="G703" s="273" t="s">
        <v>732</v>
      </c>
      <c r="H703" s="274">
        <v>4</v>
      </c>
      <c r="I703" s="275"/>
      <c r="J703" s="276">
        <f>ROUND(I703*H703,2)</f>
        <v>0</v>
      </c>
      <c r="K703" s="272" t="s">
        <v>19</v>
      </c>
      <c r="L703" s="277"/>
      <c r="M703" s="278" t="s">
        <v>19</v>
      </c>
      <c r="N703" s="279" t="s">
        <v>43</v>
      </c>
      <c r="O703" s="84"/>
      <c r="P703" s="229">
        <f>O703*H703</f>
        <v>0</v>
      </c>
      <c r="Q703" s="229">
        <v>0.062</v>
      </c>
      <c r="R703" s="229">
        <f>Q703*H703</f>
        <v>0.248</v>
      </c>
      <c r="S703" s="229">
        <v>0</v>
      </c>
      <c r="T703" s="230">
        <f>S703*H703</f>
        <v>0</v>
      </c>
      <c r="AR703" s="231" t="s">
        <v>363</v>
      </c>
      <c r="AT703" s="231" t="s">
        <v>752</v>
      </c>
      <c r="AU703" s="231" t="s">
        <v>82</v>
      </c>
      <c r="AY703" s="18" t="s">
        <v>147</v>
      </c>
      <c r="BE703" s="232">
        <f>IF(N703="základní",J703,0)</f>
        <v>0</v>
      </c>
      <c r="BF703" s="232">
        <f>IF(N703="snížená",J703,0)</f>
        <v>0</v>
      </c>
      <c r="BG703" s="232">
        <f>IF(N703="zákl. přenesená",J703,0)</f>
        <v>0</v>
      </c>
      <c r="BH703" s="232">
        <f>IF(N703="sníž. přenesená",J703,0)</f>
        <v>0</v>
      </c>
      <c r="BI703" s="232">
        <f>IF(N703="nulová",J703,0)</f>
        <v>0</v>
      </c>
      <c r="BJ703" s="18" t="s">
        <v>80</v>
      </c>
      <c r="BK703" s="232">
        <f>ROUND(I703*H703,2)</f>
        <v>0</v>
      </c>
      <c r="BL703" s="18" t="s">
        <v>257</v>
      </c>
      <c r="BM703" s="231" t="s">
        <v>1643</v>
      </c>
    </row>
    <row r="704" spans="2:65" s="1" customFormat="1" ht="24" customHeight="1">
      <c r="B704" s="39"/>
      <c r="C704" s="270" t="s">
        <v>1644</v>
      </c>
      <c r="D704" s="270" t="s">
        <v>752</v>
      </c>
      <c r="E704" s="271" t="s">
        <v>1645</v>
      </c>
      <c r="F704" s="272" t="s">
        <v>1646</v>
      </c>
      <c r="G704" s="273" t="s">
        <v>732</v>
      </c>
      <c r="H704" s="274">
        <v>1</v>
      </c>
      <c r="I704" s="275"/>
      <c r="J704" s="276">
        <f>ROUND(I704*H704,2)</f>
        <v>0</v>
      </c>
      <c r="K704" s="272" t="s">
        <v>19</v>
      </c>
      <c r="L704" s="277"/>
      <c r="M704" s="278" t="s">
        <v>19</v>
      </c>
      <c r="N704" s="279" t="s">
        <v>43</v>
      </c>
      <c r="O704" s="84"/>
      <c r="P704" s="229">
        <f>O704*H704</f>
        <v>0</v>
      </c>
      <c r="Q704" s="229">
        <v>0.062</v>
      </c>
      <c r="R704" s="229">
        <f>Q704*H704</f>
        <v>0.062</v>
      </c>
      <c r="S704" s="229">
        <v>0</v>
      </c>
      <c r="T704" s="230">
        <f>S704*H704</f>
        <v>0</v>
      </c>
      <c r="AR704" s="231" t="s">
        <v>363</v>
      </c>
      <c r="AT704" s="231" t="s">
        <v>752</v>
      </c>
      <c r="AU704" s="231" t="s">
        <v>82</v>
      </c>
      <c r="AY704" s="18" t="s">
        <v>147</v>
      </c>
      <c r="BE704" s="232">
        <f>IF(N704="základní",J704,0)</f>
        <v>0</v>
      </c>
      <c r="BF704" s="232">
        <f>IF(N704="snížená",J704,0)</f>
        <v>0</v>
      </c>
      <c r="BG704" s="232">
        <f>IF(N704="zákl. přenesená",J704,0)</f>
        <v>0</v>
      </c>
      <c r="BH704" s="232">
        <f>IF(N704="sníž. přenesená",J704,0)</f>
        <v>0</v>
      </c>
      <c r="BI704" s="232">
        <f>IF(N704="nulová",J704,0)</f>
        <v>0</v>
      </c>
      <c r="BJ704" s="18" t="s">
        <v>80</v>
      </c>
      <c r="BK704" s="232">
        <f>ROUND(I704*H704,2)</f>
        <v>0</v>
      </c>
      <c r="BL704" s="18" t="s">
        <v>257</v>
      </c>
      <c r="BM704" s="231" t="s">
        <v>1647</v>
      </c>
    </row>
    <row r="705" spans="2:65" s="1" customFormat="1" ht="24" customHeight="1">
      <c r="B705" s="39"/>
      <c r="C705" s="270" t="s">
        <v>1648</v>
      </c>
      <c r="D705" s="270" t="s">
        <v>752</v>
      </c>
      <c r="E705" s="271" t="s">
        <v>1649</v>
      </c>
      <c r="F705" s="272" t="s">
        <v>1650</v>
      </c>
      <c r="G705" s="273" t="s">
        <v>732</v>
      </c>
      <c r="H705" s="274">
        <v>3</v>
      </c>
      <c r="I705" s="275"/>
      <c r="J705" s="276">
        <f>ROUND(I705*H705,2)</f>
        <v>0</v>
      </c>
      <c r="K705" s="272" t="s">
        <v>19</v>
      </c>
      <c r="L705" s="277"/>
      <c r="M705" s="278" t="s">
        <v>19</v>
      </c>
      <c r="N705" s="279" t="s">
        <v>43</v>
      </c>
      <c r="O705" s="84"/>
      <c r="P705" s="229">
        <f>O705*H705</f>
        <v>0</v>
      </c>
      <c r="Q705" s="229">
        <v>0.062</v>
      </c>
      <c r="R705" s="229">
        <f>Q705*H705</f>
        <v>0.186</v>
      </c>
      <c r="S705" s="229">
        <v>0</v>
      </c>
      <c r="T705" s="230">
        <f>S705*H705</f>
        <v>0</v>
      </c>
      <c r="AR705" s="231" t="s">
        <v>363</v>
      </c>
      <c r="AT705" s="231" t="s">
        <v>752</v>
      </c>
      <c r="AU705" s="231" t="s">
        <v>82</v>
      </c>
      <c r="AY705" s="18" t="s">
        <v>147</v>
      </c>
      <c r="BE705" s="232">
        <f>IF(N705="základní",J705,0)</f>
        <v>0</v>
      </c>
      <c r="BF705" s="232">
        <f>IF(N705="snížená",J705,0)</f>
        <v>0</v>
      </c>
      <c r="BG705" s="232">
        <f>IF(N705="zákl. přenesená",J705,0)</f>
        <v>0</v>
      </c>
      <c r="BH705" s="232">
        <f>IF(N705="sníž. přenesená",J705,0)</f>
        <v>0</v>
      </c>
      <c r="BI705" s="232">
        <f>IF(N705="nulová",J705,0)</f>
        <v>0</v>
      </c>
      <c r="BJ705" s="18" t="s">
        <v>80</v>
      </c>
      <c r="BK705" s="232">
        <f>ROUND(I705*H705,2)</f>
        <v>0</v>
      </c>
      <c r="BL705" s="18" t="s">
        <v>257</v>
      </c>
      <c r="BM705" s="231" t="s">
        <v>1651</v>
      </c>
    </row>
    <row r="706" spans="2:65" s="1" customFormat="1" ht="24" customHeight="1">
      <c r="B706" s="39"/>
      <c r="C706" s="270" t="s">
        <v>1652</v>
      </c>
      <c r="D706" s="270" t="s">
        <v>752</v>
      </c>
      <c r="E706" s="271" t="s">
        <v>1653</v>
      </c>
      <c r="F706" s="272" t="s">
        <v>1654</v>
      </c>
      <c r="G706" s="273" t="s">
        <v>732</v>
      </c>
      <c r="H706" s="274">
        <v>2</v>
      </c>
      <c r="I706" s="275"/>
      <c r="J706" s="276">
        <f>ROUND(I706*H706,2)</f>
        <v>0</v>
      </c>
      <c r="K706" s="272" t="s">
        <v>19</v>
      </c>
      <c r="L706" s="277"/>
      <c r="M706" s="278" t="s">
        <v>19</v>
      </c>
      <c r="N706" s="279" t="s">
        <v>43</v>
      </c>
      <c r="O706" s="84"/>
      <c r="P706" s="229">
        <f>O706*H706</f>
        <v>0</v>
      </c>
      <c r="Q706" s="229">
        <v>0.062</v>
      </c>
      <c r="R706" s="229">
        <f>Q706*H706</f>
        <v>0.124</v>
      </c>
      <c r="S706" s="229">
        <v>0</v>
      </c>
      <c r="T706" s="230">
        <f>S706*H706</f>
        <v>0</v>
      </c>
      <c r="AR706" s="231" t="s">
        <v>363</v>
      </c>
      <c r="AT706" s="231" t="s">
        <v>752</v>
      </c>
      <c r="AU706" s="231" t="s">
        <v>82</v>
      </c>
      <c r="AY706" s="18" t="s">
        <v>147</v>
      </c>
      <c r="BE706" s="232">
        <f>IF(N706="základní",J706,0)</f>
        <v>0</v>
      </c>
      <c r="BF706" s="232">
        <f>IF(N706="snížená",J706,0)</f>
        <v>0</v>
      </c>
      <c r="BG706" s="232">
        <f>IF(N706="zákl. přenesená",J706,0)</f>
        <v>0</v>
      </c>
      <c r="BH706" s="232">
        <f>IF(N706="sníž. přenesená",J706,0)</f>
        <v>0</v>
      </c>
      <c r="BI706" s="232">
        <f>IF(N706="nulová",J706,0)</f>
        <v>0</v>
      </c>
      <c r="BJ706" s="18" t="s">
        <v>80</v>
      </c>
      <c r="BK706" s="232">
        <f>ROUND(I706*H706,2)</f>
        <v>0</v>
      </c>
      <c r="BL706" s="18" t="s">
        <v>257</v>
      </c>
      <c r="BM706" s="231" t="s">
        <v>1655</v>
      </c>
    </row>
    <row r="707" spans="2:65" s="1" customFormat="1" ht="24" customHeight="1">
      <c r="B707" s="39"/>
      <c r="C707" s="270" t="s">
        <v>1656</v>
      </c>
      <c r="D707" s="270" t="s">
        <v>752</v>
      </c>
      <c r="E707" s="271" t="s">
        <v>1657</v>
      </c>
      <c r="F707" s="272" t="s">
        <v>1658</v>
      </c>
      <c r="G707" s="273" t="s">
        <v>732</v>
      </c>
      <c r="H707" s="274">
        <v>1</v>
      </c>
      <c r="I707" s="275"/>
      <c r="J707" s="276">
        <f>ROUND(I707*H707,2)</f>
        <v>0</v>
      </c>
      <c r="K707" s="272" t="s">
        <v>19</v>
      </c>
      <c r="L707" s="277"/>
      <c r="M707" s="278" t="s">
        <v>19</v>
      </c>
      <c r="N707" s="279" t="s">
        <v>43</v>
      </c>
      <c r="O707" s="84"/>
      <c r="P707" s="229">
        <f>O707*H707</f>
        <v>0</v>
      </c>
      <c r="Q707" s="229">
        <v>0.062</v>
      </c>
      <c r="R707" s="229">
        <f>Q707*H707</f>
        <v>0.062</v>
      </c>
      <c r="S707" s="229">
        <v>0</v>
      </c>
      <c r="T707" s="230">
        <f>S707*H707</f>
        <v>0</v>
      </c>
      <c r="AR707" s="231" t="s">
        <v>363</v>
      </c>
      <c r="AT707" s="231" t="s">
        <v>752</v>
      </c>
      <c r="AU707" s="231" t="s">
        <v>82</v>
      </c>
      <c r="AY707" s="18" t="s">
        <v>147</v>
      </c>
      <c r="BE707" s="232">
        <f>IF(N707="základní",J707,0)</f>
        <v>0</v>
      </c>
      <c r="BF707" s="232">
        <f>IF(N707="snížená",J707,0)</f>
        <v>0</v>
      </c>
      <c r="BG707" s="232">
        <f>IF(N707="zákl. přenesená",J707,0)</f>
        <v>0</v>
      </c>
      <c r="BH707" s="232">
        <f>IF(N707="sníž. přenesená",J707,0)</f>
        <v>0</v>
      </c>
      <c r="BI707" s="232">
        <f>IF(N707="nulová",J707,0)</f>
        <v>0</v>
      </c>
      <c r="BJ707" s="18" t="s">
        <v>80</v>
      </c>
      <c r="BK707" s="232">
        <f>ROUND(I707*H707,2)</f>
        <v>0</v>
      </c>
      <c r="BL707" s="18" t="s">
        <v>257</v>
      </c>
      <c r="BM707" s="231" t="s">
        <v>1659</v>
      </c>
    </row>
    <row r="708" spans="2:65" s="1" customFormat="1" ht="24" customHeight="1">
      <c r="B708" s="39"/>
      <c r="C708" s="270" t="s">
        <v>1660</v>
      </c>
      <c r="D708" s="270" t="s">
        <v>752</v>
      </c>
      <c r="E708" s="271" t="s">
        <v>1661</v>
      </c>
      <c r="F708" s="272" t="s">
        <v>1662</v>
      </c>
      <c r="G708" s="273" t="s">
        <v>732</v>
      </c>
      <c r="H708" s="274">
        <v>1</v>
      </c>
      <c r="I708" s="275"/>
      <c r="J708" s="276">
        <f>ROUND(I708*H708,2)</f>
        <v>0</v>
      </c>
      <c r="K708" s="272" t="s">
        <v>19</v>
      </c>
      <c r="L708" s="277"/>
      <c r="M708" s="278" t="s">
        <v>19</v>
      </c>
      <c r="N708" s="279" t="s">
        <v>43</v>
      </c>
      <c r="O708" s="84"/>
      <c r="P708" s="229">
        <f>O708*H708</f>
        <v>0</v>
      </c>
      <c r="Q708" s="229">
        <v>0.062</v>
      </c>
      <c r="R708" s="229">
        <f>Q708*H708</f>
        <v>0.062</v>
      </c>
      <c r="S708" s="229">
        <v>0</v>
      </c>
      <c r="T708" s="230">
        <f>S708*H708</f>
        <v>0</v>
      </c>
      <c r="AR708" s="231" t="s">
        <v>363</v>
      </c>
      <c r="AT708" s="231" t="s">
        <v>752</v>
      </c>
      <c r="AU708" s="231" t="s">
        <v>82</v>
      </c>
      <c r="AY708" s="18" t="s">
        <v>147</v>
      </c>
      <c r="BE708" s="232">
        <f>IF(N708="základní",J708,0)</f>
        <v>0</v>
      </c>
      <c r="BF708" s="232">
        <f>IF(N708="snížená",J708,0)</f>
        <v>0</v>
      </c>
      <c r="BG708" s="232">
        <f>IF(N708="zákl. přenesená",J708,0)</f>
        <v>0</v>
      </c>
      <c r="BH708" s="232">
        <f>IF(N708="sníž. přenesená",J708,0)</f>
        <v>0</v>
      </c>
      <c r="BI708" s="232">
        <f>IF(N708="nulová",J708,0)</f>
        <v>0</v>
      </c>
      <c r="BJ708" s="18" t="s">
        <v>80</v>
      </c>
      <c r="BK708" s="232">
        <f>ROUND(I708*H708,2)</f>
        <v>0</v>
      </c>
      <c r="BL708" s="18" t="s">
        <v>257</v>
      </c>
      <c r="BM708" s="231" t="s">
        <v>1663</v>
      </c>
    </row>
    <row r="709" spans="2:65" s="1" customFormat="1" ht="16.5" customHeight="1">
      <c r="B709" s="39"/>
      <c r="C709" s="270" t="s">
        <v>1664</v>
      </c>
      <c r="D709" s="270" t="s">
        <v>752</v>
      </c>
      <c r="E709" s="271" t="s">
        <v>1665</v>
      </c>
      <c r="F709" s="272" t="s">
        <v>1666</v>
      </c>
      <c r="G709" s="273" t="s">
        <v>732</v>
      </c>
      <c r="H709" s="274">
        <v>2</v>
      </c>
      <c r="I709" s="275"/>
      <c r="J709" s="276">
        <f>ROUND(I709*H709,2)</f>
        <v>0</v>
      </c>
      <c r="K709" s="272" t="s">
        <v>19</v>
      </c>
      <c r="L709" s="277"/>
      <c r="M709" s="278" t="s">
        <v>19</v>
      </c>
      <c r="N709" s="279" t="s">
        <v>43</v>
      </c>
      <c r="O709" s="84"/>
      <c r="P709" s="229">
        <f>O709*H709</f>
        <v>0</v>
      </c>
      <c r="Q709" s="229">
        <v>0.062</v>
      </c>
      <c r="R709" s="229">
        <f>Q709*H709</f>
        <v>0.124</v>
      </c>
      <c r="S709" s="229">
        <v>0</v>
      </c>
      <c r="T709" s="230">
        <f>S709*H709</f>
        <v>0</v>
      </c>
      <c r="AR709" s="231" t="s">
        <v>363</v>
      </c>
      <c r="AT709" s="231" t="s">
        <v>752</v>
      </c>
      <c r="AU709" s="231" t="s">
        <v>82</v>
      </c>
      <c r="AY709" s="18" t="s">
        <v>147</v>
      </c>
      <c r="BE709" s="232">
        <f>IF(N709="základní",J709,0)</f>
        <v>0</v>
      </c>
      <c r="BF709" s="232">
        <f>IF(N709="snížená",J709,0)</f>
        <v>0</v>
      </c>
      <c r="BG709" s="232">
        <f>IF(N709="zákl. přenesená",J709,0)</f>
        <v>0</v>
      </c>
      <c r="BH709" s="232">
        <f>IF(N709="sníž. přenesená",J709,0)</f>
        <v>0</v>
      </c>
      <c r="BI709" s="232">
        <f>IF(N709="nulová",J709,0)</f>
        <v>0</v>
      </c>
      <c r="BJ709" s="18" t="s">
        <v>80</v>
      </c>
      <c r="BK709" s="232">
        <f>ROUND(I709*H709,2)</f>
        <v>0</v>
      </c>
      <c r="BL709" s="18" t="s">
        <v>257</v>
      </c>
      <c r="BM709" s="231" t="s">
        <v>1667</v>
      </c>
    </row>
    <row r="710" spans="2:65" s="1" customFormat="1" ht="16.5" customHeight="1">
      <c r="B710" s="39"/>
      <c r="C710" s="270" t="s">
        <v>1668</v>
      </c>
      <c r="D710" s="270" t="s">
        <v>752</v>
      </c>
      <c r="E710" s="271" t="s">
        <v>1669</v>
      </c>
      <c r="F710" s="272" t="s">
        <v>1670</v>
      </c>
      <c r="G710" s="273" t="s">
        <v>732</v>
      </c>
      <c r="H710" s="274">
        <v>2</v>
      </c>
      <c r="I710" s="275"/>
      <c r="J710" s="276">
        <f>ROUND(I710*H710,2)</f>
        <v>0</v>
      </c>
      <c r="K710" s="272" t="s">
        <v>19</v>
      </c>
      <c r="L710" s="277"/>
      <c r="M710" s="278" t="s">
        <v>19</v>
      </c>
      <c r="N710" s="279" t="s">
        <v>43</v>
      </c>
      <c r="O710" s="84"/>
      <c r="P710" s="229">
        <f>O710*H710</f>
        <v>0</v>
      </c>
      <c r="Q710" s="229">
        <v>0.062</v>
      </c>
      <c r="R710" s="229">
        <f>Q710*H710</f>
        <v>0.124</v>
      </c>
      <c r="S710" s="229">
        <v>0</v>
      </c>
      <c r="T710" s="230">
        <f>S710*H710</f>
        <v>0</v>
      </c>
      <c r="AR710" s="231" t="s">
        <v>363</v>
      </c>
      <c r="AT710" s="231" t="s">
        <v>752</v>
      </c>
      <c r="AU710" s="231" t="s">
        <v>82</v>
      </c>
      <c r="AY710" s="18" t="s">
        <v>147</v>
      </c>
      <c r="BE710" s="232">
        <f>IF(N710="základní",J710,0)</f>
        <v>0</v>
      </c>
      <c r="BF710" s="232">
        <f>IF(N710="snížená",J710,0)</f>
        <v>0</v>
      </c>
      <c r="BG710" s="232">
        <f>IF(N710="zákl. přenesená",J710,0)</f>
        <v>0</v>
      </c>
      <c r="BH710" s="232">
        <f>IF(N710="sníž. přenesená",J710,0)</f>
        <v>0</v>
      </c>
      <c r="BI710" s="232">
        <f>IF(N710="nulová",J710,0)</f>
        <v>0</v>
      </c>
      <c r="BJ710" s="18" t="s">
        <v>80</v>
      </c>
      <c r="BK710" s="232">
        <f>ROUND(I710*H710,2)</f>
        <v>0</v>
      </c>
      <c r="BL710" s="18" t="s">
        <v>257</v>
      </c>
      <c r="BM710" s="231" t="s">
        <v>1671</v>
      </c>
    </row>
    <row r="711" spans="2:65" s="1" customFormat="1" ht="24" customHeight="1">
      <c r="B711" s="39"/>
      <c r="C711" s="220" t="s">
        <v>1672</v>
      </c>
      <c r="D711" s="220" t="s">
        <v>149</v>
      </c>
      <c r="E711" s="221" t="s">
        <v>1673</v>
      </c>
      <c r="F711" s="222" t="s">
        <v>1674</v>
      </c>
      <c r="G711" s="223" t="s">
        <v>732</v>
      </c>
      <c r="H711" s="224">
        <v>3</v>
      </c>
      <c r="I711" s="225"/>
      <c r="J711" s="226">
        <f>ROUND(I711*H711,2)</f>
        <v>0</v>
      </c>
      <c r="K711" s="222" t="s">
        <v>153</v>
      </c>
      <c r="L711" s="44"/>
      <c r="M711" s="227" t="s">
        <v>19</v>
      </c>
      <c r="N711" s="228" t="s">
        <v>43</v>
      </c>
      <c r="O711" s="84"/>
      <c r="P711" s="229">
        <f>O711*H711</f>
        <v>0</v>
      </c>
      <c r="Q711" s="229">
        <v>0.00027</v>
      </c>
      <c r="R711" s="229">
        <f>Q711*H711</f>
        <v>0.00081</v>
      </c>
      <c r="S711" s="229">
        <v>0</v>
      </c>
      <c r="T711" s="230">
        <f>S711*H711</f>
        <v>0</v>
      </c>
      <c r="AR711" s="231" t="s">
        <v>257</v>
      </c>
      <c r="AT711" s="231" t="s">
        <v>149</v>
      </c>
      <c r="AU711" s="231" t="s">
        <v>82</v>
      </c>
      <c r="AY711" s="18" t="s">
        <v>147</v>
      </c>
      <c r="BE711" s="232">
        <f>IF(N711="základní",J711,0)</f>
        <v>0</v>
      </c>
      <c r="BF711" s="232">
        <f>IF(N711="snížená",J711,0)</f>
        <v>0</v>
      </c>
      <c r="BG711" s="232">
        <f>IF(N711="zákl. přenesená",J711,0)</f>
        <v>0</v>
      </c>
      <c r="BH711" s="232">
        <f>IF(N711="sníž. přenesená",J711,0)</f>
        <v>0</v>
      </c>
      <c r="BI711" s="232">
        <f>IF(N711="nulová",J711,0)</f>
        <v>0</v>
      </c>
      <c r="BJ711" s="18" t="s">
        <v>80</v>
      </c>
      <c r="BK711" s="232">
        <f>ROUND(I711*H711,2)</f>
        <v>0</v>
      </c>
      <c r="BL711" s="18" t="s">
        <v>257</v>
      </c>
      <c r="BM711" s="231" t="s">
        <v>1675</v>
      </c>
    </row>
    <row r="712" spans="2:51" s="12" customFormat="1" ht="12">
      <c r="B712" s="233"/>
      <c r="C712" s="234"/>
      <c r="D712" s="235" t="s">
        <v>156</v>
      </c>
      <c r="E712" s="236" t="s">
        <v>19</v>
      </c>
      <c r="F712" s="237" t="s">
        <v>1676</v>
      </c>
      <c r="G712" s="234"/>
      <c r="H712" s="238">
        <v>3</v>
      </c>
      <c r="I712" s="239"/>
      <c r="J712" s="234"/>
      <c r="K712" s="234"/>
      <c r="L712" s="240"/>
      <c r="M712" s="241"/>
      <c r="N712" s="242"/>
      <c r="O712" s="242"/>
      <c r="P712" s="242"/>
      <c r="Q712" s="242"/>
      <c r="R712" s="242"/>
      <c r="S712" s="242"/>
      <c r="T712" s="243"/>
      <c r="AT712" s="244" t="s">
        <v>156</v>
      </c>
      <c r="AU712" s="244" t="s">
        <v>82</v>
      </c>
      <c r="AV712" s="12" t="s">
        <v>82</v>
      </c>
      <c r="AW712" s="12" t="s">
        <v>33</v>
      </c>
      <c r="AX712" s="12" t="s">
        <v>80</v>
      </c>
      <c r="AY712" s="244" t="s">
        <v>147</v>
      </c>
    </row>
    <row r="713" spans="2:65" s="1" customFormat="1" ht="16.5" customHeight="1">
      <c r="B713" s="39"/>
      <c r="C713" s="270" t="s">
        <v>1677</v>
      </c>
      <c r="D713" s="270" t="s">
        <v>752</v>
      </c>
      <c r="E713" s="271" t="s">
        <v>1678</v>
      </c>
      <c r="F713" s="272" t="s">
        <v>1679</v>
      </c>
      <c r="G713" s="273" t="s">
        <v>732</v>
      </c>
      <c r="H713" s="274">
        <v>3</v>
      </c>
      <c r="I713" s="275"/>
      <c r="J713" s="276">
        <f>ROUND(I713*H713,2)</f>
        <v>0</v>
      </c>
      <c r="K713" s="272" t="s">
        <v>19</v>
      </c>
      <c r="L713" s="277"/>
      <c r="M713" s="278" t="s">
        <v>19</v>
      </c>
      <c r="N713" s="279" t="s">
        <v>43</v>
      </c>
      <c r="O713" s="84"/>
      <c r="P713" s="229">
        <f>O713*H713</f>
        <v>0</v>
      </c>
      <c r="Q713" s="229">
        <v>0.012</v>
      </c>
      <c r="R713" s="229">
        <f>Q713*H713</f>
        <v>0.036000000000000004</v>
      </c>
      <c r="S713" s="229">
        <v>0</v>
      </c>
      <c r="T713" s="230">
        <f>S713*H713</f>
        <v>0</v>
      </c>
      <c r="AR713" s="231" t="s">
        <v>363</v>
      </c>
      <c r="AT713" s="231" t="s">
        <v>752</v>
      </c>
      <c r="AU713" s="231" t="s">
        <v>82</v>
      </c>
      <c r="AY713" s="18" t="s">
        <v>147</v>
      </c>
      <c r="BE713" s="232">
        <f>IF(N713="základní",J713,0)</f>
        <v>0</v>
      </c>
      <c r="BF713" s="232">
        <f>IF(N713="snížená",J713,0)</f>
        <v>0</v>
      </c>
      <c r="BG713" s="232">
        <f>IF(N713="zákl. přenesená",J713,0)</f>
        <v>0</v>
      </c>
      <c r="BH713" s="232">
        <f>IF(N713="sníž. přenesená",J713,0)</f>
        <v>0</v>
      </c>
      <c r="BI713" s="232">
        <f>IF(N713="nulová",J713,0)</f>
        <v>0</v>
      </c>
      <c r="BJ713" s="18" t="s">
        <v>80</v>
      </c>
      <c r="BK713" s="232">
        <f>ROUND(I713*H713,2)</f>
        <v>0</v>
      </c>
      <c r="BL713" s="18" t="s">
        <v>257</v>
      </c>
      <c r="BM713" s="231" t="s">
        <v>1680</v>
      </c>
    </row>
    <row r="714" spans="2:51" s="12" customFormat="1" ht="12">
      <c r="B714" s="233"/>
      <c r="C714" s="234"/>
      <c r="D714" s="235" t="s">
        <v>156</v>
      </c>
      <c r="E714" s="236" t="s">
        <v>19</v>
      </c>
      <c r="F714" s="237" t="s">
        <v>1681</v>
      </c>
      <c r="G714" s="234"/>
      <c r="H714" s="238">
        <v>3</v>
      </c>
      <c r="I714" s="239"/>
      <c r="J714" s="234"/>
      <c r="K714" s="234"/>
      <c r="L714" s="240"/>
      <c r="M714" s="241"/>
      <c r="N714" s="242"/>
      <c r="O714" s="242"/>
      <c r="P714" s="242"/>
      <c r="Q714" s="242"/>
      <c r="R714" s="242"/>
      <c r="S714" s="242"/>
      <c r="T714" s="243"/>
      <c r="AT714" s="244" t="s">
        <v>156</v>
      </c>
      <c r="AU714" s="244" t="s">
        <v>82</v>
      </c>
      <c r="AV714" s="12" t="s">
        <v>82</v>
      </c>
      <c r="AW714" s="12" t="s">
        <v>33</v>
      </c>
      <c r="AX714" s="12" t="s">
        <v>80</v>
      </c>
      <c r="AY714" s="244" t="s">
        <v>147</v>
      </c>
    </row>
    <row r="715" spans="2:65" s="1" customFormat="1" ht="36" customHeight="1">
      <c r="B715" s="39"/>
      <c r="C715" s="220" t="s">
        <v>1682</v>
      </c>
      <c r="D715" s="220" t="s">
        <v>149</v>
      </c>
      <c r="E715" s="221" t="s">
        <v>1683</v>
      </c>
      <c r="F715" s="222" t="s">
        <v>1684</v>
      </c>
      <c r="G715" s="223" t="s">
        <v>732</v>
      </c>
      <c r="H715" s="224">
        <v>3</v>
      </c>
      <c r="I715" s="225"/>
      <c r="J715" s="226">
        <f>ROUND(I715*H715,2)</f>
        <v>0</v>
      </c>
      <c r="K715" s="222" t="s">
        <v>153</v>
      </c>
      <c r="L715" s="44"/>
      <c r="M715" s="227" t="s">
        <v>19</v>
      </c>
      <c r="N715" s="228" t="s">
        <v>43</v>
      </c>
      <c r="O715" s="84"/>
      <c r="P715" s="229">
        <f>O715*H715</f>
        <v>0</v>
      </c>
      <c r="Q715" s="229">
        <v>0</v>
      </c>
      <c r="R715" s="229">
        <f>Q715*H715</f>
        <v>0</v>
      </c>
      <c r="S715" s="229">
        <v>0</v>
      </c>
      <c r="T715" s="230">
        <f>S715*H715</f>
        <v>0</v>
      </c>
      <c r="AR715" s="231" t="s">
        <v>257</v>
      </c>
      <c r="AT715" s="231" t="s">
        <v>149</v>
      </c>
      <c r="AU715" s="231" t="s">
        <v>82</v>
      </c>
      <c r="AY715" s="18" t="s">
        <v>147</v>
      </c>
      <c r="BE715" s="232">
        <f>IF(N715="základní",J715,0)</f>
        <v>0</v>
      </c>
      <c r="BF715" s="232">
        <f>IF(N715="snížená",J715,0)</f>
        <v>0</v>
      </c>
      <c r="BG715" s="232">
        <f>IF(N715="zákl. přenesená",J715,0)</f>
        <v>0</v>
      </c>
      <c r="BH715" s="232">
        <f>IF(N715="sníž. přenesená",J715,0)</f>
        <v>0</v>
      </c>
      <c r="BI715" s="232">
        <f>IF(N715="nulová",J715,0)</f>
        <v>0</v>
      </c>
      <c r="BJ715" s="18" t="s">
        <v>80</v>
      </c>
      <c r="BK715" s="232">
        <f>ROUND(I715*H715,2)</f>
        <v>0</v>
      </c>
      <c r="BL715" s="18" t="s">
        <v>257</v>
      </c>
      <c r="BM715" s="231" t="s">
        <v>1685</v>
      </c>
    </row>
    <row r="716" spans="2:65" s="1" customFormat="1" ht="24" customHeight="1">
      <c r="B716" s="39"/>
      <c r="C716" s="270" t="s">
        <v>1686</v>
      </c>
      <c r="D716" s="270" t="s">
        <v>752</v>
      </c>
      <c r="E716" s="271" t="s">
        <v>1687</v>
      </c>
      <c r="F716" s="272" t="s">
        <v>1688</v>
      </c>
      <c r="G716" s="273" t="s">
        <v>732</v>
      </c>
      <c r="H716" s="274">
        <v>3</v>
      </c>
      <c r="I716" s="275"/>
      <c r="J716" s="276">
        <f>ROUND(I716*H716,2)</f>
        <v>0</v>
      </c>
      <c r="K716" s="272" t="s">
        <v>19</v>
      </c>
      <c r="L716" s="277"/>
      <c r="M716" s="278" t="s">
        <v>19</v>
      </c>
      <c r="N716" s="279" t="s">
        <v>43</v>
      </c>
      <c r="O716" s="84"/>
      <c r="P716" s="229">
        <f>O716*H716</f>
        <v>0</v>
      </c>
      <c r="Q716" s="229">
        <v>0.03</v>
      </c>
      <c r="R716" s="229">
        <f>Q716*H716</f>
        <v>0.09</v>
      </c>
      <c r="S716" s="229">
        <v>0</v>
      </c>
      <c r="T716" s="230">
        <f>S716*H716</f>
        <v>0</v>
      </c>
      <c r="AR716" s="231" t="s">
        <v>363</v>
      </c>
      <c r="AT716" s="231" t="s">
        <v>752</v>
      </c>
      <c r="AU716" s="231" t="s">
        <v>82</v>
      </c>
      <c r="AY716" s="18" t="s">
        <v>147</v>
      </c>
      <c r="BE716" s="232">
        <f>IF(N716="základní",J716,0)</f>
        <v>0</v>
      </c>
      <c r="BF716" s="232">
        <f>IF(N716="snížená",J716,0)</f>
        <v>0</v>
      </c>
      <c r="BG716" s="232">
        <f>IF(N716="zákl. přenesená",J716,0)</f>
        <v>0</v>
      </c>
      <c r="BH716" s="232">
        <f>IF(N716="sníž. přenesená",J716,0)</f>
        <v>0</v>
      </c>
      <c r="BI716" s="232">
        <f>IF(N716="nulová",J716,0)</f>
        <v>0</v>
      </c>
      <c r="BJ716" s="18" t="s">
        <v>80</v>
      </c>
      <c r="BK716" s="232">
        <f>ROUND(I716*H716,2)</f>
        <v>0</v>
      </c>
      <c r="BL716" s="18" t="s">
        <v>257</v>
      </c>
      <c r="BM716" s="231" t="s">
        <v>1689</v>
      </c>
    </row>
    <row r="717" spans="2:65" s="1" customFormat="1" ht="36" customHeight="1">
      <c r="B717" s="39"/>
      <c r="C717" s="220" t="s">
        <v>1690</v>
      </c>
      <c r="D717" s="220" t="s">
        <v>149</v>
      </c>
      <c r="E717" s="221" t="s">
        <v>1691</v>
      </c>
      <c r="F717" s="222" t="s">
        <v>1692</v>
      </c>
      <c r="G717" s="223" t="s">
        <v>732</v>
      </c>
      <c r="H717" s="224">
        <v>11</v>
      </c>
      <c r="I717" s="225"/>
      <c r="J717" s="226">
        <f>ROUND(I717*H717,2)</f>
        <v>0</v>
      </c>
      <c r="K717" s="222" t="s">
        <v>153</v>
      </c>
      <c r="L717" s="44"/>
      <c r="M717" s="227" t="s">
        <v>19</v>
      </c>
      <c r="N717" s="228" t="s">
        <v>43</v>
      </c>
      <c r="O717" s="84"/>
      <c r="P717" s="229">
        <f>O717*H717</f>
        <v>0</v>
      </c>
      <c r="Q717" s="229">
        <v>0</v>
      </c>
      <c r="R717" s="229">
        <f>Q717*H717</f>
        <v>0</v>
      </c>
      <c r="S717" s="229">
        <v>0</v>
      </c>
      <c r="T717" s="230">
        <f>S717*H717</f>
        <v>0</v>
      </c>
      <c r="AR717" s="231" t="s">
        <v>257</v>
      </c>
      <c r="AT717" s="231" t="s">
        <v>149</v>
      </c>
      <c r="AU717" s="231" t="s">
        <v>82</v>
      </c>
      <c r="AY717" s="18" t="s">
        <v>147</v>
      </c>
      <c r="BE717" s="232">
        <f>IF(N717="základní",J717,0)</f>
        <v>0</v>
      </c>
      <c r="BF717" s="232">
        <f>IF(N717="snížená",J717,0)</f>
        <v>0</v>
      </c>
      <c r="BG717" s="232">
        <f>IF(N717="zákl. přenesená",J717,0)</f>
        <v>0</v>
      </c>
      <c r="BH717" s="232">
        <f>IF(N717="sníž. přenesená",J717,0)</f>
        <v>0</v>
      </c>
      <c r="BI717" s="232">
        <f>IF(N717="nulová",J717,0)</f>
        <v>0</v>
      </c>
      <c r="BJ717" s="18" t="s">
        <v>80</v>
      </c>
      <c r="BK717" s="232">
        <f>ROUND(I717*H717,2)</f>
        <v>0</v>
      </c>
      <c r="BL717" s="18" t="s">
        <v>257</v>
      </c>
      <c r="BM717" s="231" t="s">
        <v>1693</v>
      </c>
    </row>
    <row r="718" spans="2:65" s="1" customFormat="1" ht="24" customHeight="1">
      <c r="B718" s="39"/>
      <c r="C718" s="270" t="s">
        <v>1694</v>
      </c>
      <c r="D718" s="270" t="s">
        <v>752</v>
      </c>
      <c r="E718" s="271" t="s">
        <v>1695</v>
      </c>
      <c r="F718" s="272" t="s">
        <v>1696</v>
      </c>
      <c r="G718" s="273" t="s">
        <v>732</v>
      </c>
      <c r="H718" s="274">
        <v>4</v>
      </c>
      <c r="I718" s="275"/>
      <c r="J718" s="276">
        <f>ROUND(I718*H718,2)</f>
        <v>0</v>
      </c>
      <c r="K718" s="272" t="s">
        <v>19</v>
      </c>
      <c r="L718" s="277"/>
      <c r="M718" s="278" t="s">
        <v>19</v>
      </c>
      <c r="N718" s="279" t="s">
        <v>43</v>
      </c>
      <c r="O718" s="84"/>
      <c r="P718" s="229">
        <f>O718*H718</f>
        <v>0</v>
      </c>
      <c r="Q718" s="229">
        <v>0.03</v>
      </c>
      <c r="R718" s="229">
        <f>Q718*H718</f>
        <v>0.12</v>
      </c>
      <c r="S718" s="229">
        <v>0</v>
      </c>
      <c r="T718" s="230">
        <f>S718*H718</f>
        <v>0</v>
      </c>
      <c r="AR718" s="231" t="s">
        <v>363</v>
      </c>
      <c r="AT718" s="231" t="s">
        <v>752</v>
      </c>
      <c r="AU718" s="231" t="s">
        <v>82</v>
      </c>
      <c r="AY718" s="18" t="s">
        <v>147</v>
      </c>
      <c r="BE718" s="232">
        <f>IF(N718="základní",J718,0)</f>
        <v>0</v>
      </c>
      <c r="BF718" s="232">
        <f>IF(N718="snížená",J718,0)</f>
        <v>0</v>
      </c>
      <c r="BG718" s="232">
        <f>IF(N718="zákl. přenesená",J718,0)</f>
        <v>0</v>
      </c>
      <c r="BH718" s="232">
        <f>IF(N718="sníž. přenesená",J718,0)</f>
        <v>0</v>
      </c>
      <c r="BI718" s="232">
        <f>IF(N718="nulová",J718,0)</f>
        <v>0</v>
      </c>
      <c r="BJ718" s="18" t="s">
        <v>80</v>
      </c>
      <c r="BK718" s="232">
        <f>ROUND(I718*H718,2)</f>
        <v>0</v>
      </c>
      <c r="BL718" s="18" t="s">
        <v>257</v>
      </c>
      <c r="BM718" s="231" t="s">
        <v>1697</v>
      </c>
    </row>
    <row r="719" spans="2:65" s="1" customFormat="1" ht="36" customHeight="1">
      <c r="B719" s="39"/>
      <c r="C719" s="270" t="s">
        <v>1698</v>
      </c>
      <c r="D719" s="270" t="s">
        <v>752</v>
      </c>
      <c r="E719" s="271" t="s">
        <v>1699</v>
      </c>
      <c r="F719" s="272" t="s">
        <v>1700</v>
      </c>
      <c r="G719" s="273" t="s">
        <v>732</v>
      </c>
      <c r="H719" s="274">
        <v>7</v>
      </c>
      <c r="I719" s="275"/>
      <c r="J719" s="276">
        <f>ROUND(I719*H719,2)</f>
        <v>0</v>
      </c>
      <c r="K719" s="272" t="s">
        <v>19</v>
      </c>
      <c r="L719" s="277"/>
      <c r="M719" s="278" t="s">
        <v>19</v>
      </c>
      <c r="N719" s="279" t="s">
        <v>43</v>
      </c>
      <c r="O719" s="84"/>
      <c r="P719" s="229">
        <f>O719*H719</f>
        <v>0</v>
      </c>
      <c r="Q719" s="229">
        <v>0.03</v>
      </c>
      <c r="R719" s="229">
        <f>Q719*H719</f>
        <v>0.21</v>
      </c>
      <c r="S719" s="229">
        <v>0</v>
      </c>
      <c r="T719" s="230">
        <f>S719*H719</f>
        <v>0</v>
      </c>
      <c r="AR719" s="231" t="s">
        <v>363</v>
      </c>
      <c r="AT719" s="231" t="s">
        <v>752</v>
      </c>
      <c r="AU719" s="231" t="s">
        <v>82</v>
      </c>
      <c r="AY719" s="18" t="s">
        <v>147</v>
      </c>
      <c r="BE719" s="232">
        <f>IF(N719="základní",J719,0)</f>
        <v>0</v>
      </c>
      <c r="BF719" s="232">
        <f>IF(N719="snížená",J719,0)</f>
        <v>0</v>
      </c>
      <c r="BG719" s="232">
        <f>IF(N719="zákl. přenesená",J719,0)</f>
        <v>0</v>
      </c>
      <c r="BH719" s="232">
        <f>IF(N719="sníž. přenesená",J719,0)</f>
        <v>0</v>
      </c>
      <c r="BI719" s="232">
        <f>IF(N719="nulová",J719,0)</f>
        <v>0</v>
      </c>
      <c r="BJ719" s="18" t="s">
        <v>80</v>
      </c>
      <c r="BK719" s="232">
        <f>ROUND(I719*H719,2)</f>
        <v>0</v>
      </c>
      <c r="BL719" s="18" t="s">
        <v>257</v>
      </c>
      <c r="BM719" s="231" t="s">
        <v>1701</v>
      </c>
    </row>
    <row r="720" spans="2:65" s="1" customFormat="1" ht="36" customHeight="1">
      <c r="B720" s="39"/>
      <c r="C720" s="220" t="s">
        <v>1702</v>
      </c>
      <c r="D720" s="220" t="s">
        <v>149</v>
      </c>
      <c r="E720" s="221" t="s">
        <v>1703</v>
      </c>
      <c r="F720" s="222" t="s">
        <v>1704</v>
      </c>
      <c r="G720" s="223" t="s">
        <v>732</v>
      </c>
      <c r="H720" s="224">
        <v>12</v>
      </c>
      <c r="I720" s="225"/>
      <c r="J720" s="226">
        <f>ROUND(I720*H720,2)</f>
        <v>0</v>
      </c>
      <c r="K720" s="222" t="s">
        <v>153</v>
      </c>
      <c r="L720" s="44"/>
      <c r="M720" s="227" t="s">
        <v>19</v>
      </c>
      <c r="N720" s="228" t="s">
        <v>43</v>
      </c>
      <c r="O720" s="84"/>
      <c r="P720" s="229">
        <f>O720*H720</f>
        <v>0</v>
      </c>
      <c r="Q720" s="229">
        <v>0</v>
      </c>
      <c r="R720" s="229">
        <f>Q720*H720</f>
        <v>0</v>
      </c>
      <c r="S720" s="229">
        <v>0</v>
      </c>
      <c r="T720" s="230">
        <f>S720*H720</f>
        <v>0</v>
      </c>
      <c r="AR720" s="231" t="s">
        <v>257</v>
      </c>
      <c r="AT720" s="231" t="s">
        <v>149</v>
      </c>
      <c r="AU720" s="231" t="s">
        <v>82</v>
      </c>
      <c r="AY720" s="18" t="s">
        <v>147</v>
      </c>
      <c r="BE720" s="232">
        <f>IF(N720="základní",J720,0)</f>
        <v>0</v>
      </c>
      <c r="BF720" s="232">
        <f>IF(N720="snížená",J720,0)</f>
        <v>0</v>
      </c>
      <c r="BG720" s="232">
        <f>IF(N720="zákl. přenesená",J720,0)</f>
        <v>0</v>
      </c>
      <c r="BH720" s="232">
        <f>IF(N720="sníž. přenesená",J720,0)</f>
        <v>0</v>
      </c>
      <c r="BI720" s="232">
        <f>IF(N720="nulová",J720,0)</f>
        <v>0</v>
      </c>
      <c r="BJ720" s="18" t="s">
        <v>80</v>
      </c>
      <c r="BK720" s="232">
        <f>ROUND(I720*H720,2)</f>
        <v>0</v>
      </c>
      <c r="BL720" s="18" t="s">
        <v>257</v>
      </c>
      <c r="BM720" s="231" t="s">
        <v>1705</v>
      </c>
    </row>
    <row r="721" spans="2:65" s="1" customFormat="1" ht="36" customHeight="1">
      <c r="B721" s="39"/>
      <c r="C721" s="270" t="s">
        <v>1706</v>
      </c>
      <c r="D721" s="270" t="s">
        <v>752</v>
      </c>
      <c r="E721" s="271" t="s">
        <v>1707</v>
      </c>
      <c r="F721" s="272" t="s">
        <v>1708</v>
      </c>
      <c r="G721" s="273" t="s">
        <v>732</v>
      </c>
      <c r="H721" s="274">
        <v>1</v>
      </c>
      <c r="I721" s="275"/>
      <c r="J721" s="276">
        <f>ROUND(I721*H721,2)</f>
        <v>0</v>
      </c>
      <c r="K721" s="272" t="s">
        <v>19</v>
      </c>
      <c r="L721" s="277"/>
      <c r="M721" s="278" t="s">
        <v>19</v>
      </c>
      <c r="N721" s="279" t="s">
        <v>43</v>
      </c>
      <c r="O721" s="84"/>
      <c r="P721" s="229">
        <f>O721*H721</f>
        <v>0</v>
      </c>
      <c r="Q721" s="229">
        <v>0.08</v>
      </c>
      <c r="R721" s="229">
        <f>Q721*H721</f>
        <v>0.08</v>
      </c>
      <c r="S721" s="229">
        <v>0</v>
      </c>
      <c r="T721" s="230">
        <f>S721*H721</f>
        <v>0</v>
      </c>
      <c r="AR721" s="231" t="s">
        <v>363</v>
      </c>
      <c r="AT721" s="231" t="s">
        <v>752</v>
      </c>
      <c r="AU721" s="231" t="s">
        <v>82</v>
      </c>
      <c r="AY721" s="18" t="s">
        <v>147</v>
      </c>
      <c r="BE721" s="232">
        <f>IF(N721="základní",J721,0)</f>
        <v>0</v>
      </c>
      <c r="BF721" s="232">
        <f>IF(N721="snížená",J721,0)</f>
        <v>0</v>
      </c>
      <c r="BG721" s="232">
        <f>IF(N721="zákl. přenesená",J721,0)</f>
        <v>0</v>
      </c>
      <c r="BH721" s="232">
        <f>IF(N721="sníž. přenesená",J721,0)</f>
        <v>0</v>
      </c>
      <c r="BI721" s="232">
        <f>IF(N721="nulová",J721,0)</f>
        <v>0</v>
      </c>
      <c r="BJ721" s="18" t="s">
        <v>80</v>
      </c>
      <c r="BK721" s="232">
        <f>ROUND(I721*H721,2)</f>
        <v>0</v>
      </c>
      <c r="BL721" s="18" t="s">
        <v>257</v>
      </c>
      <c r="BM721" s="231" t="s">
        <v>1709</v>
      </c>
    </row>
    <row r="722" spans="2:65" s="1" customFormat="1" ht="24" customHeight="1">
      <c r="B722" s="39"/>
      <c r="C722" s="270" t="s">
        <v>1710</v>
      </c>
      <c r="D722" s="270" t="s">
        <v>752</v>
      </c>
      <c r="E722" s="271" t="s">
        <v>1711</v>
      </c>
      <c r="F722" s="272" t="s">
        <v>1712</v>
      </c>
      <c r="G722" s="273" t="s">
        <v>732</v>
      </c>
      <c r="H722" s="274">
        <v>1</v>
      </c>
      <c r="I722" s="275"/>
      <c r="J722" s="276">
        <f>ROUND(I722*H722,2)</f>
        <v>0</v>
      </c>
      <c r="K722" s="272" t="s">
        <v>19</v>
      </c>
      <c r="L722" s="277"/>
      <c r="M722" s="278" t="s">
        <v>19</v>
      </c>
      <c r="N722" s="279" t="s">
        <v>43</v>
      </c>
      <c r="O722" s="84"/>
      <c r="P722" s="229">
        <f>O722*H722</f>
        <v>0</v>
      </c>
      <c r="Q722" s="229">
        <v>0.08</v>
      </c>
      <c r="R722" s="229">
        <f>Q722*H722</f>
        <v>0.08</v>
      </c>
      <c r="S722" s="229">
        <v>0</v>
      </c>
      <c r="T722" s="230">
        <f>S722*H722</f>
        <v>0</v>
      </c>
      <c r="AR722" s="231" t="s">
        <v>363</v>
      </c>
      <c r="AT722" s="231" t="s">
        <v>752</v>
      </c>
      <c r="AU722" s="231" t="s">
        <v>82</v>
      </c>
      <c r="AY722" s="18" t="s">
        <v>147</v>
      </c>
      <c r="BE722" s="232">
        <f>IF(N722="základní",J722,0)</f>
        <v>0</v>
      </c>
      <c r="BF722" s="232">
        <f>IF(N722="snížená",J722,0)</f>
        <v>0</v>
      </c>
      <c r="BG722" s="232">
        <f>IF(N722="zákl. přenesená",J722,0)</f>
        <v>0</v>
      </c>
      <c r="BH722" s="232">
        <f>IF(N722="sníž. přenesená",J722,0)</f>
        <v>0</v>
      </c>
      <c r="BI722" s="232">
        <f>IF(N722="nulová",J722,0)</f>
        <v>0</v>
      </c>
      <c r="BJ722" s="18" t="s">
        <v>80</v>
      </c>
      <c r="BK722" s="232">
        <f>ROUND(I722*H722,2)</f>
        <v>0</v>
      </c>
      <c r="BL722" s="18" t="s">
        <v>257</v>
      </c>
      <c r="BM722" s="231" t="s">
        <v>1713</v>
      </c>
    </row>
    <row r="723" spans="2:65" s="1" customFormat="1" ht="24" customHeight="1">
      <c r="B723" s="39"/>
      <c r="C723" s="270" t="s">
        <v>1714</v>
      </c>
      <c r="D723" s="270" t="s">
        <v>752</v>
      </c>
      <c r="E723" s="271" t="s">
        <v>1715</v>
      </c>
      <c r="F723" s="272" t="s">
        <v>1716</v>
      </c>
      <c r="G723" s="273" t="s">
        <v>732</v>
      </c>
      <c r="H723" s="274">
        <v>1</v>
      </c>
      <c r="I723" s="275"/>
      <c r="J723" s="276">
        <f>ROUND(I723*H723,2)</f>
        <v>0</v>
      </c>
      <c r="K723" s="272" t="s">
        <v>19</v>
      </c>
      <c r="L723" s="277"/>
      <c r="M723" s="278" t="s">
        <v>19</v>
      </c>
      <c r="N723" s="279" t="s">
        <v>43</v>
      </c>
      <c r="O723" s="84"/>
      <c r="P723" s="229">
        <f>O723*H723</f>
        <v>0</v>
      </c>
      <c r="Q723" s="229">
        <v>0.03</v>
      </c>
      <c r="R723" s="229">
        <f>Q723*H723</f>
        <v>0.03</v>
      </c>
      <c r="S723" s="229">
        <v>0</v>
      </c>
      <c r="T723" s="230">
        <f>S723*H723</f>
        <v>0</v>
      </c>
      <c r="AR723" s="231" t="s">
        <v>363</v>
      </c>
      <c r="AT723" s="231" t="s">
        <v>752</v>
      </c>
      <c r="AU723" s="231" t="s">
        <v>82</v>
      </c>
      <c r="AY723" s="18" t="s">
        <v>147</v>
      </c>
      <c r="BE723" s="232">
        <f>IF(N723="základní",J723,0)</f>
        <v>0</v>
      </c>
      <c r="BF723" s="232">
        <f>IF(N723="snížená",J723,0)</f>
        <v>0</v>
      </c>
      <c r="BG723" s="232">
        <f>IF(N723="zákl. přenesená",J723,0)</f>
        <v>0</v>
      </c>
      <c r="BH723" s="232">
        <f>IF(N723="sníž. přenesená",J723,0)</f>
        <v>0</v>
      </c>
      <c r="BI723" s="232">
        <f>IF(N723="nulová",J723,0)</f>
        <v>0</v>
      </c>
      <c r="BJ723" s="18" t="s">
        <v>80</v>
      </c>
      <c r="BK723" s="232">
        <f>ROUND(I723*H723,2)</f>
        <v>0</v>
      </c>
      <c r="BL723" s="18" t="s">
        <v>257</v>
      </c>
      <c r="BM723" s="231" t="s">
        <v>1717</v>
      </c>
    </row>
    <row r="724" spans="2:65" s="1" customFormat="1" ht="24" customHeight="1">
      <c r="B724" s="39"/>
      <c r="C724" s="270" t="s">
        <v>1718</v>
      </c>
      <c r="D724" s="270" t="s">
        <v>752</v>
      </c>
      <c r="E724" s="271" t="s">
        <v>1719</v>
      </c>
      <c r="F724" s="272" t="s">
        <v>1720</v>
      </c>
      <c r="G724" s="273" t="s">
        <v>732</v>
      </c>
      <c r="H724" s="274">
        <v>2</v>
      </c>
      <c r="I724" s="275"/>
      <c r="J724" s="276">
        <f>ROUND(I724*H724,2)</f>
        <v>0</v>
      </c>
      <c r="K724" s="272" t="s">
        <v>19</v>
      </c>
      <c r="L724" s="277"/>
      <c r="M724" s="278" t="s">
        <v>19</v>
      </c>
      <c r="N724" s="279" t="s">
        <v>43</v>
      </c>
      <c r="O724" s="84"/>
      <c r="P724" s="229">
        <f>O724*H724</f>
        <v>0</v>
      </c>
      <c r="Q724" s="229">
        <v>0.03</v>
      </c>
      <c r="R724" s="229">
        <f>Q724*H724</f>
        <v>0.06</v>
      </c>
      <c r="S724" s="229">
        <v>0</v>
      </c>
      <c r="T724" s="230">
        <f>S724*H724</f>
        <v>0</v>
      </c>
      <c r="AR724" s="231" t="s">
        <v>363</v>
      </c>
      <c r="AT724" s="231" t="s">
        <v>752</v>
      </c>
      <c r="AU724" s="231" t="s">
        <v>82</v>
      </c>
      <c r="AY724" s="18" t="s">
        <v>147</v>
      </c>
      <c r="BE724" s="232">
        <f>IF(N724="základní",J724,0)</f>
        <v>0</v>
      </c>
      <c r="BF724" s="232">
        <f>IF(N724="snížená",J724,0)</f>
        <v>0</v>
      </c>
      <c r="BG724" s="232">
        <f>IF(N724="zákl. přenesená",J724,0)</f>
        <v>0</v>
      </c>
      <c r="BH724" s="232">
        <f>IF(N724="sníž. přenesená",J724,0)</f>
        <v>0</v>
      </c>
      <c r="BI724" s="232">
        <f>IF(N724="nulová",J724,0)</f>
        <v>0</v>
      </c>
      <c r="BJ724" s="18" t="s">
        <v>80</v>
      </c>
      <c r="BK724" s="232">
        <f>ROUND(I724*H724,2)</f>
        <v>0</v>
      </c>
      <c r="BL724" s="18" t="s">
        <v>257</v>
      </c>
      <c r="BM724" s="231" t="s">
        <v>1721</v>
      </c>
    </row>
    <row r="725" spans="2:65" s="1" customFormat="1" ht="24" customHeight="1">
      <c r="B725" s="39"/>
      <c r="C725" s="270" t="s">
        <v>1722</v>
      </c>
      <c r="D725" s="270" t="s">
        <v>752</v>
      </c>
      <c r="E725" s="271" t="s">
        <v>1723</v>
      </c>
      <c r="F725" s="272" t="s">
        <v>1724</v>
      </c>
      <c r="G725" s="273" t="s">
        <v>732</v>
      </c>
      <c r="H725" s="274">
        <v>1</v>
      </c>
      <c r="I725" s="275"/>
      <c r="J725" s="276">
        <f>ROUND(I725*H725,2)</f>
        <v>0</v>
      </c>
      <c r="K725" s="272" t="s">
        <v>19</v>
      </c>
      <c r="L725" s="277"/>
      <c r="M725" s="278" t="s">
        <v>19</v>
      </c>
      <c r="N725" s="279" t="s">
        <v>43</v>
      </c>
      <c r="O725" s="84"/>
      <c r="P725" s="229">
        <f>O725*H725</f>
        <v>0</v>
      </c>
      <c r="Q725" s="229">
        <v>0.03</v>
      </c>
      <c r="R725" s="229">
        <f>Q725*H725</f>
        <v>0.03</v>
      </c>
      <c r="S725" s="229">
        <v>0</v>
      </c>
      <c r="T725" s="230">
        <f>S725*H725</f>
        <v>0</v>
      </c>
      <c r="AR725" s="231" t="s">
        <v>363</v>
      </c>
      <c r="AT725" s="231" t="s">
        <v>752</v>
      </c>
      <c r="AU725" s="231" t="s">
        <v>82</v>
      </c>
      <c r="AY725" s="18" t="s">
        <v>147</v>
      </c>
      <c r="BE725" s="232">
        <f>IF(N725="základní",J725,0)</f>
        <v>0</v>
      </c>
      <c r="BF725" s="232">
        <f>IF(N725="snížená",J725,0)</f>
        <v>0</v>
      </c>
      <c r="BG725" s="232">
        <f>IF(N725="zákl. přenesená",J725,0)</f>
        <v>0</v>
      </c>
      <c r="BH725" s="232">
        <f>IF(N725="sníž. přenesená",J725,0)</f>
        <v>0</v>
      </c>
      <c r="BI725" s="232">
        <f>IF(N725="nulová",J725,0)</f>
        <v>0</v>
      </c>
      <c r="BJ725" s="18" t="s">
        <v>80</v>
      </c>
      <c r="BK725" s="232">
        <f>ROUND(I725*H725,2)</f>
        <v>0</v>
      </c>
      <c r="BL725" s="18" t="s">
        <v>257</v>
      </c>
      <c r="BM725" s="231" t="s">
        <v>1725</v>
      </c>
    </row>
    <row r="726" spans="2:65" s="1" customFormat="1" ht="24" customHeight="1">
      <c r="B726" s="39"/>
      <c r="C726" s="270" t="s">
        <v>1726</v>
      </c>
      <c r="D726" s="270" t="s">
        <v>752</v>
      </c>
      <c r="E726" s="271" t="s">
        <v>1727</v>
      </c>
      <c r="F726" s="272" t="s">
        <v>1728</v>
      </c>
      <c r="G726" s="273" t="s">
        <v>732</v>
      </c>
      <c r="H726" s="274">
        <v>6</v>
      </c>
      <c r="I726" s="275"/>
      <c r="J726" s="276">
        <f>ROUND(I726*H726,2)</f>
        <v>0</v>
      </c>
      <c r="K726" s="272" t="s">
        <v>19</v>
      </c>
      <c r="L726" s="277"/>
      <c r="M726" s="278" t="s">
        <v>19</v>
      </c>
      <c r="N726" s="279" t="s">
        <v>43</v>
      </c>
      <c r="O726" s="84"/>
      <c r="P726" s="229">
        <f>O726*H726</f>
        <v>0</v>
      </c>
      <c r="Q726" s="229">
        <v>0.03</v>
      </c>
      <c r="R726" s="229">
        <f>Q726*H726</f>
        <v>0.18</v>
      </c>
      <c r="S726" s="229">
        <v>0</v>
      </c>
      <c r="T726" s="230">
        <f>S726*H726</f>
        <v>0</v>
      </c>
      <c r="AR726" s="231" t="s">
        <v>363</v>
      </c>
      <c r="AT726" s="231" t="s">
        <v>752</v>
      </c>
      <c r="AU726" s="231" t="s">
        <v>82</v>
      </c>
      <c r="AY726" s="18" t="s">
        <v>147</v>
      </c>
      <c r="BE726" s="232">
        <f>IF(N726="základní",J726,0)</f>
        <v>0</v>
      </c>
      <c r="BF726" s="232">
        <f>IF(N726="snížená",J726,0)</f>
        <v>0</v>
      </c>
      <c r="BG726" s="232">
        <f>IF(N726="zákl. přenesená",J726,0)</f>
        <v>0</v>
      </c>
      <c r="BH726" s="232">
        <f>IF(N726="sníž. přenesená",J726,0)</f>
        <v>0</v>
      </c>
      <c r="BI726" s="232">
        <f>IF(N726="nulová",J726,0)</f>
        <v>0</v>
      </c>
      <c r="BJ726" s="18" t="s">
        <v>80</v>
      </c>
      <c r="BK726" s="232">
        <f>ROUND(I726*H726,2)</f>
        <v>0</v>
      </c>
      <c r="BL726" s="18" t="s">
        <v>257</v>
      </c>
      <c r="BM726" s="231" t="s">
        <v>1729</v>
      </c>
    </row>
    <row r="727" spans="2:65" s="1" customFormat="1" ht="36" customHeight="1">
      <c r="B727" s="39"/>
      <c r="C727" s="220" t="s">
        <v>1730</v>
      </c>
      <c r="D727" s="220" t="s">
        <v>149</v>
      </c>
      <c r="E727" s="221" t="s">
        <v>1731</v>
      </c>
      <c r="F727" s="222" t="s">
        <v>1732</v>
      </c>
      <c r="G727" s="223" t="s">
        <v>732</v>
      </c>
      <c r="H727" s="224">
        <v>11</v>
      </c>
      <c r="I727" s="225"/>
      <c r="J727" s="226">
        <f>ROUND(I727*H727,2)</f>
        <v>0</v>
      </c>
      <c r="K727" s="222" t="s">
        <v>153</v>
      </c>
      <c r="L727" s="44"/>
      <c r="M727" s="227" t="s">
        <v>19</v>
      </c>
      <c r="N727" s="228" t="s">
        <v>43</v>
      </c>
      <c r="O727" s="84"/>
      <c r="P727" s="229">
        <f>O727*H727</f>
        <v>0</v>
      </c>
      <c r="Q727" s="229">
        <v>0</v>
      </c>
      <c r="R727" s="229">
        <f>Q727*H727</f>
        <v>0</v>
      </c>
      <c r="S727" s="229">
        <v>0</v>
      </c>
      <c r="T727" s="230">
        <f>S727*H727</f>
        <v>0</v>
      </c>
      <c r="AR727" s="231" t="s">
        <v>257</v>
      </c>
      <c r="AT727" s="231" t="s">
        <v>149</v>
      </c>
      <c r="AU727" s="231" t="s">
        <v>82</v>
      </c>
      <c r="AY727" s="18" t="s">
        <v>147</v>
      </c>
      <c r="BE727" s="232">
        <f>IF(N727="základní",J727,0)</f>
        <v>0</v>
      </c>
      <c r="BF727" s="232">
        <f>IF(N727="snížená",J727,0)</f>
        <v>0</v>
      </c>
      <c r="BG727" s="232">
        <f>IF(N727="zákl. přenesená",J727,0)</f>
        <v>0</v>
      </c>
      <c r="BH727" s="232">
        <f>IF(N727="sníž. přenesená",J727,0)</f>
        <v>0</v>
      </c>
      <c r="BI727" s="232">
        <f>IF(N727="nulová",J727,0)</f>
        <v>0</v>
      </c>
      <c r="BJ727" s="18" t="s">
        <v>80</v>
      </c>
      <c r="BK727" s="232">
        <f>ROUND(I727*H727,2)</f>
        <v>0</v>
      </c>
      <c r="BL727" s="18" t="s">
        <v>257</v>
      </c>
      <c r="BM727" s="231" t="s">
        <v>1733</v>
      </c>
    </row>
    <row r="728" spans="2:65" s="1" customFormat="1" ht="24" customHeight="1">
      <c r="B728" s="39"/>
      <c r="C728" s="270" t="s">
        <v>1734</v>
      </c>
      <c r="D728" s="270" t="s">
        <v>752</v>
      </c>
      <c r="E728" s="271" t="s">
        <v>1735</v>
      </c>
      <c r="F728" s="272" t="s">
        <v>1736</v>
      </c>
      <c r="G728" s="273" t="s">
        <v>732</v>
      </c>
      <c r="H728" s="274">
        <v>1</v>
      </c>
      <c r="I728" s="275"/>
      <c r="J728" s="276">
        <f>ROUND(I728*H728,2)</f>
        <v>0</v>
      </c>
      <c r="K728" s="272" t="s">
        <v>19</v>
      </c>
      <c r="L728" s="277"/>
      <c r="M728" s="278" t="s">
        <v>19</v>
      </c>
      <c r="N728" s="279" t="s">
        <v>43</v>
      </c>
      <c r="O728" s="84"/>
      <c r="P728" s="229">
        <f>O728*H728</f>
        <v>0</v>
      </c>
      <c r="Q728" s="229">
        <v>0.029</v>
      </c>
      <c r="R728" s="229">
        <f>Q728*H728</f>
        <v>0.029</v>
      </c>
      <c r="S728" s="229">
        <v>0</v>
      </c>
      <c r="T728" s="230">
        <f>S728*H728</f>
        <v>0</v>
      </c>
      <c r="AR728" s="231" t="s">
        <v>363</v>
      </c>
      <c r="AT728" s="231" t="s">
        <v>752</v>
      </c>
      <c r="AU728" s="231" t="s">
        <v>82</v>
      </c>
      <c r="AY728" s="18" t="s">
        <v>147</v>
      </c>
      <c r="BE728" s="232">
        <f>IF(N728="základní",J728,0)</f>
        <v>0</v>
      </c>
      <c r="BF728" s="232">
        <f>IF(N728="snížená",J728,0)</f>
        <v>0</v>
      </c>
      <c r="BG728" s="232">
        <f>IF(N728="zákl. přenesená",J728,0)</f>
        <v>0</v>
      </c>
      <c r="BH728" s="232">
        <f>IF(N728="sníž. přenesená",J728,0)</f>
        <v>0</v>
      </c>
      <c r="BI728" s="232">
        <f>IF(N728="nulová",J728,0)</f>
        <v>0</v>
      </c>
      <c r="BJ728" s="18" t="s">
        <v>80</v>
      </c>
      <c r="BK728" s="232">
        <f>ROUND(I728*H728,2)</f>
        <v>0</v>
      </c>
      <c r="BL728" s="18" t="s">
        <v>257</v>
      </c>
      <c r="BM728" s="231" t="s">
        <v>1737</v>
      </c>
    </row>
    <row r="729" spans="2:65" s="1" customFormat="1" ht="36" customHeight="1">
      <c r="B729" s="39"/>
      <c r="C729" s="270" t="s">
        <v>1738</v>
      </c>
      <c r="D729" s="270" t="s">
        <v>752</v>
      </c>
      <c r="E729" s="271" t="s">
        <v>1739</v>
      </c>
      <c r="F729" s="272" t="s">
        <v>1740</v>
      </c>
      <c r="G729" s="273" t="s">
        <v>732</v>
      </c>
      <c r="H729" s="274">
        <v>4</v>
      </c>
      <c r="I729" s="275"/>
      <c r="J729" s="276">
        <f>ROUND(I729*H729,2)</f>
        <v>0</v>
      </c>
      <c r="K729" s="272" t="s">
        <v>19</v>
      </c>
      <c r="L729" s="277"/>
      <c r="M729" s="278" t="s">
        <v>19</v>
      </c>
      <c r="N729" s="279" t="s">
        <v>43</v>
      </c>
      <c r="O729" s="84"/>
      <c r="P729" s="229">
        <f>O729*H729</f>
        <v>0</v>
      </c>
      <c r="Q729" s="229">
        <v>0.08</v>
      </c>
      <c r="R729" s="229">
        <f>Q729*H729</f>
        <v>0.32</v>
      </c>
      <c r="S729" s="229">
        <v>0</v>
      </c>
      <c r="T729" s="230">
        <f>S729*H729</f>
        <v>0</v>
      </c>
      <c r="AR729" s="231" t="s">
        <v>363</v>
      </c>
      <c r="AT729" s="231" t="s">
        <v>752</v>
      </c>
      <c r="AU729" s="231" t="s">
        <v>82</v>
      </c>
      <c r="AY729" s="18" t="s">
        <v>147</v>
      </c>
      <c r="BE729" s="232">
        <f>IF(N729="základní",J729,0)</f>
        <v>0</v>
      </c>
      <c r="BF729" s="232">
        <f>IF(N729="snížená",J729,0)</f>
        <v>0</v>
      </c>
      <c r="BG729" s="232">
        <f>IF(N729="zákl. přenesená",J729,0)</f>
        <v>0</v>
      </c>
      <c r="BH729" s="232">
        <f>IF(N729="sníž. přenesená",J729,0)</f>
        <v>0</v>
      </c>
      <c r="BI729" s="232">
        <f>IF(N729="nulová",J729,0)</f>
        <v>0</v>
      </c>
      <c r="BJ729" s="18" t="s">
        <v>80</v>
      </c>
      <c r="BK729" s="232">
        <f>ROUND(I729*H729,2)</f>
        <v>0</v>
      </c>
      <c r="BL729" s="18" t="s">
        <v>257</v>
      </c>
      <c r="BM729" s="231" t="s">
        <v>1741</v>
      </c>
    </row>
    <row r="730" spans="2:65" s="1" customFormat="1" ht="36" customHeight="1">
      <c r="B730" s="39"/>
      <c r="C730" s="270" t="s">
        <v>1742</v>
      </c>
      <c r="D730" s="270" t="s">
        <v>752</v>
      </c>
      <c r="E730" s="271" t="s">
        <v>1743</v>
      </c>
      <c r="F730" s="272" t="s">
        <v>1744</v>
      </c>
      <c r="G730" s="273" t="s">
        <v>732</v>
      </c>
      <c r="H730" s="274">
        <v>2</v>
      </c>
      <c r="I730" s="275"/>
      <c r="J730" s="276">
        <f>ROUND(I730*H730,2)</f>
        <v>0</v>
      </c>
      <c r="K730" s="272" t="s">
        <v>19</v>
      </c>
      <c r="L730" s="277"/>
      <c r="M730" s="278" t="s">
        <v>19</v>
      </c>
      <c r="N730" s="279" t="s">
        <v>43</v>
      </c>
      <c r="O730" s="84"/>
      <c r="P730" s="229">
        <f>O730*H730</f>
        <v>0</v>
      </c>
      <c r="Q730" s="229">
        <v>0.08</v>
      </c>
      <c r="R730" s="229">
        <f>Q730*H730</f>
        <v>0.16</v>
      </c>
      <c r="S730" s="229">
        <v>0</v>
      </c>
      <c r="T730" s="230">
        <f>S730*H730</f>
        <v>0</v>
      </c>
      <c r="AR730" s="231" t="s">
        <v>363</v>
      </c>
      <c r="AT730" s="231" t="s">
        <v>752</v>
      </c>
      <c r="AU730" s="231" t="s">
        <v>82</v>
      </c>
      <c r="AY730" s="18" t="s">
        <v>147</v>
      </c>
      <c r="BE730" s="232">
        <f>IF(N730="základní",J730,0)</f>
        <v>0</v>
      </c>
      <c r="BF730" s="232">
        <f>IF(N730="snížená",J730,0)</f>
        <v>0</v>
      </c>
      <c r="BG730" s="232">
        <f>IF(N730="zákl. přenesená",J730,0)</f>
        <v>0</v>
      </c>
      <c r="BH730" s="232">
        <f>IF(N730="sníž. přenesená",J730,0)</f>
        <v>0</v>
      </c>
      <c r="BI730" s="232">
        <f>IF(N730="nulová",J730,0)</f>
        <v>0</v>
      </c>
      <c r="BJ730" s="18" t="s">
        <v>80</v>
      </c>
      <c r="BK730" s="232">
        <f>ROUND(I730*H730,2)</f>
        <v>0</v>
      </c>
      <c r="BL730" s="18" t="s">
        <v>257</v>
      </c>
      <c r="BM730" s="231" t="s">
        <v>1745</v>
      </c>
    </row>
    <row r="731" spans="2:65" s="1" customFormat="1" ht="24" customHeight="1">
      <c r="B731" s="39"/>
      <c r="C731" s="270" t="s">
        <v>1746</v>
      </c>
      <c r="D731" s="270" t="s">
        <v>752</v>
      </c>
      <c r="E731" s="271" t="s">
        <v>1747</v>
      </c>
      <c r="F731" s="272" t="s">
        <v>1748</v>
      </c>
      <c r="G731" s="273" t="s">
        <v>732</v>
      </c>
      <c r="H731" s="274">
        <v>4</v>
      </c>
      <c r="I731" s="275"/>
      <c r="J731" s="276">
        <f>ROUND(I731*H731,2)</f>
        <v>0</v>
      </c>
      <c r="K731" s="272" t="s">
        <v>19</v>
      </c>
      <c r="L731" s="277"/>
      <c r="M731" s="278" t="s">
        <v>19</v>
      </c>
      <c r="N731" s="279" t="s">
        <v>43</v>
      </c>
      <c r="O731" s="84"/>
      <c r="P731" s="229">
        <f>O731*H731</f>
        <v>0</v>
      </c>
      <c r="Q731" s="229">
        <v>0.03</v>
      </c>
      <c r="R731" s="229">
        <f>Q731*H731</f>
        <v>0.12</v>
      </c>
      <c r="S731" s="229">
        <v>0</v>
      </c>
      <c r="T731" s="230">
        <f>S731*H731</f>
        <v>0</v>
      </c>
      <c r="AR731" s="231" t="s">
        <v>363</v>
      </c>
      <c r="AT731" s="231" t="s">
        <v>752</v>
      </c>
      <c r="AU731" s="231" t="s">
        <v>82</v>
      </c>
      <c r="AY731" s="18" t="s">
        <v>147</v>
      </c>
      <c r="BE731" s="232">
        <f>IF(N731="základní",J731,0)</f>
        <v>0</v>
      </c>
      <c r="BF731" s="232">
        <f>IF(N731="snížená",J731,0)</f>
        <v>0</v>
      </c>
      <c r="BG731" s="232">
        <f>IF(N731="zákl. přenesená",J731,0)</f>
        <v>0</v>
      </c>
      <c r="BH731" s="232">
        <f>IF(N731="sníž. přenesená",J731,0)</f>
        <v>0</v>
      </c>
      <c r="BI731" s="232">
        <f>IF(N731="nulová",J731,0)</f>
        <v>0</v>
      </c>
      <c r="BJ731" s="18" t="s">
        <v>80</v>
      </c>
      <c r="BK731" s="232">
        <f>ROUND(I731*H731,2)</f>
        <v>0</v>
      </c>
      <c r="BL731" s="18" t="s">
        <v>257</v>
      </c>
      <c r="BM731" s="231" t="s">
        <v>1749</v>
      </c>
    </row>
    <row r="732" spans="2:65" s="1" customFormat="1" ht="36" customHeight="1">
      <c r="B732" s="39"/>
      <c r="C732" s="220" t="s">
        <v>1750</v>
      </c>
      <c r="D732" s="220" t="s">
        <v>149</v>
      </c>
      <c r="E732" s="221" t="s">
        <v>1751</v>
      </c>
      <c r="F732" s="222" t="s">
        <v>1752</v>
      </c>
      <c r="G732" s="223" t="s">
        <v>732</v>
      </c>
      <c r="H732" s="224">
        <v>1</v>
      </c>
      <c r="I732" s="225"/>
      <c r="J732" s="226">
        <f>ROUND(I732*H732,2)</f>
        <v>0</v>
      </c>
      <c r="K732" s="222" t="s">
        <v>153</v>
      </c>
      <c r="L732" s="44"/>
      <c r="M732" s="227" t="s">
        <v>19</v>
      </c>
      <c r="N732" s="228" t="s">
        <v>43</v>
      </c>
      <c r="O732" s="84"/>
      <c r="P732" s="229">
        <f>O732*H732</f>
        <v>0</v>
      </c>
      <c r="Q732" s="229">
        <v>0</v>
      </c>
      <c r="R732" s="229">
        <f>Q732*H732</f>
        <v>0</v>
      </c>
      <c r="S732" s="229">
        <v>0</v>
      </c>
      <c r="T732" s="230">
        <f>S732*H732</f>
        <v>0</v>
      </c>
      <c r="AR732" s="231" t="s">
        <v>257</v>
      </c>
      <c r="AT732" s="231" t="s">
        <v>149</v>
      </c>
      <c r="AU732" s="231" t="s">
        <v>82</v>
      </c>
      <c r="AY732" s="18" t="s">
        <v>147</v>
      </c>
      <c r="BE732" s="232">
        <f>IF(N732="základní",J732,0)</f>
        <v>0</v>
      </c>
      <c r="BF732" s="232">
        <f>IF(N732="snížená",J732,0)</f>
        <v>0</v>
      </c>
      <c r="BG732" s="232">
        <f>IF(N732="zákl. přenesená",J732,0)</f>
        <v>0</v>
      </c>
      <c r="BH732" s="232">
        <f>IF(N732="sníž. přenesená",J732,0)</f>
        <v>0</v>
      </c>
      <c r="BI732" s="232">
        <f>IF(N732="nulová",J732,0)</f>
        <v>0</v>
      </c>
      <c r="BJ732" s="18" t="s">
        <v>80</v>
      </c>
      <c r="BK732" s="232">
        <f>ROUND(I732*H732,2)</f>
        <v>0</v>
      </c>
      <c r="BL732" s="18" t="s">
        <v>257</v>
      </c>
      <c r="BM732" s="231" t="s">
        <v>1753</v>
      </c>
    </row>
    <row r="733" spans="2:65" s="1" customFormat="1" ht="36" customHeight="1">
      <c r="B733" s="39"/>
      <c r="C733" s="270" t="s">
        <v>1754</v>
      </c>
      <c r="D733" s="270" t="s">
        <v>752</v>
      </c>
      <c r="E733" s="271" t="s">
        <v>1755</v>
      </c>
      <c r="F733" s="272" t="s">
        <v>1756</v>
      </c>
      <c r="G733" s="273" t="s">
        <v>732</v>
      </c>
      <c r="H733" s="274">
        <v>1</v>
      </c>
      <c r="I733" s="275"/>
      <c r="J733" s="276">
        <f>ROUND(I733*H733,2)</f>
        <v>0</v>
      </c>
      <c r="K733" s="272" t="s">
        <v>19</v>
      </c>
      <c r="L733" s="277"/>
      <c r="M733" s="278" t="s">
        <v>19</v>
      </c>
      <c r="N733" s="279" t="s">
        <v>43</v>
      </c>
      <c r="O733" s="84"/>
      <c r="P733" s="229">
        <f>O733*H733</f>
        <v>0</v>
      </c>
      <c r="Q733" s="229">
        <v>0.03</v>
      </c>
      <c r="R733" s="229">
        <f>Q733*H733</f>
        <v>0.03</v>
      </c>
      <c r="S733" s="229">
        <v>0</v>
      </c>
      <c r="T733" s="230">
        <f>S733*H733</f>
        <v>0</v>
      </c>
      <c r="AR733" s="231" t="s">
        <v>363</v>
      </c>
      <c r="AT733" s="231" t="s">
        <v>752</v>
      </c>
      <c r="AU733" s="231" t="s">
        <v>82</v>
      </c>
      <c r="AY733" s="18" t="s">
        <v>147</v>
      </c>
      <c r="BE733" s="232">
        <f>IF(N733="základní",J733,0)</f>
        <v>0</v>
      </c>
      <c r="BF733" s="232">
        <f>IF(N733="snížená",J733,0)</f>
        <v>0</v>
      </c>
      <c r="BG733" s="232">
        <f>IF(N733="zákl. přenesená",J733,0)</f>
        <v>0</v>
      </c>
      <c r="BH733" s="232">
        <f>IF(N733="sníž. přenesená",J733,0)</f>
        <v>0</v>
      </c>
      <c r="BI733" s="232">
        <f>IF(N733="nulová",J733,0)</f>
        <v>0</v>
      </c>
      <c r="BJ733" s="18" t="s">
        <v>80</v>
      </c>
      <c r="BK733" s="232">
        <f>ROUND(I733*H733,2)</f>
        <v>0</v>
      </c>
      <c r="BL733" s="18" t="s">
        <v>257</v>
      </c>
      <c r="BM733" s="231" t="s">
        <v>1757</v>
      </c>
    </row>
    <row r="734" spans="2:65" s="1" customFormat="1" ht="48" customHeight="1">
      <c r="B734" s="39"/>
      <c r="C734" s="220" t="s">
        <v>1758</v>
      </c>
      <c r="D734" s="220" t="s">
        <v>149</v>
      </c>
      <c r="E734" s="221" t="s">
        <v>1759</v>
      </c>
      <c r="F734" s="222" t="s">
        <v>1760</v>
      </c>
      <c r="G734" s="223" t="s">
        <v>732</v>
      </c>
      <c r="H734" s="224">
        <v>2</v>
      </c>
      <c r="I734" s="225"/>
      <c r="J734" s="226">
        <f>ROUND(I734*H734,2)</f>
        <v>0</v>
      </c>
      <c r="K734" s="222" t="s">
        <v>153</v>
      </c>
      <c r="L734" s="44"/>
      <c r="M734" s="227" t="s">
        <v>19</v>
      </c>
      <c r="N734" s="228" t="s">
        <v>43</v>
      </c>
      <c r="O734" s="84"/>
      <c r="P734" s="229">
        <f>O734*H734</f>
        <v>0</v>
      </c>
      <c r="Q734" s="229">
        <v>0</v>
      </c>
      <c r="R734" s="229">
        <f>Q734*H734</f>
        <v>0</v>
      </c>
      <c r="S734" s="229">
        <v>0</v>
      </c>
      <c r="T734" s="230">
        <f>S734*H734</f>
        <v>0</v>
      </c>
      <c r="AR734" s="231" t="s">
        <v>257</v>
      </c>
      <c r="AT734" s="231" t="s">
        <v>149</v>
      </c>
      <c r="AU734" s="231" t="s">
        <v>82</v>
      </c>
      <c r="AY734" s="18" t="s">
        <v>147</v>
      </c>
      <c r="BE734" s="232">
        <f>IF(N734="základní",J734,0)</f>
        <v>0</v>
      </c>
      <c r="BF734" s="232">
        <f>IF(N734="snížená",J734,0)</f>
        <v>0</v>
      </c>
      <c r="BG734" s="232">
        <f>IF(N734="zákl. přenesená",J734,0)</f>
        <v>0</v>
      </c>
      <c r="BH734" s="232">
        <f>IF(N734="sníž. přenesená",J734,0)</f>
        <v>0</v>
      </c>
      <c r="BI734" s="232">
        <f>IF(N734="nulová",J734,0)</f>
        <v>0</v>
      </c>
      <c r="BJ734" s="18" t="s">
        <v>80</v>
      </c>
      <c r="BK734" s="232">
        <f>ROUND(I734*H734,2)</f>
        <v>0</v>
      </c>
      <c r="BL734" s="18" t="s">
        <v>257</v>
      </c>
      <c r="BM734" s="231" t="s">
        <v>1761</v>
      </c>
    </row>
    <row r="735" spans="2:65" s="1" customFormat="1" ht="24" customHeight="1">
      <c r="B735" s="39"/>
      <c r="C735" s="270" t="s">
        <v>1762</v>
      </c>
      <c r="D735" s="270" t="s">
        <v>752</v>
      </c>
      <c r="E735" s="271" t="s">
        <v>1763</v>
      </c>
      <c r="F735" s="272" t="s">
        <v>1764</v>
      </c>
      <c r="G735" s="273" t="s">
        <v>732</v>
      </c>
      <c r="H735" s="274">
        <v>2</v>
      </c>
      <c r="I735" s="275"/>
      <c r="J735" s="276">
        <f>ROUND(I735*H735,2)</f>
        <v>0</v>
      </c>
      <c r="K735" s="272" t="s">
        <v>19</v>
      </c>
      <c r="L735" s="277"/>
      <c r="M735" s="278" t="s">
        <v>19</v>
      </c>
      <c r="N735" s="279" t="s">
        <v>43</v>
      </c>
      <c r="O735" s="84"/>
      <c r="P735" s="229">
        <f>O735*H735</f>
        <v>0</v>
      </c>
      <c r="Q735" s="229">
        <v>0.00019</v>
      </c>
      <c r="R735" s="229">
        <f>Q735*H735</f>
        <v>0.00038</v>
      </c>
      <c r="S735" s="229">
        <v>0</v>
      </c>
      <c r="T735" s="230">
        <f>S735*H735</f>
        <v>0</v>
      </c>
      <c r="AR735" s="231" t="s">
        <v>363</v>
      </c>
      <c r="AT735" s="231" t="s">
        <v>752</v>
      </c>
      <c r="AU735" s="231" t="s">
        <v>82</v>
      </c>
      <c r="AY735" s="18" t="s">
        <v>147</v>
      </c>
      <c r="BE735" s="232">
        <f>IF(N735="základní",J735,0)</f>
        <v>0</v>
      </c>
      <c r="BF735" s="232">
        <f>IF(N735="snížená",J735,0)</f>
        <v>0</v>
      </c>
      <c r="BG735" s="232">
        <f>IF(N735="zákl. přenesená",J735,0)</f>
        <v>0</v>
      </c>
      <c r="BH735" s="232">
        <f>IF(N735="sníž. přenesená",J735,0)</f>
        <v>0</v>
      </c>
      <c r="BI735" s="232">
        <f>IF(N735="nulová",J735,0)</f>
        <v>0</v>
      </c>
      <c r="BJ735" s="18" t="s">
        <v>80</v>
      </c>
      <c r="BK735" s="232">
        <f>ROUND(I735*H735,2)</f>
        <v>0</v>
      </c>
      <c r="BL735" s="18" t="s">
        <v>257</v>
      </c>
      <c r="BM735" s="231" t="s">
        <v>1765</v>
      </c>
    </row>
    <row r="736" spans="2:65" s="1" customFormat="1" ht="36" customHeight="1">
      <c r="B736" s="39"/>
      <c r="C736" s="220" t="s">
        <v>1766</v>
      </c>
      <c r="D736" s="220" t="s">
        <v>149</v>
      </c>
      <c r="E736" s="221" t="s">
        <v>1767</v>
      </c>
      <c r="F736" s="222" t="s">
        <v>1768</v>
      </c>
      <c r="G736" s="223" t="s">
        <v>732</v>
      </c>
      <c r="H736" s="224">
        <v>1</v>
      </c>
      <c r="I736" s="225"/>
      <c r="J736" s="226">
        <f>ROUND(I736*H736,2)</f>
        <v>0</v>
      </c>
      <c r="K736" s="222" t="s">
        <v>153</v>
      </c>
      <c r="L736" s="44"/>
      <c r="M736" s="227" t="s">
        <v>19</v>
      </c>
      <c r="N736" s="228" t="s">
        <v>43</v>
      </c>
      <c r="O736" s="84"/>
      <c r="P736" s="229">
        <f>O736*H736</f>
        <v>0</v>
      </c>
      <c r="Q736" s="229">
        <v>0.00092</v>
      </c>
      <c r="R736" s="229">
        <f>Q736*H736</f>
        <v>0.00092</v>
      </c>
      <c r="S736" s="229">
        <v>0</v>
      </c>
      <c r="T736" s="230">
        <f>S736*H736</f>
        <v>0</v>
      </c>
      <c r="AR736" s="231" t="s">
        <v>257</v>
      </c>
      <c r="AT736" s="231" t="s">
        <v>149</v>
      </c>
      <c r="AU736" s="231" t="s">
        <v>82</v>
      </c>
      <c r="AY736" s="18" t="s">
        <v>147</v>
      </c>
      <c r="BE736" s="232">
        <f>IF(N736="základní",J736,0)</f>
        <v>0</v>
      </c>
      <c r="BF736" s="232">
        <f>IF(N736="snížená",J736,0)</f>
        <v>0</v>
      </c>
      <c r="BG736" s="232">
        <f>IF(N736="zákl. přenesená",J736,0)</f>
        <v>0</v>
      </c>
      <c r="BH736" s="232">
        <f>IF(N736="sníž. přenesená",J736,0)</f>
        <v>0</v>
      </c>
      <c r="BI736" s="232">
        <f>IF(N736="nulová",J736,0)</f>
        <v>0</v>
      </c>
      <c r="BJ736" s="18" t="s">
        <v>80</v>
      </c>
      <c r="BK736" s="232">
        <f>ROUND(I736*H736,2)</f>
        <v>0</v>
      </c>
      <c r="BL736" s="18" t="s">
        <v>257</v>
      </c>
      <c r="BM736" s="231" t="s">
        <v>1769</v>
      </c>
    </row>
    <row r="737" spans="2:65" s="1" customFormat="1" ht="24" customHeight="1">
      <c r="B737" s="39"/>
      <c r="C737" s="270" t="s">
        <v>1770</v>
      </c>
      <c r="D737" s="270" t="s">
        <v>752</v>
      </c>
      <c r="E737" s="271" t="s">
        <v>1771</v>
      </c>
      <c r="F737" s="272" t="s">
        <v>1772</v>
      </c>
      <c r="G737" s="273" t="s">
        <v>732</v>
      </c>
      <c r="H737" s="274">
        <v>1</v>
      </c>
      <c r="I737" s="275"/>
      <c r="J737" s="276">
        <f>ROUND(I737*H737,2)</f>
        <v>0</v>
      </c>
      <c r="K737" s="272" t="s">
        <v>19</v>
      </c>
      <c r="L737" s="277"/>
      <c r="M737" s="278" t="s">
        <v>19</v>
      </c>
      <c r="N737" s="279" t="s">
        <v>43</v>
      </c>
      <c r="O737" s="84"/>
      <c r="P737" s="229">
        <f>O737*H737</f>
        <v>0</v>
      </c>
      <c r="Q737" s="229">
        <v>0.03</v>
      </c>
      <c r="R737" s="229">
        <f>Q737*H737</f>
        <v>0.03</v>
      </c>
      <c r="S737" s="229">
        <v>0</v>
      </c>
      <c r="T737" s="230">
        <f>S737*H737</f>
        <v>0</v>
      </c>
      <c r="AR737" s="231" t="s">
        <v>363</v>
      </c>
      <c r="AT737" s="231" t="s">
        <v>752</v>
      </c>
      <c r="AU737" s="231" t="s">
        <v>82</v>
      </c>
      <c r="AY737" s="18" t="s">
        <v>147</v>
      </c>
      <c r="BE737" s="232">
        <f>IF(N737="základní",J737,0)</f>
        <v>0</v>
      </c>
      <c r="BF737" s="232">
        <f>IF(N737="snížená",J737,0)</f>
        <v>0</v>
      </c>
      <c r="BG737" s="232">
        <f>IF(N737="zákl. přenesená",J737,0)</f>
        <v>0</v>
      </c>
      <c r="BH737" s="232">
        <f>IF(N737="sníž. přenesená",J737,0)</f>
        <v>0</v>
      </c>
      <c r="BI737" s="232">
        <f>IF(N737="nulová",J737,0)</f>
        <v>0</v>
      </c>
      <c r="BJ737" s="18" t="s">
        <v>80</v>
      </c>
      <c r="BK737" s="232">
        <f>ROUND(I737*H737,2)</f>
        <v>0</v>
      </c>
      <c r="BL737" s="18" t="s">
        <v>257</v>
      </c>
      <c r="BM737" s="231" t="s">
        <v>1773</v>
      </c>
    </row>
    <row r="738" spans="2:65" s="1" customFormat="1" ht="36" customHeight="1">
      <c r="B738" s="39"/>
      <c r="C738" s="220" t="s">
        <v>1774</v>
      </c>
      <c r="D738" s="220" t="s">
        <v>149</v>
      </c>
      <c r="E738" s="221" t="s">
        <v>1775</v>
      </c>
      <c r="F738" s="222" t="s">
        <v>1776</v>
      </c>
      <c r="G738" s="223" t="s">
        <v>732</v>
      </c>
      <c r="H738" s="224">
        <v>2</v>
      </c>
      <c r="I738" s="225"/>
      <c r="J738" s="226">
        <f>ROUND(I738*H738,2)</f>
        <v>0</v>
      </c>
      <c r="K738" s="222" t="s">
        <v>153</v>
      </c>
      <c r="L738" s="44"/>
      <c r="M738" s="227" t="s">
        <v>19</v>
      </c>
      <c r="N738" s="228" t="s">
        <v>43</v>
      </c>
      <c r="O738" s="84"/>
      <c r="P738" s="229">
        <f>O738*H738</f>
        <v>0</v>
      </c>
      <c r="Q738" s="229">
        <v>0.00093</v>
      </c>
      <c r="R738" s="229">
        <f>Q738*H738</f>
        <v>0.00186</v>
      </c>
      <c r="S738" s="229">
        <v>0</v>
      </c>
      <c r="T738" s="230">
        <f>S738*H738</f>
        <v>0</v>
      </c>
      <c r="AR738" s="231" t="s">
        <v>257</v>
      </c>
      <c r="AT738" s="231" t="s">
        <v>149</v>
      </c>
      <c r="AU738" s="231" t="s">
        <v>82</v>
      </c>
      <c r="AY738" s="18" t="s">
        <v>147</v>
      </c>
      <c r="BE738" s="232">
        <f>IF(N738="základní",J738,0)</f>
        <v>0</v>
      </c>
      <c r="BF738" s="232">
        <f>IF(N738="snížená",J738,0)</f>
        <v>0</v>
      </c>
      <c r="BG738" s="232">
        <f>IF(N738="zákl. přenesená",J738,0)</f>
        <v>0</v>
      </c>
      <c r="BH738" s="232">
        <f>IF(N738="sníž. přenesená",J738,0)</f>
        <v>0</v>
      </c>
      <c r="BI738" s="232">
        <f>IF(N738="nulová",J738,0)</f>
        <v>0</v>
      </c>
      <c r="BJ738" s="18" t="s">
        <v>80</v>
      </c>
      <c r="BK738" s="232">
        <f>ROUND(I738*H738,2)</f>
        <v>0</v>
      </c>
      <c r="BL738" s="18" t="s">
        <v>257</v>
      </c>
      <c r="BM738" s="231" t="s">
        <v>1777</v>
      </c>
    </row>
    <row r="739" spans="2:65" s="1" customFormat="1" ht="36" customHeight="1">
      <c r="B739" s="39"/>
      <c r="C739" s="270" t="s">
        <v>1778</v>
      </c>
      <c r="D739" s="270" t="s">
        <v>752</v>
      </c>
      <c r="E739" s="271" t="s">
        <v>1779</v>
      </c>
      <c r="F739" s="272" t="s">
        <v>1780</v>
      </c>
      <c r="G739" s="273" t="s">
        <v>732</v>
      </c>
      <c r="H739" s="274">
        <v>2</v>
      </c>
      <c r="I739" s="275"/>
      <c r="J739" s="276">
        <f>ROUND(I739*H739,2)</f>
        <v>0</v>
      </c>
      <c r="K739" s="272" t="s">
        <v>19</v>
      </c>
      <c r="L739" s="277"/>
      <c r="M739" s="278" t="s">
        <v>19</v>
      </c>
      <c r="N739" s="279" t="s">
        <v>43</v>
      </c>
      <c r="O739" s="84"/>
      <c r="P739" s="229">
        <f>O739*H739</f>
        <v>0</v>
      </c>
      <c r="Q739" s="229">
        <v>0.03</v>
      </c>
      <c r="R739" s="229">
        <f>Q739*H739</f>
        <v>0.06</v>
      </c>
      <c r="S739" s="229">
        <v>0</v>
      </c>
      <c r="T739" s="230">
        <f>S739*H739</f>
        <v>0</v>
      </c>
      <c r="AR739" s="231" t="s">
        <v>363</v>
      </c>
      <c r="AT739" s="231" t="s">
        <v>752</v>
      </c>
      <c r="AU739" s="231" t="s">
        <v>82</v>
      </c>
      <c r="AY739" s="18" t="s">
        <v>147</v>
      </c>
      <c r="BE739" s="232">
        <f>IF(N739="základní",J739,0)</f>
        <v>0</v>
      </c>
      <c r="BF739" s="232">
        <f>IF(N739="snížená",J739,0)</f>
        <v>0</v>
      </c>
      <c r="BG739" s="232">
        <f>IF(N739="zákl. přenesená",J739,0)</f>
        <v>0</v>
      </c>
      <c r="BH739" s="232">
        <f>IF(N739="sníž. přenesená",J739,0)</f>
        <v>0</v>
      </c>
      <c r="BI739" s="232">
        <f>IF(N739="nulová",J739,0)</f>
        <v>0</v>
      </c>
      <c r="BJ739" s="18" t="s">
        <v>80</v>
      </c>
      <c r="BK739" s="232">
        <f>ROUND(I739*H739,2)</f>
        <v>0</v>
      </c>
      <c r="BL739" s="18" t="s">
        <v>257</v>
      </c>
      <c r="BM739" s="231" t="s">
        <v>1781</v>
      </c>
    </row>
    <row r="740" spans="2:65" s="1" customFormat="1" ht="36" customHeight="1">
      <c r="B740" s="39"/>
      <c r="C740" s="220" t="s">
        <v>1782</v>
      </c>
      <c r="D740" s="220" t="s">
        <v>149</v>
      </c>
      <c r="E740" s="221" t="s">
        <v>1783</v>
      </c>
      <c r="F740" s="222" t="s">
        <v>1784</v>
      </c>
      <c r="G740" s="223" t="s">
        <v>732</v>
      </c>
      <c r="H740" s="224">
        <v>1</v>
      </c>
      <c r="I740" s="225"/>
      <c r="J740" s="226">
        <f>ROUND(I740*H740,2)</f>
        <v>0</v>
      </c>
      <c r="K740" s="222" t="s">
        <v>153</v>
      </c>
      <c r="L740" s="44"/>
      <c r="M740" s="227" t="s">
        <v>19</v>
      </c>
      <c r="N740" s="228" t="s">
        <v>43</v>
      </c>
      <c r="O740" s="84"/>
      <c r="P740" s="229">
        <f>O740*H740</f>
        <v>0</v>
      </c>
      <c r="Q740" s="229">
        <v>0.00088</v>
      </c>
      <c r="R740" s="229">
        <f>Q740*H740</f>
        <v>0.00088</v>
      </c>
      <c r="S740" s="229">
        <v>0</v>
      </c>
      <c r="T740" s="230">
        <f>S740*H740</f>
        <v>0</v>
      </c>
      <c r="AR740" s="231" t="s">
        <v>257</v>
      </c>
      <c r="AT740" s="231" t="s">
        <v>149</v>
      </c>
      <c r="AU740" s="231" t="s">
        <v>82</v>
      </c>
      <c r="AY740" s="18" t="s">
        <v>147</v>
      </c>
      <c r="BE740" s="232">
        <f>IF(N740="základní",J740,0)</f>
        <v>0</v>
      </c>
      <c r="BF740" s="232">
        <f>IF(N740="snížená",J740,0)</f>
        <v>0</v>
      </c>
      <c r="BG740" s="232">
        <f>IF(N740="zákl. přenesená",J740,0)</f>
        <v>0</v>
      </c>
      <c r="BH740" s="232">
        <f>IF(N740="sníž. přenesená",J740,0)</f>
        <v>0</v>
      </c>
      <c r="BI740" s="232">
        <f>IF(N740="nulová",J740,0)</f>
        <v>0</v>
      </c>
      <c r="BJ740" s="18" t="s">
        <v>80</v>
      </c>
      <c r="BK740" s="232">
        <f>ROUND(I740*H740,2)</f>
        <v>0</v>
      </c>
      <c r="BL740" s="18" t="s">
        <v>257</v>
      </c>
      <c r="BM740" s="231" t="s">
        <v>1785</v>
      </c>
    </row>
    <row r="741" spans="2:65" s="1" customFormat="1" ht="24" customHeight="1">
      <c r="B741" s="39"/>
      <c r="C741" s="270" t="s">
        <v>1786</v>
      </c>
      <c r="D741" s="270" t="s">
        <v>752</v>
      </c>
      <c r="E741" s="271" t="s">
        <v>1787</v>
      </c>
      <c r="F741" s="272" t="s">
        <v>1788</v>
      </c>
      <c r="G741" s="273" t="s">
        <v>732</v>
      </c>
      <c r="H741" s="274">
        <v>1</v>
      </c>
      <c r="I741" s="275"/>
      <c r="J741" s="276">
        <f>ROUND(I741*H741,2)</f>
        <v>0</v>
      </c>
      <c r="K741" s="272" t="s">
        <v>19</v>
      </c>
      <c r="L741" s="277"/>
      <c r="M741" s="278" t="s">
        <v>19</v>
      </c>
      <c r="N741" s="279" t="s">
        <v>43</v>
      </c>
      <c r="O741" s="84"/>
      <c r="P741" s="229">
        <f>O741*H741</f>
        <v>0</v>
      </c>
      <c r="Q741" s="229">
        <v>0.08</v>
      </c>
      <c r="R741" s="229">
        <f>Q741*H741</f>
        <v>0.08</v>
      </c>
      <c r="S741" s="229">
        <v>0</v>
      </c>
      <c r="T741" s="230">
        <f>S741*H741</f>
        <v>0</v>
      </c>
      <c r="AR741" s="231" t="s">
        <v>363</v>
      </c>
      <c r="AT741" s="231" t="s">
        <v>752</v>
      </c>
      <c r="AU741" s="231" t="s">
        <v>82</v>
      </c>
      <c r="AY741" s="18" t="s">
        <v>147</v>
      </c>
      <c r="BE741" s="232">
        <f>IF(N741="základní",J741,0)</f>
        <v>0</v>
      </c>
      <c r="BF741" s="232">
        <f>IF(N741="snížená",J741,0)</f>
        <v>0</v>
      </c>
      <c r="BG741" s="232">
        <f>IF(N741="zákl. přenesená",J741,0)</f>
        <v>0</v>
      </c>
      <c r="BH741" s="232">
        <f>IF(N741="sníž. přenesená",J741,0)</f>
        <v>0</v>
      </c>
      <c r="BI741" s="232">
        <f>IF(N741="nulová",J741,0)</f>
        <v>0</v>
      </c>
      <c r="BJ741" s="18" t="s">
        <v>80</v>
      </c>
      <c r="BK741" s="232">
        <f>ROUND(I741*H741,2)</f>
        <v>0</v>
      </c>
      <c r="BL741" s="18" t="s">
        <v>257</v>
      </c>
      <c r="BM741" s="231" t="s">
        <v>1789</v>
      </c>
    </row>
    <row r="742" spans="2:65" s="1" customFormat="1" ht="36" customHeight="1">
      <c r="B742" s="39"/>
      <c r="C742" s="220" t="s">
        <v>1790</v>
      </c>
      <c r="D742" s="220" t="s">
        <v>149</v>
      </c>
      <c r="E742" s="221" t="s">
        <v>1791</v>
      </c>
      <c r="F742" s="222" t="s">
        <v>1792</v>
      </c>
      <c r="G742" s="223" t="s">
        <v>732</v>
      </c>
      <c r="H742" s="224">
        <v>1</v>
      </c>
      <c r="I742" s="225"/>
      <c r="J742" s="226">
        <f>ROUND(I742*H742,2)</f>
        <v>0</v>
      </c>
      <c r="K742" s="222" t="s">
        <v>153</v>
      </c>
      <c r="L742" s="44"/>
      <c r="M742" s="227" t="s">
        <v>19</v>
      </c>
      <c r="N742" s="228" t="s">
        <v>43</v>
      </c>
      <c r="O742" s="84"/>
      <c r="P742" s="229">
        <f>O742*H742</f>
        <v>0</v>
      </c>
      <c r="Q742" s="229">
        <v>0.00086</v>
      </c>
      <c r="R742" s="229">
        <f>Q742*H742</f>
        <v>0.00086</v>
      </c>
      <c r="S742" s="229">
        <v>0</v>
      </c>
      <c r="T742" s="230">
        <f>S742*H742</f>
        <v>0</v>
      </c>
      <c r="AR742" s="231" t="s">
        <v>257</v>
      </c>
      <c r="AT742" s="231" t="s">
        <v>149</v>
      </c>
      <c r="AU742" s="231" t="s">
        <v>82</v>
      </c>
      <c r="AY742" s="18" t="s">
        <v>147</v>
      </c>
      <c r="BE742" s="232">
        <f>IF(N742="základní",J742,0)</f>
        <v>0</v>
      </c>
      <c r="BF742" s="232">
        <f>IF(N742="snížená",J742,0)</f>
        <v>0</v>
      </c>
      <c r="BG742" s="232">
        <f>IF(N742="zákl. přenesená",J742,0)</f>
        <v>0</v>
      </c>
      <c r="BH742" s="232">
        <f>IF(N742="sníž. přenesená",J742,0)</f>
        <v>0</v>
      </c>
      <c r="BI742" s="232">
        <f>IF(N742="nulová",J742,0)</f>
        <v>0</v>
      </c>
      <c r="BJ742" s="18" t="s">
        <v>80</v>
      </c>
      <c r="BK742" s="232">
        <f>ROUND(I742*H742,2)</f>
        <v>0</v>
      </c>
      <c r="BL742" s="18" t="s">
        <v>257</v>
      </c>
      <c r="BM742" s="231" t="s">
        <v>1793</v>
      </c>
    </row>
    <row r="743" spans="2:65" s="1" customFormat="1" ht="24" customHeight="1">
      <c r="B743" s="39"/>
      <c r="C743" s="270" t="s">
        <v>1794</v>
      </c>
      <c r="D743" s="270" t="s">
        <v>752</v>
      </c>
      <c r="E743" s="271" t="s">
        <v>1795</v>
      </c>
      <c r="F743" s="272" t="s">
        <v>1796</v>
      </c>
      <c r="G743" s="273" t="s">
        <v>732</v>
      </c>
      <c r="H743" s="274">
        <v>1</v>
      </c>
      <c r="I743" s="275"/>
      <c r="J743" s="276">
        <f>ROUND(I743*H743,2)</f>
        <v>0</v>
      </c>
      <c r="K743" s="272" t="s">
        <v>19</v>
      </c>
      <c r="L743" s="277"/>
      <c r="M743" s="278" t="s">
        <v>19</v>
      </c>
      <c r="N743" s="279" t="s">
        <v>43</v>
      </c>
      <c r="O743" s="84"/>
      <c r="P743" s="229">
        <f>O743*H743</f>
        <v>0</v>
      </c>
      <c r="Q743" s="229">
        <v>0.08</v>
      </c>
      <c r="R743" s="229">
        <f>Q743*H743</f>
        <v>0.08</v>
      </c>
      <c r="S743" s="229">
        <v>0</v>
      </c>
      <c r="T743" s="230">
        <f>S743*H743</f>
        <v>0</v>
      </c>
      <c r="AR743" s="231" t="s">
        <v>363</v>
      </c>
      <c r="AT743" s="231" t="s">
        <v>752</v>
      </c>
      <c r="AU743" s="231" t="s">
        <v>82</v>
      </c>
      <c r="AY743" s="18" t="s">
        <v>147</v>
      </c>
      <c r="BE743" s="232">
        <f>IF(N743="základní",J743,0)</f>
        <v>0</v>
      </c>
      <c r="BF743" s="232">
        <f>IF(N743="snížená",J743,0)</f>
        <v>0</v>
      </c>
      <c r="BG743" s="232">
        <f>IF(N743="zákl. přenesená",J743,0)</f>
        <v>0</v>
      </c>
      <c r="BH743" s="232">
        <f>IF(N743="sníž. přenesená",J743,0)</f>
        <v>0</v>
      </c>
      <c r="BI743" s="232">
        <f>IF(N743="nulová",J743,0)</f>
        <v>0</v>
      </c>
      <c r="BJ743" s="18" t="s">
        <v>80</v>
      </c>
      <c r="BK743" s="232">
        <f>ROUND(I743*H743,2)</f>
        <v>0</v>
      </c>
      <c r="BL743" s="18" t="s">
        <v>257</v>
      </c>
      <c r="BM743" s="231" t="s">
        <v>1797</v>
      </c>
    </row>
    <row r="744" spans="2:65" s="1" customFormat="1" ht="48" customHeight="1">
      <c r="B744" s="39"/>
      <c r="C744" s="220" t="s">
        <v>1798</v>
      </c>
      <c r="D744" s="220" t="s">
        <v>149</v>
      </c>
      <c r="E744" s="221" t="s">
        <v>1799</v>
      </c>
      <c r="F744" s="222" t="s">
        <v>1800</v>
      </c>
      <c r="G744" s="223" t="s">
        <v>732</v>
      </c>
      <c r="H744" s="224">
        <v>9</v>
      </c>
      <c r="I744" s="225"/>
      <c r="J744" s="226">
        <f>ROUND(I744*H744,2)</f>
        <v>0</v>
      </c>
      <c r="K744" s="222" t="s">
        <v>153</v>
      </c>
      <c r="L744" s="44"/>
      <c r="M744" s="227" t="s">
        <v>19</v>
      </c>
      <c r="N744" s="228" t="s">
        <v>43</v>
      </c>
      <c r="O744" s="84"/>
      <c r="P744" s="229">
        <f>O744*H744</f>
        <v>0</v>
      </c>
      <c r="Q744" s="229">
        <v>0.00027</v>
      </c>
      <c r="R744" s="229">
        <f>Q744*H744</f>
        <v>0.00243</v>
      </c>
      <c r="S744" s="229">
        <v>0</v>
      </c>
      <c r="T744" s="230">
        <f>S744*H744</f>
        <v>0</v>
      </c>
      <c r="AR744" s="231" t="s">
        <v>257</v>
      </c>
      <c r="AT744" s="231" t="s">
        <v>149</v>
      </c>
      <c r="AU744" s="231" t="s">
        <v>82</v>
      </c>
      <c r="AY744" s="18" t="s">
        <v>147</v>
      </c>
      <c r="BE744" s="232">
        <f>IF(N744="základní",J744,0)</f>
        <v>0</v>
      </c>
      <c r="BF744" s="232">
        <f>IF(N744="snížená",J744,0)</f>
        <v>0</v>
      </c>
      <c r="BG744" s="232">
        <f>IF(N744="zákl. přenesená",J744,0)</f>
        <v>0</v>
      </c>
      <c r="BH744" s="232">
        <f>IF(N744="sníž. přenesená",J744,0)</f>
        <v>0</v>
      </c>
      <c r="BI744" s="232">
        <f>IF(N744="nulová",J744,0)</f>
        <v>0</v>
      </c>
      <c r="BJ744" s="18" t="s">
        <v>80</v>
      </c>
      <c r="BK744" s="232">
        <f>ROUND(I744*H744,2)</f>
        <v>0</v>
      </c>
      <c r="BL744" s="18" t="s">
        <v>257</v>
      </c>
      <c r="BM744" s="231" t="s">
        <v>1801</v>
      </c>
    </row>
    <row r="745" spans="2:51" s="12" customFormat="1" ht="12">
      <c r="B745" s="233"/>
      <c r="C745" s="234"/>
      <c r="D745" s="235" t="s">
        <v>156</v>
      </c>
      <c r="E745" s="236" t="s">
        <v>19</v>
      </c>
      <c r="F745" s="237" t="s">
        <v>1802</v>
      </c>
      <c r="G745" s="234"/>
      <c r="H745" s="238">
        <v>9</v>
      </c>
      <c r="I745" s="239"/>
      <c r="J745" s="234"/>
      <c r="K745" s="234"/>
      <c r="L745" s="240"/>
      <c r="M745" s="241"/>
      <c r="N745" s="242"/>
      <c r="O745" s="242"/>
      <c r="P745" s="242"/>
      <c r="Q745" s="242"/>
      <c r="R745" s="242"/>
      <c r="S745" s="242"/>
      <c r="T745" s="243"/>
      <c r="AT745" s="244" t="s">
        <v>156</v>
      </c>
      <c r="AU745" s="244" t="s">
        <v>82</v>
      </c>
      <c r="AV745" s="12" t="s">
        <v>82</v>
      </c>
      <c r="AW745" s="12" t="s">
        <v>33</v>
      </c>
      <c r="AX745" s="12" t="s">
        <v>80</v>
      </c>
      <c r="AY745" s="244" t="s">
        <v>147</v>
      </c>
    </row>
    <row r="746" spans="2:65" s="1" customFormat="1" ht="16.5" customHeight="1">
      <c r="B746" s="39"/>
      <c r="C746" s="270" t="s">
        <v>1803</v>
      </c>
      <c r="D746" s="270" t="s">
        <v>752</v>
      </c>
      <c r="E746" s="271" t="s">
        <v>1804</v>
      </c>
      <c r="F746" s="272" t="s">
        <v>1805</v>
      </c>
      <c r="G746" s="273" t="s">
        <v>732</v>
      </c>
      <c r="H746" s="274">
        <v>9</v>
      </c>
      <c r="I746" s="275"/>
      <c r="J746" s="276">
        <f>ROUND(I746*H746,2)</f>
        <v>0</v>
      </c>
      <c r="K746" s="272" t="s">
        <v>19</v>
      </c>
      <c r="L746" s="277"/>
      <c r="M746" s="278" t="s">
        <v>19</v>
      </c>
      <c r="N746" s="279" t="s">
        <v>43</v>
      </c>
      <c r="O746" s="84"/>
      <c r="P746" s="229">
        <f>O746*H746</f>
        <v>0</v>
      </c>
      <c r="Q746" s="229">
        <v>0.038</v>
      </c>
      <c r="R746" s="229">
        <f>Q746*H746</f>
        <v>0.34199999999999997</v>
      </c>
      <c r="S746" s="229">
        <v>0</v>
      </c>
      <c r="T746" s="230">
        <f>S746*H746</f>
        <v>0</v>
      </c>
      <c r="AR746" s="231" t="s">
        <v>363</v>
      </c>
      <c r="AT746" s="231" t="s">
        <v>752</v>
      </c>
      <c r="AU746" s="231" t="s">
        <v>82</v>
      </c>
      <c r="AY746" s="18" t="s">
        <v>147</v>
      </c>
      <c r="BE746" s="232">
        <f>IF(N746="základní",J746,0)</f>
        <v>0</v>
      </c>
      <c r="BF746" s="232">
        <f>IF(N746="snížená",J746,0)</f>
        <v>0</v>
      </c>
      <c r="BG746" s="232">
        <f>IF(N746="zákl. přenesená",J746,0)</f>
        <v>0</v>
      </c>
      <c r="BH746" s="232">
        <f>IF(N746="sníž. přenesená",J746,0)</f>
        <v>0</v>
      </c>
      <c r="BI746" s="232">
        <f>IF(N746="nulová",J746,0)</f>
        <v>0</v>
      </c>
      <c r="BJ746" s="18" t="s">
        <v>80</v>
      </c>
      <c r="BK746" s="232">
        <f>ROUND(I746*H746,2)</f>
        <v>0</v>
      </c>
      <c r="BL746" s="18" t="s">
        <v>257</v>
      </c>
      <c r="BM746" s="231" t="s">
        <v>1806</v>
      </c>
    </row>
    <row r="747" spans="2:65" s="1" customFormat="1" ht="24" customHeight="1">
      <c r="B747" s="39"/>
      <c r="C747" s="220" t="s">
        <v>1807</v>
      </c>
      <c r="D747" s="220" t="s">
        <v>149</v>
      </c>
      <c r="E747" s="221" t="s">
        <v>1808</v>
      </c>
      <c r="F747" s="222" t="s">
        <v>1809</v>
      </c>
      <c r="G747" s="223" t="s">
        <v>732</v>
      </c>
      <c r="H747" s="224">
        <v>1</v>
      </c>
      <c r="I747" s="225"/>
      <c r="J747" s="226">
        <f>ROUND(I747*H747,2)</f>
        <v>0</v>
      </c>
      <c r="K747" s="222" t="s">
        <v>19</v>
      </c>
      <c r="L747" s="44"/>
      <c r="M747" s="227" t="s">
        <v>19</v>
      </c>
      <c r="N747" s="228" t="s">
        <v>43</v>
      </c>
      <c r="O747" s="84"/>
      <c r="P747" s="229">
        <f>O747*H747</f>
        <v>0</v>
      </c>
      <c r="Q747" s="229">
        <v>0.0165</v>
      </c>
      <c r="R747" s="229">
        <f>Q747*H747</f>
        <v>0.0165</v>
      </c>
      <c r="S747" s="229">
        <v>0</v>
      </c>
      <c r="T747" s="230">
        <f>S747*H747</f>
        <v>0</v>
      </c>
      <c r="AR747" s="231" t="s">
        <v>257</v>
      </c>
      <c r="AT747" s="231" t="s">
        <v>149</v>
      </c>
      <c r="AU747" s="231" t="s">
        <v>82</v>
      </c>
      <c r="AY747" s="18" t="s">
        <v>147</v>
      </c>
      <c r="BE747" s="232">
        <f>IF(N747="základní",J747,0)</f>
        <v>0</v>
      </c>
      <c r="BF747" s="232">
        <f>IF(N747="snížená",J747,0)</f>
        <v>0</v>
      </c>
      <c r="BG747" s="232">
        <f>IF(N747="zákl. přenesená",J747,0)</f>
        <v>0</v>
      </c>
      <c r="BH747" s="232">
        <f>IF(N747="sníž. přenesená",J747,0)</f>
        <v>0</v>
      </c>
      <c r="BI747" s="232">
        <f>IF(N747="nulová",J747,0)</f>
        <v>0</v>
      </c>
      <c r="BJ747" s="18" t="s">
        <v>80</v>
      </c>
      <c r="BK747" s="232">
        <f>ROUND(I747*H747,2)</f>
        <v>0</v>
      </c>
      <c r="BL747" s="18" t="s">
        <v>257</v>
      </c>
      <c r="BM747" s="231" t="s">
        <v>1810</v>
      </c>
    </row>
    <row r="748" spans="2:65" s="1" customFormat="1" ht="16.5" customHeight="1">
      <c r="B748" s="39"/>
      <c r="C748" s="220" t="s">
        <v>1811</v>
      </c>
      <c r="D748" s="220" t="s">
        <v>149</v>
      </c>
      <c r="E748" s="221" t="s">
        <v>1812</v>
      </c>
      <c r="F748" s="222" t="s">
        <v>1813</v>
      </c>
      <c r="G748" s="223" t="s">
        <v>732</v>
      </c>
      <c r="H748" s="224">
        <v>1</v>
      </c>
      <c r="I748" s="225"/>
      <c r="J748" s="226">
        <f>ROUND(I748*H748,2)</f>
        <v>0</v>
      </c>
      <c r="K748" s="222" t="s">
        <v>19</v>
      </c>
      <c r="L748" s="44"/>
      <c r="M748" s="227" t="s">
        <v>19</v>
      </c>
      <c r="N748" s="228" t="s">
        <v>43</v>
      </c>
      <c r="O748" s="84"/>
      <c r="P748" s="229">
        <f>O748*H748</f>
        <v>0</v>
      </c>
      <c r="Q748" s="229">
        <v>0.05</v>
      </c>
      <c r="R748" s="229">
        <f>Q748*H748</f>
        <v>0.05</v>
      </c>
      <c r="S748" s="229">
        <v>0</v>
      </c>
      <c r="T748" s="230">
        <f>S748*H748</f>
        <v>0</v>
      </c>
      <c r="AR748" s="231" t="s">
        <v>257</v>
      </c>
      <c r="AT748" s="231" t="s">
        <v>149</v>
      </c>
      <c r="AU748" s="231" t="s">
        <v>82</v>
      </c>
      <c r="AY748" s="18" t="s">
        <v>147</v>
      </c>
      <c r="BE748" s="232">
        <f>IF(N748="základní",J748,0)</f>
        <v>0</v>
      </c>
      <c r="BF748" s="232">
        <f>IF(N748="snížená",J748,0)</f>
        <v>0</v>
      </c>
      <c r="BG748" s="232">
        <f>IF(N748="zákl. přenesená",J748,0)</f>
        <v>0</v>
      </c>
      <c r="BH748" s="232">
        <f>IF(N748="sníž. přenesená",J748,0)</f>
        <v>0</v>
      </c>
      <c r="BI748" s="232">
        <f>IF(N748="nulová",J748,0)</f>
        <v>0</v>
      </c>
      <c r="BJ748" s="18" t="s">
        <v>80</v>
      </c>
      <c r="BK748" s="232">
        <f>ROUND(I748*H748,2)</f>
        <v>0</v>
      </c>
      <c r="BL748" s="18" t="s">
        <v>257</v>
      </c>
      <c r="BM748" s="231" t="s">
        <v>1814</v>
      </c>
    </row>
    <row r="749" spans="2:65" s="1" customFormat="1" ht="24" customHeight="1">
      <c r="B749" s="39"/>
      <c r="C749" s="220" t="s">
        <v>1815</v>
      </c>
      <c r="D749" s="220" t="s">
        <v>149</v>
      </c>
      <c r="E749" s="221" t="s">
        <v>1816</v>
      </c>
      <c r="F749" s="222" t="s">
        <v>1817</v>
      </c>
      <c r="G749" s="223" t="s">
        <v>732</v>
      </c>
      <c r="H749" s="224">
        <v>1</v>
      </c>
      <c r="I749" s="225"/>
      <c r="J749" s="226">
        <f>ROUND(I749*H749,2)</f>
        <v>0</v>
      </c>
      <c r="K749" s="222" t="s">
        <v>19</v>
      </c>
      <c r="L749" s="44"/>
      <c r="M749" s="227" t="s">
        <v>19</v>
      </c>
      <c r="N749" s="228" t="s">
        <v>43</v>
      </c>
      <c r="O749" s="84"/>
      <c r="P749" s="229">
        <f>O749*H749</f>
        <v>0</v>
      </c>
      <c r="Q749" s="229">
        <v>0.05</v>
      </c>
      <c r="R749" s="229">
        <f>Q749*H749</f>
        <v>0.05</v>
      </c>
      <c r="S749" s="229">
        <v>0</v>
      </c>
      <c r="T749" s="230">
        <f>S749*H749</f>
        <v>0</v>
      </c>
      <c r="AR749" s="231" t="s">
        <v>257</v>
      </c>
      <c r="AT749" s="231" t="s">
        <v>149</v>
      </c>
      <c r="AU749" s="231" t="s">
        <v>82</v>
      </c>
      <c r="AY749" s="18" t="s">
        <v>147</v>
      </c>
      <c r="BE749" s="232">
        <f>IF(N749="základní",J749,0)</f>
        <v>0</v>
      </c>
      <c r="BF749" s="232">
        <f>IF(N749="snížená",J749,0)</f>
        <v>0</v>
      </c>
      <c r="BG749" s="232">
        <f>IF(N749="zákl. přenesená",J749,0)</f>
        <v>0</v>
      </c>
      <c r="BH749" s="232">
        <f>IF(N749="sníž. přenesená",J749,0)</f>
        <v>0</v>
      </c>
      <c r="BI749" s="232">
        <f>IF(N749="nulová",J749,0)</f>
        <v>0</v>
      </c>
      <c r="BJ749" s="18" t="s">
        <v>80</v>
      </c>
      <c r="BK749" s="232">
        <f>ROUND(I749*H749,2)</f>
        <v>0</v>
      </c>
      <c r="BL749" s="18" t="s">
        <v>257</v>
      </c>
      <c r="BM749" s="231" t="s">
        <v>1818</v>
      </c>
    </row>
    <row r="750" spans="2:65" s="1" customFormat="1" ht="24" customHeight="1">
      <c r="B750" s="39"/>
      <c r="C750" s="220" t="s">
        <v>1819</v>
      </c>
      <c r="D750" s="220" t="s">
        <v>149</v>
      </c>
      <c r="E750" s="221" t="s">
        <v>1820</v>
      </c>
      <c r="F750" s="222" t="s">
        <v>1821</v>
      </c>
      <c r="G750" s="223" t="s">
        <v>732</v>
      </c>
      <c r="H750" s="224">
        <v>1</v>
      </c>
      <c r="I750" s="225"/>
      <c r="J750" s="226">
        <f>ROUND(I750*H750,2)</f>
        <v>0</v>
      </c>
      <c r="K750" s="222" t="s">
        <v>19</v>
      </c>
      <c r="L750" s="44"/>
      <c r="M750" s="227" t="s">
        <v>19</v>
      </c>
      <c r="N750" s="228" t="s">
        <v>43</v>
      </c>
      <c r="O750" s="84"/>
      <c r="P750" s="229">
        <f>O750*H750</f>
        <v>0</v>
      </c>
      <c r="Q750" s="229">
        <v>0.05</v>
      </c>
      <c r="R750" s="229">
        <f>Q750*H750</f>
        <v>0.05</v>
      </c>
      <c r="S750" s="229">
        <v>0</v>
      </c>
      <c r="T750" s="230">
        <f>S750*H750</f>
        <v>0</v>
      </c>
      <c r="AR750" s="231" t="s">
        <v>257</v>
      </c>
      <c r="AT750" s="231" t="s">
        <v>149</v>
      </c>
      <c r="AU750" s="231" t="s">
        <v>82</v>
      </c>
      <c r="AY750" s="18" t="s">
        <v>147</v>
      </c>
      <c r="BE750" s="232">
        <f>IF(N750="základní",J750,0)</f>
        <v>0</v>
      </c>
      <c r="BF750" s="232">
        <f>IF(N750="snížená",J750,0)</f>
        <v>0</v>
      </c>
      <c r="BG750" s="232">
        <f>IF(N750="zákl. přenesená",J750,0)</f>
        <v>0</v>
      </c>
      <c r="BH750" s="232">
        <f>IF(N750="sníž. přenesená",J750,0)</f>
        <v>0</v>
      </c>
      <c r="BI750" s="232">
        <f>IF(N750="nulová",J750,0)</f>
        <v>0</v>
      </c>
      <c r="BJ750" s="18" t="s">
        <v>80</v>
      </c>
      <c r="BK750" s="232">
        <f>ROUND(I750*H750,2)</f>
        <v>0</v>
      </c>
      <c r="BL750" s="18" t="s">
        <v>257</v>
      </c>
      <c r="BM750" s="231" t="s">
        <v>1822</v>
      </c>
    </row>
    <row r="751" spans="2:65" s="1" customFormat="1" ht="16.5" customHeight="1">
      <c r="B751" s="39"/>
      <c r="C751" s="220" t="s">
        <v>1823</v>
      </c>
      <c r="D751" s="220" t="s">
        <v>149</v>
      </c>
      <c r="E751" s="221" t="s">
        <v>1824</v>
      </c>
      <c r="F751" s="222" t="s">
        <v>1825</v>
      </c>
      <c r="G751" s="223" t="s">
        <v>732</v>
      </c>
      <c r="H751" s="224">
        <v>1</v>
      </c>
      <c r="I751" s="225"/>
      <c r="J751" s="226">
        <f>ROUND(I751*H751,2)</f>
        <v>0</v>
      </c>
      <c r="K751" s="222" t="s">
        <v>19</v>
      </c>
      <c r="L751" s="44"/>
      <c r="M751" s="227" t="s">
        <v>19</v>
      </c>
      <c r="N751" s="228" t="s">
        <v>43</v>
      </c>
      <c r="O751" s="84"/>
      <c r="P751" s="229">
        <f>O751*H751</f>
        <v>0</v>
      </c>
      <c r="Q751" s="229">
        <v>0.05</v>
      </c>
      <c r="R751" s="229">
        <f>Q751*H751</f>
        <v>0.05</v>
      </c>
      <c r="S751" s="229">
        <v>0</v>
      </c>
      <c r="T751" s="230">
        <f>S751*H751</f>
        <v>0</v>
      </c>
      <c r="AR751" s="231" t="s">
        <v>257</v>
      </c>
      <c r="AT751" s="231" t="s">
        <v>149</v>
      </c>
      <c r="AU751" s="231" t="s">
        <v>82</v>
      </c>
      <c r="AY751" s="18" t="s">
        <v>147</v>
      </c>
      <c r="BE751" s="232">
        <f>IF(N751="základní",J751,0)</f>
        <v>0</v>
      </c>
      <c r="BF751" s="232">
        <f>IF(N751="snížená",J751,0)</f>
        <v>0</v>
      </c>
      <c r="BG751" s="232">
        <f>IF(N751="zákl. přenesená",J751,0)</f>
        <v>0</v>
      </c>
      <c r="BH751" s="232">
        <f>IF(N751="sníž. přenesená",J751,0)</f>
        <v>0</v>
      </c>
      <c r="BI751" s="232">
        <f>IF(N751="nulová",J751,0)</f>
        <v>0</v>
      </c>
      <c r="BJ751" s="18" t="s">
        <v>80</v>
      </c>
      <c r="BK751" s="232">
        <f>ROUND(I751*H751,2)</f>
        <v>0</v>
      </c>
      <c r="BL751" s="18" t="s">
        <v>257</v>
      </c>
      <c r="BM751" s="231" t="s">
        <v>1826</v>
      </c>
    </row>
    <row r="752" spans="2:65" s="1" customFormat="1" ht="16.5" customHeight="1">
      <c r="B752" s="39"/>
      <c r="C752" s="220" t="s">
        <v>1827</v>
      </c>
      <c r="D752" s="220" t="s">
        <v>149</v>
      </c>
      <c r="E752" s="221" t="s">
        <v>1828</v>
      </c>
      <c r="F752" s="222" t="s">
        <v>1829</v>
      </c>
      <c r="G752" s="223" t="s">
        <v>732</v>
      </c>
      <c r="H752" s="224">
        <v>1</v>
      </c>
      <c r="I752" s="225"/>
      <c r="J752" s="226">
        <f>ROUND(I752*H752,2)</f>
        <v>0</v>
      </c>
      <c r="K752" s="222" t="s">
        <v>19</v>
      </c>
      <c r="L752" s="44"/>
      <c r="M752" s="227" t="s">
        <v>19</v>
      </c>
      <c r="N752" s="228" t="s">
        <v>43</v>
      </c>
      <c r="O752" s="84"/>
      <c r="P752" s="229">
        <f>O752*H752</f>
        <v>0</v>
      </c>
      <c r="Q752" s="229">
        <v>0.05</v>
      </c>
      <c r="R752" s="229">
        <f>Q752*H752</f>
        <v>0.05</v>
      </c>
      <c r="S752" s="229">
        <v>0</v>
      </c>
      <c r="T752" s="230">
        <f>S752*H752</f>
        <v>0</v>
      </c>
      <c r="AR752" s="231" t="s">
        <v>257</v>
      </c>
      <c r="AT752" s="231" t="s">
        <v>149</v>
      </c>
      <c r="AU752" s="231" t="s">
        <v>82</v>
      </c>
      <c r="AY752" s="18" t="s">
        <v>147</v>
      </c>
      <c r="BE752" s="232">
        <f>IF(N752="základní",J752,0)</f>
        <v>0</v>
      </c>
      <c r="BF752" s="232">
        <f>IF(N752="snížená",J752,0)</f>
        <v>0</v>
      </c>
      <c r="BG752" s="232">
        <f>IF(N752="zákl. přenesená",J752,0)</f>
        <v>0</v>
      </c>
      <c r="BH752" s="232">
        <f>IF(N752="sníž. přenesená",J752,0)</f>
        <v>0</v>
      </c>
      <c r="BI752" s="232">
        <f>IF(N752="nulová",J752,0)</f>
        <v>0</v>
      </c>
      <c r="BJ752" s="18" t="s">
        <v>80</v>
      </c>
      <c r="BK752" s="232">
        <f>ROUND(I752*H752,2)</f>
        <v>0</v>
      </c>
      <c r="BL752" s="18" t="s">
        <v>257</v>
      </c>
      <c r="BM752" s="231" t="s">
        <v>1830</v>
      </c>
    </row>
    <row r="753" spans="2:65" s="1" customFormat="1" ht="24" customHeight="1">
      <c r="B753" s="39"/>
      <c r="C753" s="220" t="s">
        <v>1831</v>
      </c>
      <c r="D753" s="220" t="s">
        <v>149</v>
      </c>
      <c r="E753" s="221" t="s">
        <v>1832</v>
      </c>
      <c r="F753" s="222" t="s">
        <v>1833</v>
      </c>
      <c r="G753" s="223" t="s">
        <v>732</v>
      </c>
      <c r="H753" s="224">
        <v>1</v>
      </c>
      <c r="I753" s="225"/>
      <c r="J753" s="226">
        <f>ROUND(I753*H753,2)</f>
        <v>0</v>
      </c>
      <c r="K753" s="222" t="s">
        <v>19</v>
      </c>
      <c r="L753" s="44"/>
      <c r="M753" s="227" t="s">
        <v>19</v>
      </c>
      <c r="N753" s="228" t="s">
        <v>43</v>
      </c>
      <c r="O753" s="84"/>
      <c r="P753" s="229">
        <f>O753*H753</f>
        <v>0</v>
      </c>
      <c r="Q753" s="229">
        <v>0.05</v>
      </c>
      <c r="R753" s="229">
        <f>Q753*H753</f>
        <v>0.05</v>
      </c>
      <c r="S753" s="229">
        <v>0</v>
      </c>
      <c r="T753" s="230">
        <f>S753*H753</f>
        <v>0</v>
      </c>
      <c r="AR753" s="231" t="s">
        <v>257</v>
      </c>
      <c r="AT753" s="231" t="s">
        <v>149</v>
      </c>
      <c r="AU753" s="231" t="s">
        <v>82</v>
      </c>
      <c r="AY753" s="18" t="s">
        <v>147</v>
      </c>
      <c r="BE753" s="232">
        <f>IF(N753="základní",J753,0)</f>
        <v>0</v>
      </c>
      <c r="BF753" s="232">
        <f>IF(N753="snížená",J753,0)</f>
        <v>0</v>
      </c>
      <c r="BG753" s="232">
        <f>IF(N753="zákl. přenesená",J753,0)</f>
        <v>0</v>
      </c>
      <c r="BH753" s="232">
        <f>IF(N753="sníž. přenesená",J753,0)</f>
        <v>0</v>
      </c>
      <c r="BI753" s="232">
        <f>IF(N753="nulová",J753,0)</f>
        <v>0</v>
      </c>
      <c r="BJ753" s="18" t="s">
        <v>80</v>
      </c>
      <c r="BK753" s="232">
        <f>ROUND(I753*H753,2)</f>
        <v>0</v>
      </c>
      <c r="BL753" s="18" t="s">
        <v>257</v>
      </c>
      <c r="BM753" s="231" t="s">
        <v>1834</v>
      </c>
    </row>
    <row r="754" spans="2:65" s="1" customFormat="1" ht="16.5" customHeight="1">
      <c r="B754" s="39"/>
      <c r="C754" s="220" t="s">
        <v>1835</v>
      </c>
      <c r="D754" s="220" t="s">
        <v>149</v>
      </c>
      <c r="E754" s="221" t="s">
        <v>1836</v>
      </c>
      <c r="F754" s="222" t="s">
        <v>1837</v>
      </c>
      <c r="G754" s="223" t="s">
        <v>732</v>
      </c>
      <c r="H754" s="224">
        <v>1</v>
      </c>
      <c r="I754" s="225"/>
      <c r="J754" s="226">
        <f>ROUND(I754*H754,2)</f>
        <v>0</v>
      </c>
      <c r="K754" s="222" t="s">
        <v>19</v>
      </c>
      <c r="L754" s="44"/>
      <c r="M754" s="227" t="s">
        <v>19</v>
      </c>
      <c r="N754" s="228" t="s">
        <v>43</v>
      </c>
      <c r="O754" s="84"/>
      <c r="P754" s="229">
        <f>O754*H754</f>
        <v>0</v>
      </c>
      <c r="Q754" s="229">
        <v>0.05</v>
      </c>
      <c r="R754" s="229">
        <f>Q754*H754</f>
        <v>0.05</v>
      </c>
      <c r="S754" s="229">
        <v>0</v>
      </c>
      <c r="T754" s="230">
        <f>S754*H754</f>
        <v>0</v>
      </c>
      <c r="AR754" s="231" t="s">
        <v>257</v>
      </c>
      <c r="AT754" s="231" t="s">
        <v>149</v>
      </c>
      <c r="AU754" s="231" t="s">
        <v>82</v>
      </c>
      <c r="AY754" s="18" t="s">
        <v>147</v>
      </c>
      <c r="BE754" s="232">
        <f>IF(N754="základní",J754,0)</f>
        <v>0</v>
      </c>
      <c r="BF754" s="232">
        <f>IF(N754="snížená",J754,0)</f>
        <v>0</v>
      </c>
      <c r="BG754" s="232">
        <f>IF(N754="zákl. přenesená",J754,0)</f>
        <v>0</v>
      </c>
      <c r="BH754" s="232">
        <f>IF(N754="sníž. přenesená",J754,0)</f>
        <v>0</v>
      </c>
      <c r="BI754" s="232">
        <f>IF(N754="nulová",J754,0)</f>
        <v>0</v>
      </c>
      <c r="BJ754" s="18" t="s">
        <v>80</v>
      </c>
      <c r="BK754" s="232">
        <f>ROUND(I754*H754,2)</f>
        <v>0</v>
      </c>
      <c r="BL754" s="18" t="s">
        <v>257</v>
      </c>
      <c r="BM754" s="231" t="s">
        <v>1838</v>
      </c>
    </row>
    <row r="755" spans="2:65" s="1" customFormat="1" ht="24" customHeight="1">
      <c r="B755" s="39"/>
      <c r="C755" s="220" t="s">
        <v>1839</v>
      </c>
      <c r="D755" s="220" t="s">
        <v>149</v>
      </c>
      <c r="E755" s="221" t="s">
        <v>1840</v>
      </c>
      <c r="F755" s="222" t="s">
        <v>1841</v>
      </c>
      <c r="G755" s="223" t="s">
        <v>732</v>
      </c>
      <c r="H755" s="224">
        <v>1</v>
      </c>
      <c r="I755" s="225"/>
      <c r="J755" s="226">
        <f>ROUND(I755*H755,2)</f>
        <v>0</v>
      </c>
      <c r="K755" s="222" t="s">
        <v>19</v>
      </c>
      <c r="L755" s="44"/>
      <c r="M755" s="227" t="s">
        <v>19</v>
      </c>
      <c r="N755" s="228" t="s">
        <v>43</v>
      </c>
      <c r="O755" s="84"/>
      <c r="P755" s="229">
        <f>O755*H755</f>
        <v>0</v>
      </c>
      <c r="Q755" s="229">
        <v>0.05</v>
      </c>
      <c r="R755" s="229">
        <f>Q755*H755</f>
        <v>0.05</v>
      </c>
      <c r="S755" s="229">
        <v>0</v>
      </c>
      <c r="T755" s="230">
        <f>S755*H755</f>
        <v>0</v>
      </c>
      <c r="AR755" s="231" t="s">
        <v>257</v>
      </c>
      <c r="AT755" s="231" t="s">
        <v>149</v>
      </c>
      <c r="AU755" s="231" t="s">
        <v>82</v>
      </c>
      <c r="AY755" s="18" t="s">
        <v>147</v>
      </c>
      <c r="BE755" s="232">
        <f>IF(N755="základní",J755,0)</f>
        <v>0</v>
      </c>
      <c r="BF755" s="232">
        <f>IF(N755="snížená",J755,0)</f>
        <v>0</v>
      </c>
      <c r="BG755" s="232">
        <f>IF(N755="zákl. přenesená",J755,0)</f>
        <v>0</v>
      </c>
      <c r="BH755" s="232">
        <f>IF(N755="sníž. přenesená",J755,0)</f>
        <v>0</v>
      </c>
      <c r="BI755" s="232">
        <f>IF(N755="nulová",J755,0)</f>
        <v>0</v>
      </c>
      <c r="BJ755" s="18" t="s">
        <v>80</v>
      </c>
      <c r="BK755" s="232">
        <f>ROUND(I755*H755,2)</f>
        <v>0</v>
      </c>
      <c r="BL755" s="18" t="s">
        <v>257</v>
      </c>
      <c r="BM755" s="231" t="s">
        <v>1842</v>
      </c>
    </row>
    <row r="756" spans="2:65" s="1" customFormat="1" ht="24" customHeight="1">
      <c r="B756" s="39"/>
      <c r="C756" s="220" t="s">
        <v>1843</v>
      </c>
      <c r="D756" s="220" t="s">
        <v>149</v>
      </c>
      <c r="E756" s="221" t="s">
        <v>1844</v>
      </c>
      <c r="F756" s="222" t="s">
        <v>1845</v>
      </c>
      <c r="G756" s="223" t="s">
        <v>732</v>
      </c>
      <c r="H756" s="224">
        <v>1</v>
      </c>
      <c r="I756" s="225"/>
      <c r="J756" s="226">
        <f>ROUND(I756*H756,2)</f>
        <v>0</v>
      </c>
      <c r="K756" s="222" t="s">
        <v>19</v>
      </c>
      <c r="L756" s="44"/>
      <c r="M756" s="227" t="s">
        <v>19</v>
      </c>
      <c r="N756" s="228" t="s">
        <v>43</v>
      </c>
      <c r="O756" s="84"/>
      <c r="P756" s="229">
        <f>O756*H756</f>
        <v>0</v>
      </c>
      <c r="Q756" s="229">
        <v>0.05</v>
      </c>
      <c r="R756" s="229">
        <f>Q756*H756</f>
        <v>0.05</v>
      </c>
      <c r="S756" s="229">
        <v>0</v>
      </c>
      <c r="T756" s="230">
        <f>S756*H756</f>
        <v>0</v>
      </c>
      <c r="AR756" s="231" t="s">
        <v>257</v>
      </c>
      <c r="AT756" s="231" t="s">
        <v>149</v>
      </c>
      <c r="AU756" s="231" t="s">
        <v>82</v>
      </c>
      <c r="AY756" s="18" t="s">
        <v>147</v>
      </c>
      <c r="BE756" s="232">
        <f>IF(N756="základní",J756,0)</f>
        <v>0</v>
      </c>
      <c r="BF756" s="232">
        <f>IF(N756="snížená",J756,0)</f>
        <v>0</v>
      </c>
      <c r="BG756" s="232">
        <f>IF(N756="zákl. přenesená",J756,0)</f>
        <v>0</v>
      </c>
      <c r="BH756" s="232">
        <f>IF(N756="sníž. přenesená",J756,0)</f>
        <v>0</v>
      </c>
      <c r="BI756" s="232">
        <f>IF(N756="nulová",J756,0)</f>
        <v>0</v>
      </c>
      <c r="BJ756" s="18" t="s">
        <v>80</v>
      </c>
      <c r="BK756" s="232">
        <f>ROUND(I756*H756,2)</f>
        <v>0</v>
      </c>
      <c r="BL756" s="18" t="s">
        <v>257</v>
      </c>
      <c r="BM756" s="231" t="s">
        <v>1846</v>
      </c>
    </row>
    <row r="757" spans="2:65" s="1" customFormat="1" ht="24" customHeight="1">
      <c r="B757" s="39"/>
      <c r="C757" s="220" t="s">
        <v>1847</v>
      </c>
      <c r="D757" s="220" t="s">
        <v>149</v>
      </c>
      <c r="E757" s="221" t="s">
        <v>1848</v>
      </c>
      <c r="F757" s="222" t="s">
        <v>1845</v>
      </c>
      <c r="G757" s="223" t="s">
        <v>732</v>
      </c>
      <c r="H757" s="224">
        <v>1</v>
      </c>
      <c r="I757" s="225"/>
      <c r="J757" s="226">
        <f>ROUND(I757*H757,2)</f>
        <v>0</v>
      </c>
      <c r="K757" s="222" t="s">
        <v>19</v>
      </c>
      <c r="L757" s="44"/>
      <c r="M757" s="227" t="s">
        <v>19</v>
      </c>
      <c r="N757" s="228" t="s">
        <v>43</v>
      </c>
      <c r="O757" s="84"/>
      <c r="P757" s="229">
        <f>O757*H757</f>
        <v>0</v>
      </c>
      <c r="Q757" s="229">
        <v>0.05</v>
      </c>
      <c r="R757" s="229">
        <f>Q757*H757</f>
        <v>0.05</v>
      </c>
      <c r="S757" s="229">
        <v>0</v>
      </c>
      <c r="T757" s="230">
        <f>S757*H757</f>
        <v>0</v>
      </c>
      <c r="AR757" s="231" t="s">
        <v>257</v>
      </c>
      <c r="AT757" s="231" t="s">
        <v>149</v>
      </c>
      <c r="AU757" s="231" t="s">
        <v>82</v>
      </c>
      <c r="AY757" s="18" t="s">
        <v>147</v>
      </c>
      <c r="BE757" s="232">
        <f>IF(N757="základní",J757,0)</f>
        <v>0</v>
      </c>
      <c r="BF757" s="232">
        <f>IF(N757="snížená",J757,0)</f>
        <v>0</v>
      </c>
      <c r="BG757" s="232">
        <f>IF(N757="zákl. přenesená",J757,0)</f>
        <v>0</v>
      </c>
      <c r="BH757" s="232">
        <f>IF(N757="sníž. přenesená",J757,0)</f>
        <v>0</v>
      </c>
      <c r="BI757" s="232">
        <f>IF(N757="nulová",J757,0)</f>
        <v>0</v>
      </c>
      <c r="BJ757" s="18" t="s">
        <v>80</v>
      </c>
      <c r="BK757" s="232">
        <f>ROUND(I757*H757,2)</f>
        <v>0</v>
      </c>
      <c r="BL757" s="18" t="s">
        <v>257</v>
      </c>
      <c r="BM757" s="231" t="s">
        <v>1849</v>
      </c>
    </row>
    <row r="758" spans="2:65" s="1" customFormat="1" ht="24" customHeight="1">
      <c r="B758" s="39"/>
      <c r="C758" s="220" t="s">
        <v>1850</v>
      </c>
      <c r="D758" s="220" t="s">
        <v>149</v>
      </c>
      <c r="E758" s="221" t="s">
        <v>1851</v>
      </c>
      <c r="F758" s="222" t="s">
        <v>1845</v>
      </c>
      <c r="G758" s="223" t="s">
        <v>732</v>
      </c>
      <c r="H758" s="224">
        <v>20</v>
      </c>
      <c r="I758" s="225"/>
      <c r="J758" s="226">
        <f>ROUND(I758*H758,2)</f>
        <v>0</v>
      </c>
      <c r="K758" s="222" t="s">
        <v>19</v>
      </c>
      <c r="L758" s="44"/>
      <c r="M758" s="227" t="s">
        <v>19</v>
      </c>
      <c r="N758" s="228" t="s">
        <v>43</v>
      </c>
      <c r="O758" s="84"/>
      <c r="P758" s="229">
        <f>O758*H758</f>
        <v>0</v>
      </c>
      <c r="Q758" s="229">
        <v>0.05</v>
      </c>
      <c r="R758" s="229">
        <f>Q758*H758</f>
        <v>1</v>
      </c>
      <c r="S758" s="229">
        <v>0</v>
      </c>
      <c r="T758" s="230">
        <f>S758*H758</f>
        <v>0</v>
      </c>
      <c r="AR758" s="231" t="s">
        <v>257</v>
      </c>
      <c r="AT758" s="231" t="s">
        <v>149</v>
      </c>
      <c r="AU758" s="231" t="s">
        <v>82</v>
      </c>
      <c r="AY758" s="18" t="s">
        <v>147</v>
      </c>
      <c r="BE758" s="232">
        <f>IF(N758="základní",J758,0)</f>
        <v>0</v>
      </c>
      <c r="BF758" s="232">
        <f>IF(N758="snížená",J758,0)</f>
        <v>0</v>
      </c>
      <c r="BG758" s="232">
        <f>IF(N758="zákl. přenesená",J758,0)</f>
        <v>0</v>
      </c>
      <c r="BH758" s="232">
        <f>IF(N758="sníž. přenesená",J758,0)</f>
        <v>0</v>
      </c>
      <c r="BI758" s="232">
        <f>IF(N758="nulová",J758,0)</f>
        <v>0</v>
      </c>
      <c r="BJ758" s="18" t="s">
        <v>80</v>
      </c>
      <c r="BK758" s="232">
        <f>ROUND(I758*H758,2)</f>
        <v>0</v>
      </c>
      <c r="BL758" s="18" t="s">
        <v>257</v>
      </c>
      <c r="BM758" s="231" t="s">
        <v>1852</v>
      </c>
    </row>
    <row r="759" spans="2:65" s="1" customFormat="1" ht="36" customHeight="1">
      <c r="B759" s="39"/>
      <c r="C759" s="220" t="s">
        <v>1853</v>
      </c>
      <c r="D759" s="220" t="s">
        <v>149</v>
      </c>
      <c r="E759" s="221" t="s">
        <v>1854</v>
      </c>
      <c r="F759" s="222" t="s">
        <v>1855</v>
      </c>
      <c r="G759" s="223" t="s">
        <v>732</v>
      </c>
      <c r="H759" s="224">
        <v>7</v>
      </c>
      <c r="I759" s="225"/>
      <c r="J759" s="226">
        <f>ROUND(I759*H759,2)</f>
        <v>0</v>
      </c>
      <c r="K759" s="222" t="s">
        <v>153</v>
      </c>
      <c r="L759" s="44"/>
      <c r="M759" s="227" t="s">
        <v>19</v>
      </c>
      <c r="N759" s="228" t="s">
        <v>43</v>
      </c>
      <c r="O759" s="84"/>
      <c r="P759" s="229">
        <f>O759*H759</f>
        <v>0</v>
      </c>
      <c r="Q759" s="229">
        <v>0.00047</v>
      </c>
      <c r="R759" s="229">
        <f>Q759*H759</f>
        <v>0.00329</v>
      </c>
      <c r="S759" s="229">
        <v>0</v>
      </c>
      <c r="T759" s="230">
        <f>S759*H759</f>
        <v>0</v>
      </c>
      <c r="AR759" s="231" t="s">
        <v>257</v>
      </c>
      <c r="AT759" s="231" t="s">
        <v>149</v>
      </c>
      <c r="AU759" s="231" t="s">
        <v>82</v>
      </c>
      <c r="AY759" s="18" t="s">
        <v>147</v>
      </c>
      <c r="BE759" s="232">
        <f>IF(N759="základní",J759,0)</f>
        <v>0</v>
      </c>
      <c r="BF759" s="232">
        <f>IF(N759="snížená",J759,0)</f>
        <v>0</v>
      </c>
      <c r="BG759" s="232">
        <f>IF(N759="zákl. přenesená",J759,0)</f>
        <v>0</v>
      </c>
      <c r="BH759" s="232">
        <f>IF(N759="sníž. přenesená",J759,0)</f>
        <v>0</v>
      </c>
      <c r="BI759" s="232">
        <f>IF(N759="nulová",J759,0)</f>
        <v>0</v>
      </c>
      <c r="BJ759" s="18" t="s">
        <v>80</v>
      </c>
      <c r="BK759" s="232">
        <f>ROUND(I759*H759,2)</f>
        <v>0</v>
      </c>
      <c r="BL759" s="18" t="s">
        <v>257</v>
      </c>
      <c r="BM759" s="231" t="s">
        <v>1856</v>
      </c>
    </row>
    <row r="760" spans="2:65" s="1" customFormat="1" ht="24" customHeight="1">
      <c r="B760" s="39"/>
      <c r="C760" s="270" t="s">
        <v>1857</v>
      </c>
      <c r="D760" s="270" t="s">
        <v>752</v>
      </c>
      <c r="E760" s="271" t="s">
        <v>1858</v>
      </c>
      <c r="F760" s="272" t="s">
        <v>1859</v>
      </c>
      <c r="G760" s="273" t="s">
        <v>732</v>
      </c>
      <c r="H760" s="274">
        <v>7</v>
      </c>
      <c r="I760" s="275"/>
      <c r="J760" s="276">
        <f>ROUND(I760*H760,2)</f>
        <v>0</v>
      </c>
      <c r="K760" s="272" t="s">
        <v>153</v>
      </c>
      <c r="L760" s="277"/>
      <c r="M760" s="278" t="s">
        <v>19</v>
      </c>
      <c r="N760" s="279" t="s">
        <v>43</v>
      </c>
      <c r="O760" s="84"/>
      <c r="P760" s="229">
        <f>O760*H760</f>
        <v>0</v>
      </c>
      <c r="Q760" s="229">
        <v>0.016</v>
      </c>
      <c r="R760" s="229">
        <f>Q760*H760</f>
        <v>0.112</v>
      </c>
      <c r="S760" s="229">
        <v>0</v>
      </c>
      <c r="T760" s="230">
        <f>S760*H760</f>
        <v>0</v>
      </c>
      <c r="AR760" s="231" t="s">
        <v>363</v>
      </c>
      <c r="AT760" s="231" t="s">
        <v>752</v>
      </c>
      <c r="AU760" s="231" t="s">
        <v>82</v>
      </c>
      <c r="AY760" s="18" t="s">
        <v>147</v>
      </c>
      <c r="BE760" s="232">
        <f>IF(N760="základní",J760,0)</f>
        <v>0</v>
      </c>
      <c r="BF760" s="232">
        <f>IF(N760="snížená",J760,0)</f>
        <v>0</v>
      </c>
      <c r="BG760" s="232">
        <f>IF(N760="zákl. přenesená",J760,0)</f>
        <v>0</v>
      </c>
      <c r="BH760" s="232">
        <f>IF(N760="sníž. přenesená",J760,0)</f>
        <v>0</v>
      </c>
      <c r="BI760" s="232">
        <f>IF(N760="nulová",J760,0)</f>
        <v>0</v>
      </c>
      <c r="BJ760" s="18" t="s">
        <v>80</v>
      </c>
      <c r="BK760" s="232">
        <f>ROUND(I760*H760,2)</f>
        <v>0</v>
      </c>
      <c r="BL760" s="18" t="s">
        <v>257</v>
      </c>
      <c r="BM760" s="231" t="s">
        <v>1860</v>
      </c>
    </row>
    <row r="761" spans="2:65" s="1" customFormat="1" ht="36" customHeight="1">
      <c r="B761" s="39"/>
      <c r="C761" s="220" t="s">
        <v>1861</v>
      </c>
      <c r="D761" s="220" t="s">
        <v>149</v>
      </c>
      <c r="E761" s="221" t="s">
        <v>1862</v>
      </c>
      <c r="F761" s="222" t="s">
        <v>1863</v>
      </c>
      <c r="G761" s="223" t="s">
        <v>732</v>
      </c>
      <c r="H761" s="224">
        <v>17</v>
      </c>
      <c r="I761" s="225"/>
      <c r="J761" s="226">
        <f>ROUND(I761*H761,2)</f>
        <v>0</v>
      </c>
      <c r="K761" s="222" t="s">
        <v>153</v>
      </c>
      <c r="L761" s="44"/>
      <c r="M761" s="227" t="s">
        <v>19</v>
      </c>
      <c r="N761" s="228" t="s">
        <v>43</v>
      </c>
      <c r="O761" s="84"/>
      <c r="P761" s="229">
        <f>O761*H761</f>
        <v>0</v>
      </c>
      <c r="Q761" s="229">
        <v>0.00047</v>
      </c>
      <c r="R761" s="229">
        <f>Q761*H761</f>
        <v>0.00799</v>
      </c>
      <c r="S761" s="229">
        <v>0</v>
      </c>
      <c r="T761" s="230">
        <f>S761*H761</f>
        <v>0</v>
      </c>
      <c r="AR761" s="231" t="s">
        <v>257</v>
      </c>
      <c r="AT761" s="231" t="s">
        <v>149</v>
      </c>
      <c r="AU761" s="231" t="s">
        <v>82</v>
      </c>
      <c r="AY761" s="18" t="s">
        <v>147</v>
      </c>
      <c r="BE761" s="232">
        <f>IF(N761="základní",J761,0)</f>
        <v>0</v>
      </c>
      <c r="BF761" s="232">
        <f>IF(N761="snížená",J761,0)</f>
        <v>0</v>
      </c>
      <c r="BG761" s="232">
        <f>IF(N761="zákl. přenesená",J761,0)</f>
        <v>0</v>
      </c>
      <c r="BH761" s="232">
        <f>IF(N761="sníž. přenesená",J761,0)</f>
        <v>0</v>
      </c>
      <c r="BI761" s="232">
        <f>IF(N761="nulová",J761,0)</f>
        <v>0</v>
      </c>
      <c r="BJ761" s="18" t="s">
        <v>80</v>
      </c>
      <c r="BK761" s="232">
        <f>ROUND(I761*H761,2)</f>
        <v>0</v>
      </c>
      <c r="BL761" s="18" t="s">
        <v>257</v>
      </c>
      <c r="BM761" s="231" t="s">
        <v>1864</v>
      </c>
    </row>
    <row r="762" spans="2:65" s="1" customFormat="1" ht="36" customHeight="1">
      <c r="B762" s="39"/>
      <c r="C762" s="270" t="s">
        <v>1865</v>
      </c>
      <c r="D762" s="270" t="s">
        <v>752</v>
      </c>
      <c r="E762" s="271" t="s">
        <v>1866</v>
      </c>
      <c r="F762" s="272" t="s">
        <v>1867</v>
      </c>
      <c r="G762" s="273" t="s">
        <v>732</v>
      </c>
      <c r="H762" s="274">
        <v>11</v>
      </c>
      <c r="I762" s="275"/>
      <c r="J762" s="276">
        <f>ROUND(I762*H762,2)</f>
        <v>0</v>
      </c>
      <c r="K762" s="272" t="s">
        <v>153</v>
      </c>
      <c r="L762" s="277"/>
      <c r="M762" s="278" t="s">
        <v>19</v>
      </c>
      <c r="N762" s="279" t="s">
        <v>43</v>
      </c>
      <c r="O762" s="84"/>
      <c r="P762" s="229">
        <f>O762*H762</f>
        <v>0</v>
      </c>
      <c r="Q762" s="229">
        <v>0.035</v>
      </c>
      <c r="R762" s="229">
        <f>Q762*H762</f>
        <v>0.385</v>
      </c>
      <c r="S762" s="229">
        <v>0</v>
      </c>
      <c r="T762" s="230">
        <f>S762*H762</f>
        <v>0</v>
      </c>
      <c r="AR762" s="231" t="s">
        <v>363</v>
      </c>
      <c r="AT762" s="231" t="s">
        <v>752</v>
      </c>
      <c r="AU762" s="231" t="s">
        <v>82</v>
      </c>
      <c r="AY762" s="18" t="s">
        <v>147</v>
      </c>
      <c r="BE762" s="232">
        <f>IF(N762="základní",J762,0)</f>
        <v>0</v>
      </c>
      <c r="BF762" s="232">
        <f>IF(N762="snížená",J762,0)</f>
        <v>0</v>
      </c>
      <c r="BG762" s="232">
        <f>IF(N762="zákl. přenesená",J762,0)</f>
        <v>0</v>
      </c>
      <c r="BH762" s="232">
        <f>IF(N762="sníž. přenesená",J762,0)</f>
        <v>0</v>
      </c>
      <c r="BI762" s="232">
        <f>IF(N762="nulová",J762,0)</f>
        <v>0</v>
      </c>
      <c r="BJ762" s="18" t="s">
        <v>80</v>
      </c>
      <c r="BK762" s="232">
        <f>ROUND(I762*H762,2)</f>
        <v>0</v>
      </c>
      <c r="BL762" s="18" t="s">
        <v>257</v>
      </c>
      <c r="BM762" s="231" t="s">
        <v>1868</v>
      </c>
    </row>
    <row r="763" spans="2:65" s="1" customFormat="1" ht="24" customHeight="1">
      <c r="B763" s="39"/>
      <c r="C763" s="270" t="s">
        <v>1869</v>
      </c>
      <c r="D763" s="270" t="s">
        <v>752</v>
      </c>
      <c r="E763" s="271" t="s">
        <v>1870</v>
      </c>
      <c r="F763" s="272" t="s">
        <v>1871</v>
      </c>
      <c r="G763" s="273" t="s">
        <v>732</v>
      </c>
      <c r="H763" s="274">
        <v>5</v>
      </c>
      <c r="I763" s="275"/>
      <c r="J763" s="276">
        <f>ROUND(I763*H763,2)</f>
        <v>0</v>
      </c>
      <c r="K763" s="272" t="s">
        <v>19</v>
      </c>
      <c r="L763" s="277"/>
      <c r="M763" s="278" t="s">
        <v>19</v>
      </c>
      <c r="N763" s="279" t="s">
        <v>43</v>
      </c>
      <c r="O763" s="84"/>
      <c r="P763" s="229">
        <f>O763*H763</f>
        <v>0</v>
      </c>
      <c r="Q763" s="229">
        <v>0.035</v>
      </c>
      <c r="R763" s="229">
        <f>Q763*H763</f>
        <v>0.17500000000000002</v>
      </c>
      <c r="S763" s="229">
        <v>0</v>
      </c>
      <c r="T763" s="230">
        <f>S763*H763</f>
        <v>0</v>
      </c>
      <c r="AR763" s="231" t="s">
        <v>363</v>
      </c>
      <c r="AT763" s="231" t="s">
        <v>752</v>
      </c>
      <c r="AU763" s="231" t="s">
        <v>82</v>
      </c>
      <c r="AY763" s="18" t="s">
        <v>147</v>
      </c>
      <c r="BE763" s="232">
        <f>IF(N763="základní",J763,0)</f>
        <v>0</v>
      </c>
      <c r="BF763" s="232">
        <f>IF(N763="snížená",J763,0)</f>
        <v>0</v>
      </c>
      <c r="BG763" s="232">
        <f>IF(N763="zákl. přenesená",J763,0)</f>
        <v>0</v>
      </c>
      <c r="BH763" s="232">
        <f>IF(N763="sníž. přenesená",J763,0)</f>
        <v>0</v>
      </c>
      <c r="BI763" s="232">
        <f>IF(N763="nulová",J763,0)</f>
        <v>0</v>
      </c>
      <c r="BJ763" s="18" t="s">
        <v>80</v>
      </c>
      <c r="BK763" s="232">
        <f>ROUND(I763*H763,2)</f>
        <v>0</v>
      </c>
      <c r="BL763" s="18" t="s">
        <v>257</v>
      </c>
      <c r="BM763" s="231" t="s">
        <v>1872</v>
      </c>
    </row>
    <row r="764" spans="2:65" s="1" customFormat="1" ht="16.5" customHeight="1">
      <c r="B764" s="39"/>
      <c r="C764" s="270" t="s">
        <v>1873</v>
      </c>
      <c r="D764" s="270" t="s">
        <v>752</v>
      </c>
      <c r="E764" s="271" t="s">
        <v>1874</v>
      </c>
      <c r="F764" s="272" t="s">
        <v>1875</v>
      </c>
      <c r="G764" s="273" t="s">
        <v>732</v>
      </c>
      <c r="H764" s="274">
        <v>1</v>
      </c>
      <c r="I764" s="275"/>
      <c r="J764" s="276">
        <f>ROUND(I764*H764,2)</f>
        <v>0</v>
      </c>
      <c r="K764" s="272" t="s">
        <v>19</v>
      </c>
      <c r="L764" s="277"/>
      <c r="M764" s="278" t="s">
        <v>19</v>
      </c>
      <c r="N764" s="279" t="s">
        <v>43</v>
      </c>
      <c r="O764" s="84"/>
      <c r="P764" s="229">
        <f>O764*H764</f>
        <v>0</v>
      </c>
      <c r="Q764" s="229">
        <v>0.035</v>
      </c>
      <c r="R764" s="229">
        <f>Q764*H764</f>
        <v>0.035</v>
      </c>
      <c r="S764" s="229">
        <v>0</v>
      </c>
      <c r="T764" s="230">
        <f>S764*H764</f>
        <v>0</v>
      </c>
      <c r="AR764" s="231" t="s">
        <v>363</v>
      </c>
      <c r="AT764" s="231" t="s">
        <v>752</v>
      </c>
      <c r="AU764" s="231" t="s">
        <v>82</v>
      </c>
      <c r="AY764" s="18" t="s">
        <v>147</v>
      </c>
      <c r="BE764" s="232">
        <f>IF(N764="základní",J764,0)</f>
        <v>0</v>
      </c>
      <c r="BF764" s="232">
        <f>IF(N764="snížená",J764,0)</f>
        <v>0</v>
      </c>
      <c r="BG764" s="232">
        <f>IF(N764="zákl. přenesená",J764,0)</f>
        <v>0</v>
      </c>
      <c r="BH764" s="232">
        <f>IF(N764="sníž. přenesená",J764,0)</f>
        <v>0</v>
      </c>
      <c r="BI764" s="232">
        <f>IF(N764="nulová",J764,0)</f>
        <v>0</v>
      </c>
      <c r="BJ764" s="18" t="s">
        <v>80</v>
      </c>
      <c r="BK764" s="232">
        <f>ROUND(I764*H764,2)</f>
        <v>0</v>
      </c>
      <c r="BL764" s="18" t="s">
        <v>257</v>
      </c>
      <c r="BM764" s="231" t="s">
        <v>1876</v>
      </c>
    </row>
    <row r="765" spans="2:65" s="1" customFormat="1" ht="36" customHeight="1">
      <c r="B765" s="39"/>
      <c r="C765" s="220" t="s">
        <v>1877</v>
      </c>
      <c r="D765" s="220" t="s">
        <v>149</v>
      </c>
      <c r="E765" s="221" t="s">
        <v>1878</v>
      </c>
      <c r="F765" s="222" t="s">
        <v>1879</v>
      </c>
      <c r="G765" s="223" t="s">
        <v>732</v>
      </c>
      <c r="H765" s="224">
        <v>7</v>
      </c>
      <c r="I765" s="225"/>
      <c r="J765" s="226">
        <f>ROUND(I765*H765,2)</f>
        <v>0</v>
      </c>
      <c r="K765" s="222" t="s">
        <v>153</v>
      </c>
      <c r="L765" s="44"/>
      <c r="M765" s="227" t="s">
        <v>19</v>
      </c>
      <c r="N765" s="228" t="s">
        <v>43</v>
      </c>
      <c r="O765" s="84"/>
      <c r="P765" s="229">
        <f>O765*H765</f>
        <v>0</v>
      </c>
      <c r="Q765" s="229">
        <v>0.00048</v>
      </c>
      <c r="R765" s="229">
        <f>Q765*H765</f>
        <v>0.00336</v>
      </c>
      <c r="S765" s="229">
        <v>0</v>
      </c>
      <c r="T765" s="230">
        <f>S765*H765</f>
        <v>0</v>
      </c>
      <c r="AR765" s="231" t="s">
        <v>257</v>
      </c>
      <c r="AT765" s="231" t="s">
        <v>149</v>
      </c>
      <c r="AU765" s="231" t="s">
        <v>82</v>
      </c>
      <c r="AY765" s="18" t="s">
        <v>147</v>
      </c>
      <c r="BE765" s="232">
        <f>IF(N765="základní",J765,0)</f>
        <v>0</v>
      </c>
      <c r="BF765" s="232">
        <f>IF(N765="snížená",J765,0)</f>
        <v>0</v>
      </c>
      <c r="BG765" s="232">
        <f>IF(N765="zákl. přenesená",J765,0)</f>
        <v>0</v>
      </c>
      <c r="BH765" s="232">
        <f>IF(N765="sníž. přenesená",J765,0)</f>
        <v>0</v>
      </c>
      <c r="BI765" s="232">
        <f>IF(N765="nulová",J765,0)</f>
        <v>0</v>
      </c>
      <c r="BJ765" s="18" t="s">
        <v>80</v>
      </c>
      <c r="BK765" s="232">
        <f>ROUND(I765*H765,2)</f>
        <v>0</v>
      </c>
      <c r="BL765" s="18" t="s">
        <v>257</v>
      </c>
      <c r="BM765" s="231" t="s">
        <v>1880</v>
      </c>
    </row>
    <row r="766" spans="2:65" s="1" customFormat="1" ht="24" customHeight="1">
      <c r="B766" s="39"/>
      <c r="C766" s="270" t="s">
        <v>1881</v>
      </c>
      <c r="D766" s="270" t="s">
        <v>752</v>
      </c>
      <c r="E766" s="271" t="s">
        <v>1882</v>
      </c>
      <c r="F766" s="272" t="s">
        <v>1883</v>
      </c>
      <c r="G766" s="273" t="s">
        <v>732</v>
      </c>
      <c r="H766" s="274">
        <v>1</v>
      </c>
      <c r="I766" s="275"/>
      <c r="J766" s="276">
        <f>ROUND(I766*H766,2)</f>
        <v>0</v>
      </c>
      <c r="K766" s="272" t="s">
        <v>153</v>
      </c>
      <c r="L766" s="277"/>
      <c r="M766" s="278" t="s">
        <v>19</v>
      </c>
      <c r="N766" s="279" t="s">
        <v>43</v>
      </c>
      <c r="O766" s="84"/>
      <c r="P766" s="229">
        <f>O766*H766</f>
        <v>0</v>
      </c>
      <c r="Q766" s="229">
        <v>0.041</v>
      </c>
      <c r="R766" s="229">
        <f>Q766*H766</f>
        <v>0.041</v>
      </c>
      <c r="S766" s="229">
        <v>0</v>
      </c>
      <c r="T766" s="230">
        <f>S766*H766</f>
        <v>0</v>
      </c>
      <c r="AR766" s="231" t="s">
        <v>363</v>
      </c>
      <c r="AT766" s="231" t="s">
        <v>752</v>
      </c>
      <c r="AU766" s="231" t="s">
        <v>82</v>
      </c>
      <c r="AY766" s="18" t="s">
        <v>147</v>
      </c>
      <c r="BE766" s="232">
        <f>IF(N766="základní",J766,0)</f>
        <v>0</v>
      </c>
      <c r="BF766" s="232">
        <f>IF(N766="snížená",J766,0)</f>
        <v>0</v>
      </c>
      <c r="BG766" s="232">
        <f>IF(N766="zákl. přenesená",J766,0)</f>
        <v>0</v>
      </c>
      <c r="BH766" s="232">
        <f>IF(N766="sníž. přenesená",J766,0)</f>
        <v>0</v>
      </c>
      <c r="BI766" s="232">
        <f>IF(N766="nulová",J766,0)</f>
        <v>0</v>
      </c>
      <c r="BJ766" s="18" t="s">
        <v>80</v>
      </c>
      <c r="BK766" s="232">
        <f>ROUND(I766*H766,2)</f>
        <v>0</v>
      </c>
      <c r="BL766" s="18" t="s">
        <v>257</v>
      </c>
      <c r="BM766" s="231" t="s">
        <v>1884</v>
      </c>
    </row>
    <row r="767" spans="2:65" s="1" customFormat="1" ht="16.5" customHeight="1">
      <c r="B767" s="39"/>
      <c r="C767" s="270" t="s">
        <v>1885</v>
      </c>
      <c r="D767" s="270" t="s">
        <v>752</v>
      </c>
      <c r="E767" s="271" t="s">
        <v>1886</v>
      </c>
      <c r="F767" s="272" t="s">
        <v>1887</v>
      </c>
      <c r="G767" s="273" t="s">
        <v>732</v>
      </c>
      <c r="H767" s="274">
        <v>6</v>
      </c>
      <c r="I767" s="275"/>
      <c r="J767" s="276">
        <f>ROUND(I767*H767,2)</f>
        <v>0</v>
      </c>
      <c r="K767" s="272" t="s">
        <v>19</v>
      </c>
      <c r="L767" s="277"/>
      <c r="M767" s="278" t="s">
        <v>19</v>
      </c>
      <c r="N767" s="279" t="s">
        <v>43</v>
      </c>
      <c r="O767" s="84"/>
      <c r="P767" s="229">
        <f>O767*H767</f>
        <v>0</v>
      </c>
      <c r="Q767" s="229">
        <v>0.041</v>
      </c>
      <c r="R767" s="229">
        <f>Q767*H767</f>
        <v>0.246</v>
      </c>
      <c r="S767" s="229">
        <v>0</v>
      </c>
      <c r="T767" s="230">
        <f>S767*H767</f>
        <v>0</v>
      </c>
      <c r="AR767" s="231" t="s">
        <v>363</v>
      </c>
      <c r="AT767" s="231" t="s">
        <v>752</v>
      </c>
      <c r="AU767" s="231" t="s">
        <v>82</v>
      </c>
      <c r="AY767" s="18" t="s">
        <v>147</v>
      </c>
      <c r="BE767" s="232">
        <f>IF(N767="základní",J767,0)</f>
        <v>0</v>
      </c>
      <c r="BF767" s="232">
        <f>IF(N767="snížená",J767,0)</f>
        <v>0</v>
      </c>
      <c r="BG767" s="232">
        <f>IF(N767="zákl. přenesená",J767,0)</f>
        <v>0</v>
      </c>
      <c r="BH767" s="232">
        <f>IF(N767="sníž. přenesená",J767,0)</f>
        <v>0</v>
      </c>
      <c r="BI767" s="232">
        <f>IF(N767="nulová",J767,0)</f>
        <v>0</v>
      </c>
      <c r="BJ767" s="18" t="s">
        <v>80</v>
      </c>
      <c r="BK767" s="232">
        <f>ROUND(I767*H767,2)</f>
        <v>0</v>
      </c>
      <c r="BL767" s="18" t="s">
        <v>257</v>
      </c>
      <c r="BM767" s="231" t="s">
        <v>1888</v>
      </c>
    </row>
    <row r="768" spans="2:65" s="1" customFormat="1" ht="24" customHeight="1">
      <c r="B768" s="39"/>
      <c r="C768" s="220" t="s">
        <v>1889</v>
      </c>
      <c r="D768" s="220" t="s">
        <v>149</v>
      </c>
      <c r="E768" s="221" t="s">
        <v>1890</v>
      </c>
      <c r="F768" s="222" t="s">
        <v>1891</v>
      </c>
      <c r="G768" s="223" t="s">
        <v>322</v>
      </c>
      <c r="H768" s="224">
        <v>70</v>
      </c>
      <c r="I768" s="225"/>
      <c r="J768" s="226">
        <f>ROUND(I768*H768,2)</f>
        <v>0</v>
      </c>
      <c r="K768" s="222" t="s">
        <v>19</v>
      </c>
      <c r="L768" s="44"/>
      <c r="M768" s="227" t="s">
        <v>19</v>
      </c>
      <c r="N768" s="228" t="s">
        <v>43</v>
      </c>
      <c r="O768" s="84"/>
      <c r="P768" s="229">
        <f>O768*H768</f>
        <v>0</v>
      </c>
      <c r="Q768" s="229">
        <v>0</v>
      </c>
      <c r="R768" s="229">
        <f>Q768*H768</f>
        <v>0</v>
      </c>
      <c r="S768" s="229">
        <v>0</v>
      </c>
      <c r="T768" s="230">
        <f>S768*H768</f>
        <v>0</v>
      </c>
      <c r="AR768" s="231" t="s">
        <v>257</v>
      </c>
      <c r="AT768" s="231" t="s">
        <v>149</v>
      </c>
      <c r="AU768" s="231" t="s">
        <v>82</v>
      </c>
      <c r="AY768" s="18" t="s">
        <v>147</v>
      </c>
      <c r="BE768" s="232">
        <f>IF(N768="základní",J768,0)</f>
        <v>0</v>
      </c>
      <c r="BF768" s="232">
        <f>IF(N768="snížená",J768,0)</f>
        <v>0</v>
      </c>
      <c r="BG768" s="232">
        <f>IF(N768="zákl. přenesená",J768,0)</f>
        <v>0</v>
      </c>
      <c r="BH768" s="232">
        <f>IF(N768="sníž. přenesená",J768,0)</f>
        <v>0</v>
      </c>
      <c r="BI768" s="232">
        <f>IF(N768="nulová",J768,0)</f>
        <v>0</v>
      </c>
      <c r="BJ768" s="18" t="s">
        <v>80</v>
      </c>
      <c r="BK768" s="232">
        <f>ROUND(I768*H768,2)</f>
        <v>0</v>
      </c>
      <c r="BL768" s="18" t="s">
        <v>257</v>
      </c>
      <c r="BM768" s="231" t="s">
        <v>1892</v>
      </c>
    </row>
    <row r="769" spans="2:51" s="12" customFormat="1" ht="12">
      <c r="B769" s="233"/>
      <c r="C769" s="234"/>
      <c r="D769" s="235" t="s">
        <v>156</v>
      </c>
      <c r="E769" s="236" t="s">
        <v>19</v>
      </c>
      <c r="F769" s="237" t="s">
        <v>1893</v>
      </c>
      <c r="G769" s="234"/>
      <c r="H769" s="238">
        <v>70</v>
      </c>
      <c r="I769" s="239"/>
      <c r="J769" s="234"/>
      <c r="K769" s="234"/>
      <c r="L769" s="240"/>
      <c r="M769" s="241"/>
      <c r="N769" s="242"/>
      <c r="O769" s="242"/>
      <c r="P769" s="242"/>
      <c r="Q769" s="242"/>
      <c r="R769" s="242"/>
      <c r="S769" s="242"/>
      <c r="T769" s="243"/>
      <c r="AT769" s="244" t="s">
        <v>156</v>
      </c>
      <c r="AU769" s="244" t="s">
        <v>82</v>
      </c>
      <c r="AV769" s="12" t="s">
        <v>82</v>
      </c>
      <c r="AW769" s="12" t="s">
        <v>33</v>
      </c>
      <c r="AX769" s="12" t="s">
        <v>80</v>
      </c>
      <c r="AY769" s="244" t="s">
        <v>147</v>
      </c>
    </row>
    <row r="770" spans="2:65" s="1" customFormat="1" ht="24" customHeight="1">
      <c r="B770" s="39"/>
      <c r="C770" s="270" t="s">
        <v>1894</v>
      </c>
      <c r="D770" s="270" t="s">
        <v>752</v>
      </c>
      <c r="E770" s="271" t="s">
        <v>1895</v>
      </c>
      <c r="F770" s="272" t="s">
        <v>1896</v>
      </c>
      <c r="G770" s="273" t="s">
        <v>322</v>
      </c>
      <c r="H770" s="274">
        <v>70</v>
      </c>
      <c r="I770" s="275"/>
      <c r="J770" s="276">
        <f>ROUND(I770*H770,2)</f>
        <v>0</v>
      </c>
      <c r="K770" s="272" t="s">
        <v>19</v>
      </c>
      <c r="L770" s="277"/>
      <c r="M770" s="278" t="s">
        <v>19</v>
      </c>
      <c r="N770" s="279" t="s">
        <v>43</v>
      </c>
      <c r="O770" s="84"/>
      <c r="P770" s="229">
        <f>O770*H770</f>
        <v>0</v>
      </c>
      <c r="Q770" s="229">
        <v>0.01</v>
      </c>
      <c r="R770" s="229">
        <f>Q770*H770</f>
        <v>0.7000000000000001</v>
      </c>
      <c r="S770" s="229">
        <v>0</v>
      </c>
      <c r="T770" s="230">
        <f>S770*H770</f>
        <v>0</v>
      </c>
      <c r="AR770" s="231" t="s">
        <v>363</v>
      </c>
      <c r="AT770" s="231" t="s">
        <v>752</v>
      </c>
      <c r="AU770" s="231" t="s">
        <v>82</v>
      </c>
      <c r="AY770" s="18" t="s">
        <v>147</v>
      </c>
      <c r="BE770" s="232">
        <f>IF(N770="základní",J770,0)</f>
        <v>0</v>
      </c>
      <c r="BF770" s="232">
        <f>IF(N770="snížená",J770,0)</f>
        <v>0</v>
      </c>
      <c r="BG770" s="232">
        <f>IF(N770="zákl. přenesená",J770,0)</f>
        <v>0</v>
      </c>
      <c r="BH770" s="232">
        <f>IF(N770="sníž. přenesená",J770,0)</f>
        <v>0</v>
      </c>
      <c r="BI770" s="232">
        <f>IF(N770="nulová",J770,0)</f>
        <v>0</v>
      </c>
      <c r="BJ770" s="18" t="s">
        <v>80</v>
      </c>
      <c r="BK770" s="232">
        <f>ROUND(I770*H770,2)</f>
        <v>0</v>
      </c>
      <c r="BL770" s="18" t="s">
        <v>257</v>
      </c>
      <c r="BM770" s="231" t="s">
        <v>1897</v>
      </c>
    </row>
    <row r="771" spans="2:65" s="1" customFormat="1" ht="36" customHeight="1">
      <c r="B771" s="39"/>
      <c r="C771" s="220" t="s">
        <v>1898</v>
      </c>
      <c r="D771" s="220" t="s">
        <v>149</v>
      </c>
      <c r="E771" s="221" t="s">
        <v>1899</v>
      </c>
      <c r="F771" s="222" t="s">
        <v>1900</v>
      </c>
      <c r="G771" s="223" t="s">
        <v>1181</v>
      </c>
      <c r="H771" s="293"/>
      <c r="I771" s="225"/>
      <c r="J771" s="226">
        <f>ROUND(I771*H771,2)</f>
        <v>0</v>
      </c>
      <c r="K771" s="222" t="s">
        <v>153</v>
      </c>
      <c r="L771" s="44"/>
      <c r="M771" s="227" t="s">
        <v>19</v>
      </c>
      <c r="N771" s="228" t="s">
        <v>43</v>
      </c>
      <c r="O771" s="84"/>
      <c r="P771" s="229">
        <f>O771*H771</f>
        <v>0</v>
      </c>
      <c r="Q771" s="229">
        <v>0</v>
      </c>
      <c r="R771" s="229">
        <f>Q771*H771</f>
        <v>0</v>
      </c>
      <c r="S771" s="229">
        <v>0</v>
      </c>
      <c r="T771" s="230">
        <f>S771*H771</f>
        <v>0</v>
      </c>
      <c r="AR771" s="231" t="s">
        <v>257</v>
      </c>
      <c r="AT771" s="231" t="s">
        <v>149</v>
      </c>
      <c r="AU771" s="231" t="s">
        <v>82</v>
      </c>
      <c r="AY771" s="18" t="s">
        <v>147</v>
      </c>
      <c r="BE771" s="232">
        <f>IF(N771="základní",J771,0)</f>
        <v>0</v>
      </c>
      <c r="BF771" s="232">
        <f>IF(N771="snížená",J771,0)</f>
        <v>0</v>
      </c>
      <c r="BG771" s="232">
        <f>IF(N771="zákl. přenesená",J771,0)</f>
        <v>0</v>
      </c>
      <c r="BH771" s="232">
        <f>IF(N771="sníž. přenesená",J771,0)</f>
        <v>0</v>
      </c>
      <c r="BI771" s="232">
        <f>IF(N771="nulová",J771,0)</f>
        <v>0</v>
      </c>
      <c r="BJ771" s="18" t="s">
        <v>80</v>
      </c>
      <c r="BK771" s="232">
        <f>ROUND(I771*H771,2)</f>
        <v>0</v>
      </c>
      <c r="BL771" s="18" t="s">
        <v>257</v>
      </c>
      <c r="BM771" s="231" t="s">
        <v>1901</v>
      </c>
    </row>
    <row r="772" spans="2:63" s="11" customFormat="1" ht="22.8" customHeight="1">
      <c r="B772" s="204"/>
      <c r="C772" s="205"/>
      <c r="D772" s="206" t="s">
        <v>71</v>
      </c>
      <c r="E772" s="218" t="s">
        <v>547</v>
      </c>
      <c r="F772" s="218" t="s">
        <v>548</v>
      </c>
      <c r="G772" s="205"/>
      <c r="H772" s="205"/>
      <c r="I772" s="208"/>
      <c r="J772" s="219">
        <f>BK772</f>
        <v>0</v>
      </c>
      <c r="K772" s="205"/>
      <c r="L772" s="210"/>
      <c r="M772" s="211"/>
      <c r="N772" s="212"/>
      <c r="O772" s="212"/>
      <c r="P772" s="213">
        <f>SUM(P773:P824)</f>
        <v>0</v>
      </c>
      <c r="Q772" s="212"/>
      <c r="R772" s="213">
        <f>SUM(R773:R824)</f>
        <v>3.3705651999999997</v>
      </c>
      <c r="S772" s="212"/>
      <c r="T772" s="214">
        <f>SUM(T773:T824)</f>
        <v>0</v>
      </c>
      <c r="AR772" s="215" t="s">
        <v>82</v>
      </c>
      <c r="AT772" s="216" t="s">
        <v>71</v>
      </c>
      <c r="AU772" s="216" t="s">
        <v>80</v>
      </c>
      <c r="AY772" s="215" t="s">
        <v>147</v>
      </c>
      <c r="BK772" s="217">
        <f>SUM(BK773:BK824)</f>
        <v>0</v>
      </c>
    </row>
    <row r="773" spans="2:65" s="1" customFormat="1" ht="36" customHeight="1">
      <c r="B773" s="39"/>
      <c r="C773" s="220" t="s">
        <v>1902</v>
      </c>
      <c r="D773" s="220" t="s">
        <v>149</v>
      </c>
      <c r="E773" s="221" t="s">
        <v>1903</v>
      </c>
      <c r="F773" s="222" t="s">
        <v>1904</v>
      </c>
      <c r="G773" s="223" t="s">
        <v>322</v>
      </c>
      <c r="H773" s="224">
        <v>8.8</v>
      </c>
      <c r="I773" s="225"/>
      <c r="J773" s="226">
        <f>ROUND(I773*H773,2)</f>
        <v>0</v>
      </c>
      <c r="K773" s="222" t="s">
        <v>19</v>
      </c>
      <c r="L773" s="44"/>
      <c r="M773" s="227" t="s">
        <v>19</v>
      </c>
      <c r="N773" s="228" t="s">
        <v>43</v>
      </c>
      <c r="O773" s="84"/>
      <c r="P773" s="229">
        <f>O773*H773</f>
        <v>0</v>
      </c>
      <c r="Q773" s="229">
        <v>6E-05</v>
      </c>
      <c r="R773" s="229">
        <f>Q773*H773</f>
        <v>0.000528</v>
      </c>
      <c r="S773" s="229">
        <v>0</v>
      </c>
      <c r="T773" s="230">
        <f>S773*H773</f>
        <v>0</v>
      </c>
      <c r="AR773" s="231" t="s">
        <v>257</v>
      </c>
      <c r="AT773" s="231" t="s">
        <v>149</v>
      </c>
      <c r="AU773" s="231" t="s">
        <v>82</v>
      </c>
      <c r="AY773" s="18" t="s">
        <v>147</v>
      </c>
      <c r="BE773" s="232">
        <f>IF(N773="základní",J773,0)</f>
        <v>0</v>
      </c>
      <c r="BF773" s="232">
        <f>IF(N773="snížená",J773,0)</f>
        <v>0</v>
      </c>
      <c r="BG773" s="232">
        <f>IF(N773="zákl. přenesená",J773,0)</f>
        <v>0</v>
      </c>
      <c r="BH773" s="232">
        <f>IF(N773="sníž. přenesená",J773,0)</f>
        <v>0</v>
      </c>
      <c r="BI773" s="232">
        <f>IF(N773="nulová",J773,0)</f>
        <v>0</v>
      </c>
      <c r="BJ773" s="18" t="s">
        <v>80</v>
      </c>
      <c r="BK773" s="232">
        <f>ROUND(I773*H773,2)</f>
        <v>0</v>
      </c>
      <c r="BL773" s="18" t="s">
        <v>257</v>
      </c>
      <c r="BM773" s="231" t="s">
        <v>1905</v>
      </c>
    </row>
    <row r="774" spans="2:65" s="1" customFormat="1" ht="24" customHeight="1">
      <c r="B774" s="39"/>
      <c r="C774" s="220" t="s">
        <v>1906</v>
      </c>
      <c r="D774" s="220" t="s">
        <v>149</v>
      </c>
      <c r="E774" s="221" t="s">
        <v>1907</v>
      </c>
      <c r="F774" s="222" t="s">
        <v>1908</v>
      </c>
      <c r="G774" s="223" t="s">
        <v>322</v>
      </c>
      <c r="H774" s="224">
        <v>3.1</v>
      </c>
      <c r="I774" s="225"/>
      <c r="J774" s="226">
        <f>ROUND(I774*H774,2)</f>
        <v>0</v>
      </c>
      <c r="K774" s="222" t="s">
        <v>19</v>
      </c>
      <c r="L774" s="44"/>
      <c r="M774" s="227" t="s">
        <v>19</v>
      </c>
      <c r="N774" s="228" t="s">
        <v>43</v>
      </c>
      <c r="O774" s="84"/>
      <c r="P774" s="229">
        <f>O774*H774</f>
        <v>0</v>
      </c>
      <c r="Q774" s="229">
        <v>6E-05</v>
      </c>
      <c r="R774" s="229">
        <f>Q774*H774</f>
        <v>0.00018600000000000002</v>
      </c>
      <c r="S774" s="229">
        <v>0</v>
      </c>
      <c r="T774" s="230">
        <f>S774*H774</f>
        <v>0</v>
      </c>
      <c r="AR774" s="231" t="s">
        <v>257</v>
      </c>
      <c r="AT774" s="231" t="s">
        <v>149</v>
      </c>
      <c r="AU774" s="231" t="s">
        <v>82</v>
      </c>
      <c r="AY774" s="18" t="s">
        <v>147</v>
      </c>
      <c r="BE774" s="232">
        <f>IF(N774="základní",J774,0)</f>
        <v>0</v>
      </c>
      <c r="BF774" s="232">
        <f>IF(N774="snížená",J774,0)</f>
        <v>0</v>
      </c>
      <c r="BG774" s="232">
        <f>IF(N774="zákl. přenesená",J774,0)</f>
        <v>0</v>
      </c>
      <c r="BH774" s="232">
        <f>IF(N774="sníž. přenesená",J774,0)</f>
        <v>0</v>
      </c>
      <c r="BI774" s="232">
        <f>IF(N774="nulová",J774,0)</f>
        <v>0</v>
      </c>
      <c r="BJ774" s="18" t="s">
        <v>80</v>
      </c>
      <c r="BK774" s="232">
        <f>ROUND(I774*H774,2)</f>
        <v>0</v>
      </c>
      <c r="BL774" s="18" t="s">
        <v>257</v>
      </c>
      <c r="BM774" s="231" t="s">
        <v>1909</v>
      </c>
    </row>
    <row r="775" spans="2:65" s="1" customFormat="1" ht="36" customHeight="1">
      <c r="B775" s="39"/>
      <c r="C775" s="220" t="s">
        <v>1910</v>
      </c>
      <c r="D775" s="220" t="s">
        <v>149</v>
      </c>
      <c r="E775" s="221" t="s">
        <v>1911</v>
      </c>
      <c r="F775" s="222" t="s">
        <v>1912</v>
      </c>
      <c r="G775" s="223" t="s">
        <v>732</v>
      </c>
      <c r="H775" s="224">
        <v>1</v>
      </c>
      <c r="I775" s="225"/>
      <c r="J775" s="226">
        <f>ROUND(I775*H775,2)</f>
        <v>0</v>
      </c>
      <c r="K775" s="222" t="s">
        <v>19</v>
      </c>
      <c r="L775" s="44"/>
      <c r="M775" s="227" t="s">
        <v>19</v>
      </c>
      <c r="N775" s="228" t="s">
        <v>43</v>
      </c>
      <c r="O775" s="84"/>
      <c r="P775" s="229">
        <f>O775*H775</f>
        <v>0</v>
      </c>
      <c r="Q775" s="229">
        <v>6E-05</v>
      </c>
      <c r="R775" s="229">
        <f>Q775*H775</f>
        <v>6E-05</v>
      </c>
      <c r="S775" s="229">
        <v>0</v>
      </c>
      <c r="T775" s="230">
        <f>S775*H775</f>
        <v>0</v>
      </c>
      <c r="AR775" s="231" t="s">
        <v>257</v>
      </c>
      <c r="AT775" s="231" t="s">
        <v>149</v>
      </c>
      <c r="AU775" s="231" t="s">
        <v>82</v>
      </c>
      <c r="AY775" s="18" t="s">
        <v>147</v>
      </c>
      <c r="BE775" s="232">
        <f>IF(N775="základní",J775,0)</f>
        <v>0</v>
      </c>
      <c r="BF775" s="232">
        <f>IF(N775="snížená",J775,0)</f>
        <v>0</v>
      </c>
      <c r="BG775" s="232">
        <f>IF(N775="zákl. přenesená",J775,0)</f>
        <v>0</v>
      </c>
      <c r="BH775" s="232">
        <f>IF(N775="sníž. přenesená",J775,0)</f>
        <v>0</v>
      </c>
      <c r="BI775" s="232">
        <f>IF(N775="nulová",J775,0)</f>
        <v>0</v>
      </c>
      <c r="BJ775" s="18" t="s">
        <v>80</v>
      </c>
      <c r="BK775" s="232">
        <f>ROUND(I775*H775,2)</f>
        <v>0</v>
      </c>
      <c r="BL775" s="18" t="s">
        <v>257</v>
      </c>
      <c r="BM775" s="231" t="s">
        <v>1913</v>
      </c>
    </row>
    <row r="776" spans="2:65" s="1" customFormat="1" ht="36" customHeight="1">
      <c r="B776" s="39"/>
      <c r="C776" s="220" t="s">
        <v>1914</v>
      </c>
      <c r="D776" s="220" t="s">
        <v>149</v>
      </c>
      <c r="E776" s="221" t="s">
        <v>1915</v>
      </c>
      <c r="F776" s="222" t="s">
        <v>1916</v>
      </c>
      <c r="G776" s="223" t="s">
        <v>732</v>
      </c>
      <c r="H776" s="224">
        <v>1</v>
      </c>
      <c r="I776" s="225"/>
      <c r="J776" s="226">
        <f>ROUND(I776*H776,2)</f>
        <v>0</v>
      </c>
      <c r="K776" s="222" t="s">
        <v>19</v>
      </c>
      <c r="L776" s="44"/>
      <c r="M776" s="227" t="s">
        <v>19</v>
      </c>
      <c r="N776" s="228" t="s">
        <v>43</v>
      </c>
      <c r="O776" s="84"/>
      <c r="P776" s="229">
        <f>O776*H776</f>
        <v>0</v>
      </c>
      <c r="Q776" s="229">
        <v>6E-05</v>
      </c>
      <c r="R776" s="229">
        <f>Q776*H776</f>
        <v>6E-05</v>
      </c>
      <c r="S776" s="229">
        <v>0</v>
      </c>
      <c r="T776" s="230">
        <f>S776*H776</f>
        <v>0</v>
      </c>
      <c r="AR776" s="231" t="s">
        <v>257</v>
      </c>
      <c r="AT776" s="231" t="s">
        <v>149</v>
      </c>
      <c r="AU776" s="231" t="s">
        <v>82</v>
      </c>
      <c r="AY776" s="18" t="s">
        <v>147</v>
      </c>
      <c r="BE776" s="232">
        <f>IF(N776="základní",J776,0)</f>
        <v>0</v>
      </c>
      <c r="BF776" s="232">
        <f>IF(N776="snížená",J776,0)</f>
        <v>0</v>
      </c>
      <c r="BG776" s="232">
        <f>IF(N776="zákl. přenesená",J776,0)</f>
        <v>0</v>
      </c>
      <c r="BH776" s="232">
        <f>IF(N776="sníž. přenesená",J776,0)</f>
        <v>0</v>
      </c>
      <c r="BI776" s="232">
        <f>IF(N776="nulová",J776,0)</f>
        <v>0</v>
      </c>
      <c r="BJ776" s="18" t="s">
        <v>80</v>
      </c>
      <c r="BK776" s="232">
        <f>ROUND(I776*H776,2)</f>
        <v>0</v>
      </c>
      <c r="BL776" s="18" t="s">
        <v>257</v>
      </c>
      <c r="BM776" s="231" t="s">
        <v>1917</v>
      </c>
    </row>
    <row r="777" spans="2:65" s="1" customFormat="1" ht="24" customHeight="1">
      <c r="B777" s="39"/>
      <c r="C777" s="220" t="s">
        <v>1918</v>
      </c>
      <c r="D777" s="220" t="s">
        <v>149</v>
      </c>
      <c r="E777" s="221" t="s">
        <v>1919</v>
      </c>
      <c r="F777" s="222" t="s">
        <v>1920</v>
      </c>
      <c r="G777" s="223" t="s">
        <v>732</v>
      </c>
      <c r="H777" s="224">
        <v>1</v>
      </c>
      <c r="I777" s="225"/>
      <c r="J777" s="226">
        <f>ROUND(I777*H777,2)</f>
        <v>0</v>
      </c>
      <c r="K777" s="222" t="s">
        <v>19</v>
      </c>
      <c r="L777" s="44"/>
      <c r="M777" s="227" t="s">
        <v>19</v>
      </c>
      <c r="N777" s="228" t="s">
        <v>43</v>
      </c>
      <c r="O777" s="84"/>
      <c r="P777" s="229">
        <f>O777*H777</f>
        <v>0</v>
      </c>
      <c r="Q777" s="229">
        <v>6E-05</v>
      </c>
      <c r="R777" s="229">
        <f>Q777*H777</f>
        <v>6E-05</v>
      </c>
      <c r="S777" s="229">
        <v>0</v>
      </c>
      <c r="T777" s="230">
        <f>S777*H777</f>
        <v>0</v>
      </c>
      <c r="AR777" s="231" t="s">
        <v>257</v>
      </c>
      <c r="AT777" s="231" t="s">
        <v>149</v>
      </c>
      <c r="AU777" s="231" t="s">
        <v>82</v>
      </c>
      <c r="AY777" s="18" t="s">
        <v>147</v>
      </c>
      <c r="BE777" s="232">
        <f>IF(N777="základní",J777,0)</f>
        <v>0</v>
      </c>
      <c r="BF777" s="232">
        <f>IF(N777="snížená",J777,0)</f>
        <v>0</v>
      </c>
      <c r="BG777" s="232">
        <f>IF(N777="zákl. přenesená",J777,0)</f>
        <v>0</v>
      </c>
      <c r="BH777" s="232">
        <f>IF(N777="sníž. přenesená",J777,0)</f>
        <v>0</v>
      </c>
      <c r="BI777" s="232">
        <f>IF(N777="nulová",J777,0)</f>
        <v>0</v>
      </c>
      <c r="BJ777" s="18" t="s">
        <v>80</v>
      </c>
      <c r="BK777" s="232">
        <f>ROUND(I777*H777,2)</f>
        <v>0</v>
      </c>
      <c r="BL777" s="18" t="s">
        <v>257</v>
      </c>
      <c r="BM777" s="231" t="s">
        <v>1921</v>
      </c>
    </row>
    <row r="778" spans="2:65" s="1" customFormat="1" ht="36" customHeight="1">
      <c r="B778" s="39"/>
      <c r="C778" s="220" t="s">
        <v>1922</v>
      </c>
      <c r="D778" s="220" t="s">
        <v>149</v>
      </c>
      <c r="E778" s="221" t="s">
        <v>1923</v>
      </c>
      <c r="F778" s="222" t="s">
        <v>1924</v>
      </c>
      <c r="G778" s="223" t="s">
        <v>322</v>
      </c>
      <c r="H778" s="224">
        <v>6</v>
      </c>
      <c r="I778" s="225"/>
      <c r="J778" s="226">
        <f>ROUND(I778*H778,2)</f>
        <v>0</v>
      </c>
      <c r="K778" s="222" t="s">
        <v>19</v>
      </c>
      <c r="L778" s="44"/>
      <c r="M778" s="227" t="s">
        <v>19</v>
      </c>
      <c r="N778" s="228" t="s">
        <v>43</v>
      </c>
      <c r="O778" s="84"/>
      <c r="P778" s="229">
        <f>O778*H778</f>
        <v>0</v>
      </c>
      <c r="Q778" s="229">
        <v>6E-05</v>
      </c>
      <c r="R778" s="229">
        <f>Q778*H778</f>
        <v>0.00036</v>
      </c>
      <c r="S778" s="229">
        <v>0</v>
      </c>
      <c r="T778" s="230">
        <f>S778*H778</f>
        <v>0</v>
      </c>
      <c r="AR778" s="231" t="s">
        <v>257</v>
      </c>
      <c r="AT778" s="231" t="s">
        <v>149</v>
      </c>
      <c r="AU778" s="231" t="s">
        <v>82</v>
      </c>
      <c r="AY778" s="18" t="s">
        <v>147</v>
      </c>
      <c r="BE778" s="232">
        <f>IF(N778="základní",J778,0)</f>
        <v>0</v>
      </c>
      <c r="BF778" s="232">
        <f>IF(N778="snížená",J778,0)</f>
        <v>0</v>
      </c>
      <c r="BG778" s="232">
        <f>IF(N778="zákl. přenesená",J778,0)</f>
        <v>0</v>
      </c>
      <c r="BH778" s="232">
        <f>IF(N778="sníž. přenesená",J778,0)</f>
        <v>0</v>
      </c>
      <c r="BI778" s="232">
        <f>IF(N778="nulová",J778,0)</f>
        <v>0</v>
      </c>
      <c r="BJ778" s="18" t="s">
        <v>80</v>
      </c>
      <c r="BK778" s="232">
        <f>ROUND(I778*H778,2)</f>
        <v>0</v>
      </c>
      <c r="BL778" s="18" t="s">
        <v>257</v>
      </c>
      <c r="BM778" s="231" t="s">
        <v>1925</v>
      </c>
    </row>
    <row r="779" spans="2:65" s="1" customFormat="1" ht="24" customHeight="1">
      <c r="B779" s="39"/>
      <c r="C779" s="220" t="s">
        <v>1926</v>
      </c>
      <c r="D779" s="220" t="s">
        <v>149</v>
      </c>
      <c r="E779" s="221" t="s">
        <v>1927</v>
      </c>
      <c r="F779" s="222" t="s">
        <v>1928</v>
      </c>
      <c r="G779" s="223" t="s">
        <v>732</v>
      </c>
      <c r="H779" s="224">
        <v>6</v>
      </c>
      <c r="I779" s="225"/>
      <c r="J779" s="226">
        <f>ROUND(I779*H779,2)</f>
        <v>0</v>
      </c>
      <c r="K779" s="222" t="s">
        <v>153</v>
      </c>
      <c r="L779" s="44"/>
      <c r="M779" s="227" t="s">
        <v>19</v>
      </c>
      <c r="N779" s="228" t="s">
        <v>43</v>
      </c>
      <c r="O779" s="84"/>
      <c r="P779" s="229">
        <f>O779*H779</f>
        <v>0</v>
      </c>
      <c r="Q779" s="229">
        <v>0</v>
      </c>
      <c r="R779" s="229">
        <f>Q779*H779</f>
        <v>0</v>
      </c>
      <c r="S779" s="229">
        <v>0</v>
      </c>
      <c r="T779" s="230">
        <f>S779*H779</f>
        <v>0</v>
      </c>
      <c r="AR779" s="231" t="s">
        <v>257</v>
      </c>
      <c r="AT779" s="231" t="s">
        <v>149</v>
      </c>
      <c r="AU779" s="231" t="s">
        <v>82</v>
      </c>
      <c r="AY779" s="18" t="s">
        <v>147</v>
      </c>
      <c r="BE779" s="232">
        <f>IF(N779="základní",J779,0)</f>
        <v>0</v>
      </c>
      <c r="BF779" s="232">
        <f>IF(N779="snížená",J779,0)</f>
        <v>0</v>
      </c>
      <c r="BG779" s="232">
        <f>IF(N779="zákl. přenesená",J779,0)</f>
        <v>0</v>
      </c>
      <c r="BH779" s="232">
        <f>IF(N779="sníž. přenesená",J779,0)</f>
        <v>0</v>
      </c>
      <c r="BI779" s="232">
        <f>IF(N779="nulová",J779,0)</f>
        <v>0</v>
      </c>
      <c r="BJ779" s="18" t="s">
        <v>80</v>
      </c>
      <c r="BK779" s="232">
        <f>ROUND(I779*H779,2)</f>
        <v>0</v>
      </c>
      <c r="BL779" s="18" t="s">
        <v>257</v>
      </c>
      <c r="BM779" s="231" t="s">
        <v>1929</v>
      </c>
    </row>
    <row r="780" spans="2:65" s="1" customFormat="1" ht="24" customHeight="1">
      <c r="B780" s="39"/>
      <c r="C780" s="270" t="s">
        <v>1930</v>
      </c>
      <c r="D780" s="270" t="s">
        <v>752</v>
      </c>
      <c r="E780" s="271" t="s">
        <v>1931</v>
      </c>
      <c r="F780" s="272" t="s">
        <v>1932</v>
      </c>
      <c r="G780" s="273" t="s">
        <v>322</v>
      </c>
      <c r="H780" s="274">
        <v>22.8</v>
      </c>
      <c r="I780" s="275"/>
      <c r="J780" s="276">
        <f>ROUND(I780*H780,2)</f>
        <v>0</v>
      </c>
      <c r="K780" s="272" t="s">
        <v>19</v>
      </c>
      <c r="L780" s="277"/>
      <c r="M780" s="278" t="s">
        <v>19</v>
      </c>
      <c r="N780" s="279" t="s">
        <v>43</v>
      </c>
      <c r="O780" s="84"/>
      <c r="P780" s="229">
        <f>O780*H780</f>
        <v>0</v>
      </c>
      <c r="Q780" s="229">
        <v>0.00074</v>
      </c>
      <c r="R780" s="229">
        <f>Q780*H780</f>
        <v>0.016872</v>
      </c>
      <c r="S780" s="229">
        <v>0</v>
      </c>
      <c r="T780" s="230">
        <f>S780*H780</f>
        <v>0</v>
      </c>
      <c r="AR780" s="231" t="s">
        <v>363</v>
      </c>
      <c r="AT780" s="231" t="s">
        <v>752</v>
      </c>
      <c r="AU780" s="231" t="s">
        <v>82</v>
      </c>
      <c r="AY780" s="18" t="s">
        <v>147</v>
      </c>
      <c r="BE780" s="232">
        <f>IF(N780="základní",J780,0)</f>
        <v>0</v>
      </c>
      <c r="BF780" s="232">
        <f>IF(N780="snížená",J780,0)</f>
        <v>0</v>
      </c>
      <c r="BG780" s="232">
        <f>IF(N780="zákl. přenesená",J780,0)</f>
        <v>0</v>
      </c>
      <c r="BH780" s="232">
        <f>IF(N780="sníž. přenesená",J780,0)</f>
        <v>0</v>
      </c>
      <c r="BI780" s="232">
        <f>IF(N780="nulová",J780,0)</f>
        <v>0</v>
      </c>
      <c r="BJ780" s="18" t="s">
        <v>80</v>
      </c>
      <c r="BK780" s="232">
        <f>ROUND(I780*H780,2)</f>
        <v>0</v>
      </c>
      <c r="BL780" s="18" t="s">
        <v>257</v>
      </c>
      <c r="BM780" s="231" t="s">
        <v>1933</v>
      </c>
    </row>
    <row r="781" spans="2:51" s="12" customFormat="1" ht="12">
      <c r="B781" s="233"/>
      <c r="C781" s="234"/>
      <c r="D781" s="235" t="s">
        <v>156</v>
      </c>
      <c r="E781" s="236" t="s">
        <v>19</v>
      </c>
      <c r="F781" s="237" t="s">
        <v>1934</v>
      </c>
      <c r="G781" s="234"/>
      <c r="H781" s="238">
        <v>22.8</v>
      </c>
      <c r="I781" s="239"/>
      <c r="J781" s="234"/>
      <c r="K781" s="234"/>
      <c r="L781" s="240"/>
      <c r="M781" s="241"/>
      <c r="N781" s="242"/>
      <c r="O781" s="242"/>
      <c r="P781" s="242"/>
      <c r="Q781" s="242"/>
      <c r="R781" s="242"/>
      <c r="S781" s="242"/>
      <c r="T781" s="243"/>
      <c r="AT781" s="244" t="s">
        <v>156</v>
      </c>
      <c r="AU781" s="244" t="s">
        <v>82</v>
      </c>
      <c r="AV781" s="12" t="s">
        <v>82</v>
      </c>
      <c r="AW781" s="12" t="s">
        <v>33</v>
      </c>
      <c r="AX781" s="12" t="s">
        <v>80</v>
      </c>
      <c r="AY781" s="244" t="s">
        <v>147</v>
      </c>
    </row>
    <row r="782" spans="2:65" s="1" customFormat="1" ht="24" customHeight="1">
      <c r="B782" s="39"/>
      <c r="C782" s="220" t="s">
        <v>1935</v>
      </c>
      <c r="D782" s="220" t="s">
        <v>149</v>
      </c>
      <c r="E782" s="221" t="s">
        <v>1936</v>
      </c>
      <c r="F782" s="222" t="s">
        <v>1937</v>
      </c>
      <c r="G782" s="223" t="s">
        <v>152</v>
      </c>
      <c r="H782" s="224">
        <v>5.5</v>
      </c>
      <c r="I782" s="225"/>
      <c r="J782" s="226">
        <f>ROUND(I782*H782,2)</f>
        <v>0</v>
      </c>
      <c r="K782" s="222" t="s">
        <v>153</v>
      </c>
      <c r="L782" s="44"/>
      <c r="M782" s="227" t="s">
        <v>19</v>
      </c>
      <c r="N782" s="228" t="s">
        <v>43</v>
      </c>
      <c r="O782" s="84"/>
      <c r="P782" s="229">
        <f>O782*H782</f>
        <v>0</v>
      </c>
      <c r="Q782" s="229">
        <v>0</v>
      </c>
      <c r="R782" s="229">
        <f>Q782*H782</f>
        <v>0</v>
      </c>
      <c r="S782" s="229">
        <v>0</v>
      </c>
      <c r="T782" s="230">
        <f>S782*H782</f>
        <v>0</v>
      </c>
      <c r="AR782" s="231" t="s">
        <v>257</v>
      </c>
      <c r="AT782" s="231" t="s">
        <v>149</v>
      </c>
      <c r="AU782" s="231" t="s">
        <v>82</v>
      </c>
      <c r="AY782" s="18" t="s">
        <v>147</v>
      </c>
      <c r="BE782" s="232">
        <f>IF(N782="základní",J782,0)</f>
        <v>0</v>
      </c>
      <c r="BF782" s="232">
        <f>IF(N782="snížená",J782,0)</f>
        <v>0</v>
      </c>
      <c r="BG782" s="232">
        <f>IF(N782="zákl. přenesená",J782,0)</f>
        <v>0</v>
      </c>
      <c r="BH782" s="232">
        <f>IF(N782="sníž. přenesená",J782,0)</f>
        <v>0</v>
      </c>
      <c r="BI782" s="232">
        <f>IF(N782="nulová",J782,0)</f>
        <v>0</v>
      </c>
      <c r="BJ782" s="18" t="s">
        <v>80</v>
      </c>
      <c r="BK782" s="232">
        <f>ROUND(I782*H782,2)</f>
        <v>0</v>
      </c>
      <c r="BL782" s="18" t="s">
        <v>257</v>
      </c>
      <c r="BM782" s="231" t="s">
        <v>1938</v>
      </c>
    </row>
    <row r="783" spans="2:51" s="12" customFormat="1" ht="12">
      <c r="B783" s="233"/>
      <c r="C783" s="234"/>
      <c r="D783" s="235" t="s">
        <v>156</v>
      </c>
      <c r="E783" s="236" t="s">
        <v>19</v>
      </c>
      <c r="F783" s="237" t="s">
        <v>1939</v>
      </c>
      <c r="G783" s="234"/>
      <c r="H783" s="238">
        <v>5.5</v>
      </c>
      <c r="I783" s="239"/>
      <c r="J783" s="234"/>
      <c r="K783" s="234"/>
      <c r="L783" s="240"/>
      <c r="M783" s="241"/>
      <c r="N783" s="242"/>
      <c r="O783" s="242"/>
      <c r="P783" s="242"/>
      <c r="Q783" s="242"/>
      <c r="R783" s="242"/>
      <c r="S783" s="242"/>
      <c r="T783" s="243"/>
      <c r="AT783" s="244" t="s">
        <v>156</v>
      </c>
      <c r="AU783" s="244" t="s">
        <v>82</v>
      </c>
      <c r="AV783" s="12" t="s">
        <v>82</v>
      </c>
      <c r="AW783" s="12" t="s">
        <v>33</v>
      </c>
      <c r="AX783" s="12" t="s">
        <v>80</v>
      </c>
      <c r="AY783" s="244" t="s">
        <v>147</v>
      </c>
    </row>
    <row r="784" spans="2:65" s="1" customFormat="1" ht="24" customHeight="1">
      <c r="B784" s="39"/>
      <c r="C784" s="270" t="s">
        <v>1940</v>
      </c>
      <c r="D784" s="270" t="s">
        <v>752</v>
      </c>
      <c r="E784" s="271" t="s">
        <v>1941</v>
      </c>
      <c r="F784" s="272" t="s">
        <v>1942</v>
      </c>
      <c r="G784" s="273" t="s">
        <v>152</v>
      </c>
      <c r="H784" s="274">
        <v>5.5</v>
      </c>
      <c r="I784" s="275"/>
      <c r="J784" s="276">
        <f>ROUND(I784*H784,2)</f>
        <v>0</v>
      </c>
      <c r="K784" s="272" t="s">
        <v>153</v>
      </c>
      <c r="L784" s="277"/>
      <c r="M784" s="278" t="s">
        <v>19</v>
      </c>
      <c r="N784" s="279" t="s">
        <v>43</v>
      </c>
      <c r="O784" s="84"/>
      <c r="P784" s="229">
        <f>O784*H784</f>
        <v>0</v>
      </c>
      <c r="Q784" s="229">
        <v>0.012</v>
      </c>
      <c r="R784" s="229">
        <f>Q784*H784</f>
        <v>0.066</v>
      </c>
      <c r="S784" s="229">
        <v>0</v>
      </c>
      <c r="T784" s="230">
        <f>S784*H784</f>
        <v>0</v>
      </c>
      <c r="AR784" s="231" t="s">
        <v>363</v>
      </c>
      <c r="AT784" s="231" t="s">
        <v>752</v>
      </c>
      <c r="AU784" s="231" t="s">
        <v>82</v>
      </c>
      <c r="AY784" s="18" t="s">
        <v>147</v>
      </c>
      <c r="BE784" s="232">
        <f>IF(N784="základní",J784,0)</f>
        <v>0</v>
      </c>
      <c r="BF784" s="232">
        <f>IF(N784="snížená",J784,0)</f>
        <v>0</v>
      </c>
      <c r="BG784" s="232">
        <f>IF(N784="zákl. přenesená",J784,0)</f>
        <v>0</v>
      </c>
      <c r="BH784" s="232">
        <f>IF(N784="sníž. přenesená",J784,0)</f>
        <v>0</v>
      </c>
      <c r="BI784" s="232">
        <f>IF(N784="nulová",J784,0)</f>
        <v>0</v>
      </c>
      <c r="BJ784" s="18" t="s">
        <v>80</v>
      </c>
      <c r="BK784" s="232">
        <f>ROUND(I784*H784,2)</f>
        <v>0</v>
      </c>
      <c r="BL784" s="18" t="s">
        <v>257</v>
      </c>
      <c r="BM784" s="231" t="s">
        <v>1943</v>
      </c>
    </row>
    <row r="785" spans="2:65" s="1" customFormat="1" ht="24" customHeight="1">
      <c r="B785" s="39"/>
      <c r="C785" s="220" t="s">
        <v>1944</v>
      </c>
      <c r="D785" s="220" t="s">
        <v>149</v>
      </c>
      <c r="E785" s="221" t="s">
        <v>1945</v>
      </c>
      <c r="F785" s="222" t="s">
        <v>1946</v>
      </c>
      <c r="G785" s="223" t="s">
        <v>322</v>
      </c>
      <c r="H785" s="224">
        <v>9.4</v>
      </c>
      <c r="I785" s="225"/>
      <c r="J785" s="226">
        <f>ROUND(I785*H785,2)</f>
        <v>0</v>
      </c>
      <c r="K785" s="222" t="s">
        <v>153</v>
      </c>
      <c r="L785" s="44"/>
      <c r="M785" s="227" t="s">
        <v>19</v>
      </c>
      <c r="N785" s="228" t="s">
        <v>43</v>
      </c>
      <c r="O785" s="84"/>
      <c r="P785" s="229">
        <f>O785*H785</f>
        <v>0</v>
      </c>
      <c r="Q785" s="229">
        <v>0</v>
      </c>
      <c r="R785" s="229">
        <f>Q785*H785</f>
        <v>0</v>
      </c>
      <c r="S785" s="229">
        <v>0</v>
      </c>
      <c r="T785" s="230">
        <f>S785*H785</f>
        <v>0</v>
      </c>
      <c r="AR785" s="231" t="s">
        <v>257</v>
      </c>
      <c r="AT785" s="231" t="s">
        <v>149</v>
      </c>
      <c r="AU785" s="231" t="s">
        <v>82</v>
      </c>
      <c r="AY785" s="18" t="s">
        <v>147</v>
      </c>
      <c r="BE785" s="232">
        <f>IF(N785="základní",J785,0)</f>
        <v>0</v>
      </c>
      <c r="BF785" s="232">
        <f>IF(N785="snížená",J785,0)</f>
        <v>0</v>
      </c>
      <c r="BG785" s="232">
        <f>IF(N785="zákl. přenesená",J785,0)</f>
        <v>0</v>
      </c>
      <c r="BH785" s="232">
        <f>IF(N785="sníž. přenesená",J785,0)</f>
        <v>0</v>
      </c>
      <c r="BI785" s="232">
        <f>IF(N785="nulová",J785,0)</f>
        <v>0</v>
      </c>
      <c r="BJ785" s="18" t="s">
        <v>80</v>
      </c>
      <c r="BK785" s="232">
        <f>ROUND(I785*H785,2)</f>
        <v>0</v>
      </c>
      <c r="BL785" s="18" t="s">
        <v>257</v>
      </c>
      <c r="BM785" s="231" t="s">
        <v>1947</v>
      </c>
    </row>
    <row r="786" spans="2:51" s="12" customFormat="1" ht="12">
      <c r="B786" s="233"/>
      <c r="C786" s="234"/>
      <c r="D786" s="235" t="s">
        <v>156</v>
      </c>
      <c r="E786" s="236" t="s">
        <v>19</v>
      </c>
      <c r="F786" s="237" t="s">
        <v>1948</v>
      </c>
      <c r="G786" s="234"/>
      <c r="H786" s="238">
        <v>9.4</v>
      </c>
      <c r="I786" s="239"/>
      <c r="J786" s="234"/>
      <c r="K786" s="234"/>
      <c r="L786" s="240"/>
      <c r="M786" s="241"/>
      <c r="N786" s="242"/>
      <c r="O786" s="242"/>
      <c r="P786" s="242"/>
      <c r="Q786" s="242"/>
      <c r="R786" s="242"/>
      <c r="S786" s="242"/>
      <c r="T786" s="243"/>
      <c r="AT786" s="244" t="s">
        <v>156</v>
      </c>
      <c r="AU786" s="244" t="s">
        <v>82</v>
      </c>
      <c r="AV786" s="12" t="s">
        <v>82</v>
      </c>
      <c r="AW786" s="12" t="s">
        <v>33</v>
      </c>
      <c r="AX786" s="12" t="s">
        <v>80</v>
      </c>
      <c r="AY786" s="244" t="s">
        <v>147</v>
      </c>
    </row>
    <row r="787" spans="2:65" s="1" customFormat="1" ht="16.5" customHeight="1">
      <c r="B787" s="39"/>
      <c r="C787" s="270" t="s">
        <v>1949</v>
      </c>
      <c r="D787" s="270" t="s">
        <v>752</v>
      </c>
      <c r="E787" s="271" t="s">
        <v>1950</v>
      </c>
      <c r="F787" s="272" t="s">
        <v>1951</v>
      </c>
      <c r="G787" s="273" t="s">
        <v>322</v>
      </c>
      <c r="H787" s="274">
        <v>9.4</v>
      </c>
      <c r="I787" s="275"/>
      <c r="J787" s="276">
        <f>ROUND(I787*H787,2)</f>
        <v>0</v>
      </c>
      <c r="K787" s="272" t="s">
        <v>153</v>
      </c>
      <c r="L787" s="277"/>
      <c r="M787" s="278" t="s">
        <v>19</v>
      </c>
      <c r="N787" s="279" t="s">
        <v>43</v>
      </c>
      <c r="O787" s="84"/>
      <c r="P787" s="229">
        <f>O787*H787</f>
        <v>0</v>
      </c>
      <c r="Q787" s="229">
        <v>0.0002</v>
      </c>
      <c r="R787" s="229">
        <f>Q787*H787</f>
        <v>0.0018800000000000002</v>
      </c>
      <c r="S787" s="229">
        <v>0</v>
      </c>
      <c r="T787" s="230">
        <f>S787*H787</f>
        <v>0</v>
      </c>
      <c r="AR787" s="231" t="s">
        <v>363</v>
      </c>
      <c r="AT787" s="231" t="s">
        <v>752</v>
      </c>
      <c r="AU787" s="231" t="s">
        <v>82</v>
      </c>
      <c r="AY787" s="18" t="s">
        <v>147</v>
      </c>
      <c r="BE787" s="232">
        <f>IF(N787="základní",J787,0)</f>
        <v>0</v>
      </c>
      <c r="BF787" s="232">
        <f>IF(N787="snížená",J787,0)</f>
        <v>0</v>
      </c>
      <c r="BG787" s="232">
        <f>IF(N787="zákl. přenesená",J787,0)</f>
        <v>0</v>
      </c>
      <c r="BH787" s="232">
        <f>IF(N787="sníž. přenesená",J787,0)</f>
        <v>0</v>
      </c>
      <c r="BI787" s="232">
        <f>IF(N787="nulová",J787,0)</f>
        <v>0</v>
      </c>
      <c r="BJ787" s="18" t="s">
        <v>80</v>
      </c>
      <c r="BK787" s="232">
        <f>ROUND(I787*H787,2)</f>
        <v>0</v>
      </c>
      <c r="BL787" s="18" t="s">
        <v>257</v>
      </c>
      <c r="BM787" s="231" t="s">
        <v>1952</v>
      </c>
    </row>
    <row r="788" spans="2:65" s="1" customFormat="1" ht="24" customHeight="1">
      <c r="B788" s="39"/>
      <c r="C788" s="220" t="s">
        <v>1953</v>
      </c>
      <c r="D788" s="220" t="s">
        <v>149</v>
      </c>
      <c r="E788" s="221" t="s">
        <v>1954</v>
      </c>
      <c r="F788" s="222" t="s">
        <v>1955</v>
      </c>
      <c r="G788" s="223" t="s">
        <v>552</v>
      </c>
      <c r="H788" s="224">
        <v>2907</v>
      </c>
      <c r="I788" s="225"/>
      <c r="J788" s="226">
        <f>ROUND(I788*H788,2)</f>
        <v>0</v>
      </c>
      <c r="K788" s="222" t="s">
        <v>153</v>
      </c>
      <c r="L788" s="44"/>
      <c r="M788" s="227" t="s">
        <v>19</v>
      </c>
      <c r="N788" s="228" t="s">
        <v>43</v>
      </c>
      <c r="O788" s="84"/>
      <c r="P788" s="229">
        <f>O788*H788</f>
        <v>0</v>
      </c>
      <c r="Q788" s="229">
        <v>5E-05</v>
      </c>
      <c r="R788" s="229">
        <f>Q788*H788</f>
        <v>0.14535</v>
      </c>
      <c r="S788" s="229">
        <v>0</v>
      </c>
      <c r="T788" s="230">
        <f>S788*H788</f>
        <v>0</v>
      </c>
      <c r="AR788" s="231" t="s">
        <v>257</v>
      </c>
      <c r="AT788" s="231" t="s">
        <v>149</v>
      </c>
      <c r="AU788" s="231" t="s">
        <v>82</v>
      </c>
      <c r="AY788" s="18" t="s">
        <v>147</v>
      </c>
      <c r="BE788" s="232">
        <f>IF(N788="základní",J788,0)</f>
        <v>0</v>
      </c>
      <c r="BF788" s="232">
        <f>IF(N788="snížená",J788,0)</f>
        <v>0</v>
      </c>
      <c r="BG788" s="232">
        <f>IF(N788="zákl. přenesená",J788,0)</f>
        <v>0</v>
      </c>
      <c r="BH788" s="232">
        <f>IF(N788="sníž. přenesená",J788,0)</f>
        <v>0</v>
      </c>
      <c r="BI788" s="232">
        <f>IF(N788="nulová",J788,0)</f>
        <v>0</v>
      </c>
      <c r="BJ788" s="18" t="s">
        <v>80</v>
      </c>
      <c r="BK788" s="232">
        <f>ROUND(I788*H788,2)</f>
        <v>0</v>
      </c>
      <c r="BL788" s="18" t="s">
        <v>257</v>
      </c>
      <c r="BM788" s="231" t="s">
        <v>1956</v>
      </c>
    </row>
    <row r="789" spans="2:51" s="12" customFormat="1" ht="12">
      <c r="B789" s="233"/>
      <c r="C789" s="234"/>
      <c r="D789" s="235" t="s">
        <v>156</v>
      </c>
      <c r="E789" s="236" t="s">
        <v>19</v>
      </c>
      <c r="F789" s="237" t="s">
        <v>1957</v>
      </c>
      <c r="G789" s="234"/>
      <c r="H789" s="238">
        <v>2907</v>
      </c>
      <c r="I789" s="239"/>
      <c r="J789" s="234"/>
      <c r="K789" s="234"/>
      <c r="L789" s="240"/>
      <c r="M789" s="241"/>
      <c r="N789" s="242"/>
      <c r="O789" s="242"/>
      <c r="P789" s="242"/>
      <c r="Q789" s="242"/>
      <c r="R789" s="242"/>
      <c r="S789" s="242"/>
      <c r="T789" s="243"/>
      <c r="AT789" s="244" t="s">
        <v>156</v>
      </c>
      <c r="AU789" s="244" t="s">
        <v>82</v>
      </c>
      <c r="AV789" s="12" t="s">
        <v>82</v>
      </c>
      <c r="AW789" s="12" t="s">
        <v>33</v>
      </c>
      <c r="AX789" s="12" t="s">
        <v>80</v>
      </c>
      <c r="AY789" s="244" t="s">
        <v>147</v>
      </c>
    </row>
    <row r="790" spans="2:65" s="1" customFormat="1" ht="24" customHeight="1">
      <c r="B790" s="39"/>
      <c r="C790" s="270" t="s">
        <v>1958</v>
      </c>
      <c r="D790" s="270" t="s">
        <v>752</v>
      </c>
      <c r="E790" s="271" t="s">
        <v>1959</v>
      </c>
      <c r="F790" s="272" t="s">
        <v>1960</v>
      </c>
      <c r="G790" s="273" t="s">
        <v>212</v>
      </c>
      <c r="H790" s="274">
        <v>0.367</v>
      </c>
      <c r="I790" s="275"/>
      <c r="J790" s="276">
        <f>ROUND(I790*H790,2)</f>
        <v>0</v>
      </c>
      <c r="K790" s="272" t="s">
        <v>153</v>
      </c>
      <c r="L790" s="277"/>
      <c r="M790" s="278" t="s">
        <v>19</v>
      </c>
      <c r="N790" s="279" t="s">
        <v>43</v>
      </c>
      <c r="O790" s="84"/>
      <c r="P790" s="229">
        <f>O790*H790</f>
        <v>0</v>
      </c>
      <c r="Q790" s="229">
        <v>1</v>
      </c>
      <c r="R790" s="229">
        <f>Q790*H790</f>
        <v>0.367</v>
      </c>
      <c r="S790" s="229">
        <v>0</v>
      </c>
      <c r="T790" s="230">
        <f>S790*H790</f>
        <v>0</v>
      </c>
      <c r="AR790" s="231" t="s">
        <v>190</v>
      </c>
      <c r="AT790" s="231" t="s">
        <v>752</v>
      </c>
      <c r="AU790" s="231" t="s">
        <v>82</v>
      </c>
      <c r="AY790" s="18" t="s">
        <v>147</v>
      </c>
      <c r="BE790" s="232">
        <f>IF(N790="základní",J790,0)</f>
        <v>0</v>
      </c>
      <c r="BF790" s="232">
        <f>IF(N790="snížená",J790,0)</f>
        <v>0</v>
      </c>
      <c r="BG790" s="232">
        <f>IF(N790="zákl. přenesená",J790,0)</f>
        <v>0</v>
      </c>
      <c r="BH790" s="232">
        <f>IF(N790="sníž. přenesená",J790,0)</f>
        <v>0</v>
      </c>
      <c r="BI790" s="232">
        <f>IF(N790="nulová",J790,0)</f>
        <v>0</v>
      </c>
      <c r="BJ790" s="18" t="s">
        <v>80</v>
      </c>
      <c r="BK790" s="232">
        <f>ROUND(I790*H790,2)</f>
        <v>0</v>
      </c>
      <c r="BL790" s="18" t="s">
        <v>154</v>
      </c>
      <c r="BM790" s="231" t="s">
        <v>1961</v>
      </c>
    </row>
    <row r="791" spans="2:47" s="1" customFormat="1" ht="12">
      <c r="B791" s="39"/>
      <c r="C791" s="40"/>
      <c r="D791" s="235" t="s">
        <v>756</v>
      </c>
      <c r="E791" s="40"/>
      <c r="F791" s="280" t="s">
        <v>1962</v>
      </c>
      <c r="G791" s="40"/>
      <c r="H791" s="40"/>
      <c r="I791" s="146"/>
      <c r="J791" s="40"/>
      <c r="K791" s="40"/>
      <c r="L791" s="44"/>
      <c r="M791" s="281"/>
      <c r="N791" s="84"/>
      <c r="O791" s="84"/>
      <c r="P791" s="84"/>
      <c r="Q791" s="84"/>
      <c r="R791" s="84"/>
      <c r="S791" s="84"/>
      <c r="T791" s="85"/>
      <c r="AT791" s="18" t="s">
        <v>756</v>
      </c>
      <c r="AU791" s="18" t="s">
        <v>82</v>
      </c>
    </row>
    <row r="792" spans="2:51" s="12" customFormat="1" ht="12">
      <c r="B792" s="233"/>
      <c r="C792" s="234"/>
      <c r="D792" s="235" t="s">
        <v>156</v>
      </c>
      <c r="E792" s="236" t="s">
        <v>19</v>
      </c>
      <c r="F792" s="237" t="s">
        <v>1963</v>
      </c>
      <c r="G792" s="234"/>
      <c r="H792" s="238">
        <v>0.2</v>
      </c>
      <c r="I792" s="239"/>
      <c r="J792" s="234"/>
      <c r="K792" s="234"/>
      <c r="L792" s="240"/>
      <c r="M792" s="241"/>
      <c r="N792" s="242"/>
      <c r="O792" s="242"/>
      <c r="P792" s="242"/>
      <c r="Q792" s="242"/>
      <c r="R792" s="242"/>
      <c r="S792" s="242"/>
      <c r="T792" s="243"/>
      <c r="AT792" s="244" t="s">
        <v>156</v>
      </c>
      <c r="AU792" s="244" t="s">
        <v>82</v>
      </c>
      <c r="AV792" s="12" t="s">
        <v>82</v>
      </c>
      <c r="AW792" s="12" t="s">
        <v>33</v>
      </c>
      <c r="AX792" s="12" t="s">
        <v>72</v>
      </c>
      <c r="AY792" s="244" t="s">
        <v>147</v>
      </c>
    </row>
    <row r="793" spans="2:51" s="12" customFormat="1" ht="12">
      <c r="B793" s="233"/>
      <c r="C793" s="234"/>
      <c r="D793" s="235" t="s">
        <v>156</v>
      </c>
      <c r="E793" s="236" t="s">
        <v>19</v>
      </c>
      <c r="F793" s="237" t="s">
        <v>1964</v>
      </c>
      <c r="G793" s="234"/>
      <c r="H793" s="238">
        <v>0.167</v>
      </c>
      <c r="I793" s="239"/>
      <c r="J793" s="234"/>
      <c r="K793" s="234"/>
      <c r="L793" s="240"/>
      <c r="M793" s="241"/>
      <c r="N793" s="242"/>
      <c r="O793" s="242"/>
      <c r="P793" s="242"/>
      <c r="Q793" s="242"/>
      <c r="R793" s="242"/>
      <c r="S793" s="242"/>
      <c r="T793" s="243"/>
      <c r="AT793" s="244" t="s">
        <v>156</v>
      </c>
      <c r="AU793" s="244" t="s">
        <v>82</v>
      </c>
      <c r="AV793" s="12" t="s">
        <v>82</v>
      </c>
      <c r="AW793" s="12" t="s">
        <v>33</v>
      </c>
      <c r="AX793" s="12" t="s">
        <v>72</v>
      </c>
      <c r="AY793" s="244" t="s">
        <v>147</v>
      </c>
    </row>
    <row r="794" spans="2:51" s="13" customFormat="1" ht="12">
      <c r="B794" s="245"/>
      <c r="C794" s="246"/>
      <c r="D794" s="235" t="s">
        <v>156</v>
      </c>
      <c r="E794" s="247" t="s">
        <v>19</v>
      </c>
      <c r="F794" s="248" t="s">
        <v>183</v>
      </c>
      <c r="G794" s="246"/>
      <c r="H794" s="249">
        <v>0.367</v>
      </c>
      <c r="I794" s="250"/>
      <c r="J794" s="246"/>
      <c r="K794" s="246"/>
      <c r="L794" s="251"/>
      <c r="M794" s="252"/>
      <c r="N794" s="253"/>
      <c r="O794" s="253"/>
      <c r="P794" s="253"/>
      <c r="Q794" s="253"/>
      <c r="R794" s="253"/>
      <c r="S794" s="253"/>
      <c r="T794" s="254"/>
      <c r="AT794" s="255" t="s">
        <v>156</v>
      </c>
      <c r="AU794" s="255" t="s">
        <v>82</v>
      </c>
      <c r="AV794" s="13" t="s">
        <v>154</v>
      </c>
      <c r="AW794" s="13" t="s">
        <v>33</v>
      </c>
      <c r="AX794" s="13" t="s">
        <v>80</v>
      </c>
      <c r="AY794" s="255" t="s">
        <v>147</v>
      </c>
    </row>
    <row r="795" spans="2:65" s="1" customFormat="1" ht="16.5" customHeight="1">
      <c r="B795" s="39"/>
      <c r="C795" s="270" t="s">
        <v>1965</v>
      </c>
      <c r="D795" s="270" t="s">
        <v>752</v>
      </c>
      <c r="E795" s="271" t="s">
        <v>1966</v>
      </c>
      <c r="F795" s="272" t="s">
        <v>1967</v>
      </c>
      <c r="G795" s="273" t="s">
        <v>212</v>
      </c>
      <c r="H795" s="274">
        <v>1.927</v>
      </c>
      <c r="I795" s="275"/>
      <c r="J795" s="276">
        <f>ROUND(I795*H795,2)</f>
        <v>0</v>
      </c>
      <c r="K795" s="272" t="s">
        <v>153</v>
      </c>
      <c r="L795" s="277"/>
      <c r="M795" s="278" t="s">
        <v>19</v>
      </c>
      <c r="N795" s="279" t="s">
        <v>43</v>
      </c>
      <c r="O795" s="84"/>
      <c r="P795" s="229">
        <f>O795*H795</f>
        <v>0</v>
      </c>
      <c r="Q795" s="229">
        <v>1</v>
      </c>
      <c r="R795" s="229">
        <f>Q795*H795</f>
        <v>1.927</v>
      </c>
      <c r="S795" s="229">
        <v>0</v>
      </c>
      <c r="T795" s="230">
        <f>S795*H795</f>
        <v>0</v>
      </c>
      <c r="AR795" s="231" t="s">
        <v>190</v>
      </c>
      <c r="AT795" s="231" t="s">
        <v>752</v>
      </c>
      <c r="AU795" s="231" t="s">
        <v>82</v>
      </c>
      <c r="AY795" s="18" t="s">
        <v>147</v>
      </c>
      <c r="BE795" s="232">
        <f>IF(N795="základní",J795,0)</f>
        <v>0</v>
      </c>
      <c r="BF795" s="232">
        <f>IF(N795="snížená",J795,0)</f>
        <v>0</v>
      </c>
      <c r="BG795" s="232">
        <f>IF(N795="zákl. přenesená",J795,0)</f>
        <v>0</v>
      </c>
      <c r="BH795" s="232">
        <f>IF(N795="sníž. přenesená",J795,0)</f>
        <v>0</v>
      </c>
      <c r="BI795" s="232">
        <f>IF(N795="nulová",J795,0)</f>
        <v>0</v>
      </c>
      <c r="BJ795" s="18" t="s">
        <v>80</v>
      </c>
      <c r="BK795" s="232">
        <f>ROUND(I795*H795,2)</f>
        <v>0</v>
      </c>
      <c r="BL795" s="18" t="s">
        <v>154</v>
      </c>
      <c r="BM795" s="231" t="s">
        <v>1968</v>
      </c>
    </row>
    <row r="796" spans="2:47" s="1" customFormat="1" ht="12">
      <c r="B796" s="39"/>
      <c r="C796" s="40"/>
      <c r="D796" s="235" t="s">
        <v>756</v>
      </c>
      <c r="E796" s="40"/>
      <c r="F796" s="280" t="s">
        <v>1969</v>
      </c>
      <c r="G796" s="40"/>
      <c r="H796" s="40"/>
      <c r="I796" s="146"/>
      <c r="J796" s="40"/>
      <c r="K796" s="40"/>
      <c r="L796" s="44"/>
      <c r="M796" s="281"/>
      <c r="N796" s="84"/>
      <c r="O796" s="84"/>
      <c r="P796" s="84"/>
      <c r="Q796" s="84"/>
      <c r="R796" s="84"/>
      <c r="S796" s="84"/>
      <c r="T796" s="85"/>
      <c r="AT796" s="18" t="s">
        <v>756</v>
      </c>
      <c r="AU796" s="18" t="s">
        <v>82</v>
      </c>
    </row>
    <row r="797" spans="2:51" s="14" customFormat="1" ht="12">
      <c r="B797" s="256"/>
      <c r="C797" s="257"/>
      <c r="D797" s="235" t="s">
        <v>156</v>
      </c>
      <c r="E797" s="258" t="s">
        <v>19</v>
      </c>
      <c r="F797" s="259" t="s">
        <v>1970</v>
      </c>
      <c r="G797" s="257"/>
      <c r="H797" s="258" t="s">
        <v>19</v>
      </c>
      <c r="I797" s="260"/>
      <c r="J797" s="257"/>
      <c r="K797" s="257"/>
      <c r="L797" s="261"/>
      <c r="M797" s="262"/>
      <c r="N797" s="263"/>
      <c r="O797" s="263"/>
      <c r="P797" s="263"/>
      <c r="Q797" s="263"/>
      <c r="R797" s="263"/>
      <c r="S797" s="263"/>
      <c r="T797" s="264"/>
      <c r="AT797" s="265" t="s">
        <v>156</v>
      </c>
      <c r="AU797" s="265" t="s">
        <v>82</v>
      </c>
      <c r="AV797" s="14" t="s">
        <v>80</v>
      </c>
      <c r="AW797" s="14" t="s">
        <v>33</v>
      </c>
      <c r="AX797" s="14" t="s">
        <v>72</v>
      </c>
      <c r="AY797" s="265" t="s">
        <v>147</v>
      </c>
    </row>
    <row r="798" spans="2:51" s="12" customFormat="1" ht="12">
      <c r="B798" s="233"/>
      <c r="C798" s="234"/>
      <c r="D798" s="235" t="s">
        <v>156</v>
      </c>
      <c r="E798" s="236" t="s">
        <v>19</v>
      </c>
      <c r="F798" s="237" t="s">
        <v>1971</v>
      </c>
      <c r="G798" s="234"/>
      <c r="H798" s="238">
        <v>1.927</v>
      </c>
      <c r="I798" s="239"/>
      <c r="J798" s="234"/>
      <c r="K798" s="234"/>
      <c r="L798" s="240"/>
      <c r="M798" s="241"/>
      <c r="N798" s="242"/>
      <c r="O798" s="242"/>
      <c r="P798" s="242"/>
      <c r="Q798" s="242"/>
      <c r="R798" s="242"/>
      <c r="S798" s="242"/>
      <c r="T798" s="243"/>
      <c r="AT798" s="244" t="s">
        <v>156</v>
      </c>
      <c r="AU798" s="244" t="s">
        <v>82</v>
      </c>
      <c r="AV798" s="12" t="s">
        <v>82</v>
      </c>
      <c r="AW798" s="12" t="s">
        <v>33</v>
      </c>
      <c r="AX798" s="12" t="s">
        <v>80</v>
      </c>
      <c r="AY798" s="244" t="s">
        <v>147</v>
      </c>
    </row>
    <row r="799" spans="2:65" s="1" customFormat="1" ht="16.5" customHeight="1">
      <c r="B799" s="39"/>
      <c r="C799" s="270" t="s">
        <v>1972</v>
      </c>
      <c r="D799" s="270" t="s">
        <v>752</v>
      </c>
      <c r="E799" s="271" t="s">
        <v>1973</v>
      </c>
      <c r="F799" s="272" t="s">
        <v>1974</v>
      </c>
      <c r="G799" s="273" t="s">
        <v>212</v>
      </c>
      <c r="H799" s="274">
        <v>0.613</v>
      </c>
      <c r="I799" s="275"/>
      <c r="J799" s="276">
        <f>ROUND(I799*H799,2)</f>
        <v>0</v>
      </c>
      <c r="K799" s="272" t="s">
        <v>153</v>
      </c>
      <c r="L799" s="277"/>
      <c r="M799" s="278" t="s">
        <v>19</v>
      </c>
      <c r="N799" s="279" t="s">
        <v>43</v>
      </c>
      <c r="O799" s="84"/>
      <c r="P799" s="229">
        <f>O799*H799</f>
        <v>0</v>
      </c>
      <c r="Q799" s="229">
        <v>1</v>
      </c>
      <c r="R799" s="229">
        <f>Q799*H799</f>
        <v>0.613</v>
      </c>
      <c r="S799" s="229">
        <v>0</v>
      </c>
      <c r="T799" s="230">
        <f>S799*H799</f>
        <v>0</v>
      </c>
      <c r="AR799" s="231" t="s">
        <v>190</v>
      </c>
      <c r="AT799" s="231" t="s">
        <v>752</v>
      </c>
      <c r="AU799" s="231" t="s">
        <v>82</v>
      </c>
      <c r="AY799" s="18" t="s">
        <v>147</v>
      </c>
      <c r="BE799" s="232">
        <f>IF(N799="základní",J799,0)</f>
        <v>0</v>
      </c>
      <c r="BF799" s="232">
        <f>IF(N799="snížená",J799,0)</f>
        <v>0</v>
      </c>
      <c r="BG799" s="232">
        <f>IF(N799="zákl. přenesená",J799,0)</f>
        <v>0</v>
      </c>
      <c r="BH799" s="232">
        <f>IF(N799="sníž. přenesená",J799,0)</f>
        <v>0</v>
      </c>
      <c r="BI799" s="232">
        <f>IF(N799="nulová",J799,0)</f>
        <v>0</v>
      </c>
      <c r="BJ799" s="18" t="s">
        <v>80</v>
      </c>
      <c r="BK799" s="232">
        <f>ROUND(I799*H799,2)</f>
        <v>0</v>
      </c>
      <c r="BL799" s="18" t="s">
        <v>154</v>
      </c>
      <c r="BM799" s="231" t="s">
        <v>1975</v>
      </c>
    </row>
    <row r="800" spans="2:47" s="1" customFormat="1" ht="12">
      <c r="B800" s="39"/>
      <c r="C800" s="40"/>
      <c r="D800" s="235" t="s">
        <v>756</v>
      </c>
      <c r="E800" s="40"/>
      <c r="F800" s="280" t="s">
        <v>1976</v>
      </c>
      <c r="G800" s="40"/>
      <c r="H800" s="40"/>
      <c r="I800" s="146"/>
      <c r="J800" s="40"/>
      <c r="K800" s="40"/>
      <c r="L800" s="44"/>
      <c r="M800" s="281"/>
      <c r="N800" s="84"/>
      <c r="O800" s="84"/>
      <c r="P800" s="84"/>
      <c r="Q800" s="84"/>
      <c r="R800" s="84"/>
      <c r="S800" s="84"/>
      <c r="T800" s="85"/>
      <c r="AT800" s="18" t="s">
        <v>756</v>
      </c>
      <c r="AU800" s="18" t="s">
        <v>82</v>
      </c>
    </row>
    <row r="801" spans="2:51" s="14" customFormat="1" ht="12">
      <c r="B801" s="256"/>
      <c r="C801" s="257"/>
      <c r="D801" s="235" t="s">
        <v>156</v>
      </c>
      <c r="E801" s="258" t="s">
        <v>19</v>
      </c>
      <c r="F801" s="259" t="s">
        <v>1970</v>
      </c>
      <c r="G801" s="257"/>
      <c r="H801" s="258" t="s">
        <v>19</v>
      </c>
      <c r="I801" s="260"/>
      <c r="J801" s="257"/>
      <c r="K801" s="257"/>
      <c r="L801" s="261"/>
      <c r="M801" s="262"/>
      <c r="N801" s="263"/>
      <c r="O801" s="263"/>
      <c r="P801" s="263"/>
      <c r="Q801" s="263"/>
      <c r="R801" s="263"/>
      <c r="S801" s="263"/>
      <c r="T801" s="264"/>
      <c r="AT801" s="265" t="s">
        <v>156</v>
      </c>
      <c r="AU801" s="265" t="s">
        <v>82</v>
      </c>
      <c r="AV801" s="14" t="s">
        <v>80</v>
      </c>
      <c r="AW801" s="14" t="s">
        <v>33</v>
      </c>
      <c r="AX801" s="14" t="s">
        <v>72</v>
      </c>
      <c r="AY801" s="265" t="s">
        <v>147</v>
      </c>
    </row>
    <row r="802" spans="2:51" s="12" customFormat="1" ht="12">
      <c r="B802" s="233"/>
      <c r="C802" s="234"/>
      <c r="D802" s="235" t="s">
        <v>156</v>
      </c>
      <c r="E802" s="236" t="s">
        <v>19</v>
      </c>
      <c r="F802" s="237" t="s">
        <v>1977</v>
      </c>
      <c r="G802" s="234"/>
      <c r="H802" s="238">
        <v>0.613</v>
      </c>
      <c r="I802" s="239"/>
      <c r="J802" s="234"/>
      <c r="K802" s="234"/>
      <c r="L802" s="240"/>
      <c r="M802" s="241"/>
      <c r="N802" s="242"/>
      <c r="O802" s="242"/>
      <c r="P802" s="242"/>
      <c r="Q802" s="242"/>
      <c r="R802" s="242"/>
      <c r="S802" s="242"/>
      <c r="T802" s="243"/>
      <c r="AT802" s="244" t="s">
        <v>156</v>
      </c>
      <c r="AU802" s="244" t="s">
        <v>82</v>
      </c>
      <c r="AV802" s="12" t="s">
        <v>82</v>
      </c>
      <c r="AW802" s="12" t="s">
        <v>33</v>
      </c>
      <c r="AX802" s="12" t="s">
        <v>80</v>
      </c>
      <c r="AY802" s="244" t="s">
        <v>147</v>
      </c>
    </row>
    <row r="803" spans="2:65" s="1" customFormat="1" ht="16.5" customHeight="1">
      <c r="B803" s="39"/>
      <c r="C803" s="220" t="s">
        <v>1978</v>
      </c>
      <c r="D803" s="220" t="s">
        <v>149</v>
      </c>
      <c r="E803" s="221" t="s">
        <v>1979</v>
      </c>
      <c r="F803" s="222" t="s">
        <v>1980</v>
      </c>
      <c r="G803" s="223" t="s">
        <v>732</v>
      </c>
      <c r="H803" s="224">
        <v>1</v>
      </c>
      <c r="I803" s="225"/>
      <c r="J803" s="226">
        <f>ROUND(I803*H803,2)</f>
        <v>0</v>
      </c>
      <c r="K803" s="222" t="s">
        <v>153</v>
      </c>
      <c r="L803" s="44"/>
      <c r="M803" s="227" t="s">
        <v>19</v>
      </c>
      <c r="N803" s="228" t="s">
        <v>43</v>
      </c>
      <c r="O803" s="84"/>
      <c r="P803" s="229">
        <f>O803*H803</f>
        <v>0</v>
      </c>
      <c r="Q803" s="229">
        <v>0</v>
      </c>
      <c r="R803" s="229">
        <f>Q803*H803</f>
        <v>0</v>
      </c>
      <c r="S803" s="229">
        <v>0</v>
      </c>
      <c r="T803" s="230">
        <f>S803*H803</f>
        <v>0</v>
      </c>
      <c r="AR803" s="231" t="s">
        <v>257</v>
      </c>
      <c r="AT803" s="231" t="s">
        <v>149</v>
      </c>
      <c r="AU803" s="231" t="s">
        <v>82</v>
      </c>
      <c r="AY803" s="18" t="s">
        <v>147</v>
      </c>
      <c r="BE803" s="232">
        <f>IF(N803="základní",J803,0)</f>
        <v>0</v>
      </c>
      <c r="BF803" s="232">
        <f>IF(N803="snížená",J803,0)</f>
        <v>0</v>
      </c>
      <c r="BG803" s="232">
        <f>IF(N803="zákl. přenesená",J803,0)</f>
        <v>0</v>
      </c>
      <c r="BH803" s="232">
        <f>IF(N803="sníž. přenesená",J803,0)</f>
        <v>0</v>
      </c>
      <c r="BI803" s="232">
        <f>IF(N803="nulová",J803,0)</f>
        <v>0</v>
      </c>
      <c r="BJ803" s="18" t="s">
        <v>80</v>
      </c>
      <c r="BK803" s="232">
        <f>ROUND(I803*H803,2)</f>
        <v>0</v>
      </c>
      <c r="BL803" s="18" t="s">
        <v>257</v>
      </c>
      <c r="BM803" s="231" t="s">
        <v>1981</v>
      </c>
    </row>
    <row r="804" spans="2:65" s="1" customFormat="1" ht="24" customHeight="1">
      <c r="B804" s="39"/>
      <c r="C804" s="270" t="s">
        <v>1982</v>
      </c>
      <c r="D804" s="270" t="s">
        <v>752</v>
      </c>
      <c r="E804" s="271" t="s">
        <v>1983</v>
      </c>
      <c r="F804" s="272" t="s">
        <v>1984</v>
      </c>
      <c r="G804" s="273" t="s">
        <v>732</v>
      </c>
      <c r="H804" s="274">
        <v>1</v>
      </c>
      <c r="I804" s="275"/>
      <c r="J804" s="276">
        <f>ROUND(I804*H804,2)</f>
        <v>0</v>
      </c>
      <c r="K804" s="272" t="s">
        <v>19</v>
      </c>
      <c r="L804" s="277"/>
      <c r="M804" s="278" t="s">
        <v>19</v>
      </c>
      <c r="N804" s="279" t="s">
        <v>43</v>
      </c>
      <c r="O804" s="84"/>
      <c r="P804" s="229">
        <f>O804*H804</f>
        <v>0</v>
      </c>
      <c r="Q804" s="229">
        <v>0.084</v>
      </c>
      <c r="R804" s="229">
        <f>Q804*H804</f>
        <v>0.084</v>
      </c>
      <c r="S804" s="229">
        <v>0</v>
      </c>
      <c r="T804" s="230">
        <f>S804*H804</f>
        <v>0</v>
      </c>
      <c r="AR804" s="231" t="s">
        <v>363</v>
      </c>
      <c r="AT804" s="231" t="s">
        <v>752</v>
      </c>
      <c r="AU804" s="231" t="s">
        <v>82</v>
      </c>
      <c r="AY804" s="18" t="s">
        <v>147</v>
      </c>
      <c r="BE804" s="232">
        <f>IF(N804="základní",J804,0)</f>
        <v>0</v>
      </c>
      <c r="BF804" s="232">
        <f>IF(N804="snížená",J804,0)</f>
        <v>0</v>
      </c>
      <c r="BG804" s="232">
        <f>IF(N804="zákl. přenesená",J804,0)</f>
        <v>0</v>
      </c>
      <c r="BH804" s="232">
        <f>IF(N804="sníž. přenesená",J804,0)</f>
        <v>0</v>
      </c>
      <c r="BI804" s="232">
        <f>IF(N804="nulová",J804,0)</f>
        <v>0</v>
      </c>
      <c r="BJ804" s="18" t="s">
        <v>80</v>
      </c>
      <c r="BK804" s="232">
        <f>ROUND(I804*H804,2)</f>
        <v>0</v>
      </c>
      <c r="BL804" s="18" t="s">
        <v>257</v>
      </c>
      <c r="BM804" s="231" t="s">
        <v>1985</v>
      </c>
    </row>
    <row r="805" spans="2:65" s="1" customFormat="1" ht="24" customHeight="1">
      <c r="B805" s="39"/>
      <c r="C805" s="220" t="s">
        <v>1986</v>
      </c>
      <c r="D805" s="220" t="s">
        <v>149</v>
      </c>
      <c r="E805" s="221" t="s">
        <v>1987</v>
      </c>
      <c r="F805" s="222" t="s">
        <v>1988</v>
      </c>
      <c r="G805" s="223" t="s">
        <v>732</v>
      </c>
      <c r="H805" s="224">
        <v>2</v>
      </c>
      <c r="I805" s="225"/>
      <c r="J805" s="226">
        <f>ROUND(I805*H805,2)</f>
        <v>0</v>
      </c>
      <c r="K805" s="222" t="s">
        <v>153</v>
      </c>
      <c r="L805" s="44"/>
      <c r="M805" s="227" t="s">
        <v>19</v>
      </c>
      <c r="N805" s="228" t="s">
        <v>43</v>
      </c>
      <c r="O805" s="84"/>
      <c r="P805" s="229">
        <f>O805*H805</f>
        <v>0</v>
      </c>
      <c r="Q805" s="229">
        <v>0</v>
      </c>
      <c r="R805" s="229">
        <f>Q805*H805</f>
        <v>0</v>
      </c>
      <c r="S805" s="229">
        <v>0</v>
      </c>
      <c r="T805" s="230">
        <f>S805*H805</f>
        <v>0</v>
      </c>
      <c r="AR805" s="231" t="s">
        <v>257</v>
      </c>
      <c r="AT805" s="231" t="s">
        <v>149</v>
      </c>
      <c r="AU805" s="231" t="s">
        <v>82</v>
      </c>
      <c r="AY805" s="18" t="s">
        <v>147</v>
      </c>
      <c r="BE805" s="232">
        <f>IF(N805="základní",J805,0)</f>
        <v>0</v>
      </c>
      <c r="BF805" s="232">
        <f>IF(N805="snížená",J805,0)</f>
        <v>0</v>
      </c>
      <c r="BG805" s="232">
        <f>IF(N805="zákl. přenesená",J805,0)</f>
        <v>0</v>
      </c>
      <c r="BH805" s="232">
        <f>IF(N805="sníž. přenesená",J805,0)</f>
        <v>0</v>
      </c>
      <c r="BI805" s="232">
        <f>IF(N805="nulová",J805,0)</f>
        <v>0</v>
      </c>
      <c r="BJ805" s="18" t="s">
        <v>80</v>
      </c>
      <c r="BK805" s="232">
        <f>ROUND(I805*H805,2)</f>
        <v>0</v>
      </c>
      <c r="BL805" s="18" t="s">
        <v>257</v>
      </c>
      <c r="BM805" s="231" t="s">
        <v>1989</v>
      </c>
    </row>
    <row r="806" spans="2:51" s="12" customFormat="1" ht="12">
      <c r="B806" s="233"/>
      <c r="C806" s="234"/>
      <c r="D806" s="235" t="s">
        <v>156</v>
      </c>
      <c r="E806" s="236" t="s">
        <v>19</v>
      </c>
      <c r="F806" s="237" t="s">
        <v>1990</v>
      </c>
      <c r="G806" s="234"/>
      <c r="H806" s="238">
        <v>2</v>
      </c>
      <c r="I806" s="239"/>
      <c r="J806" s="234"/>
      <c r="K806" s="234"/>
      <c r="L806" s="240"/>
      <c r="M806" s="241"/>
      <c r="N806" s="242"/>
      <c r="O806" s="242"/>
      <c r="P806" s="242"/>
      <c r="Q806" s="242"/>
      <c r="R806" s="242"/>
      <c r="S806" s="242"/>
      <c r="T806" s="243"/>
      <c r="AT806" s="244" t="s">
        <v>156</v>
      </c>
      <c r="AU806" s="244" t="s">
        <v>82</v>
      </c>
      <c r="AV806" s="12" t="s">
        <v>82</v>
      </c>
      <c r="AW806" s="12" t="s">
        <v>33</v>
      </c>
      <c r="AX806" s="12" t="s">
        <v>80</v>
      </c>
      <c r="AY806" s="244" t="s">
        <v>147</v>
      </c>
    </row>
    <row r="807" spans="2:65" s="1" customFormat="1" ht="24" customHeight="1">
      <c r="B807" s="39"/>
      <c r="C807" s="270" t="s">
        <v>1991</v>
      </c>
      <c r="D807" s="270" t="s">
        <v>752</v>
      </c>
      <c r="E807" s="271" t="s">
        <v>1992</v>
      </c>
      <c r="F807" s="272" t="s">
        <v>1993</v>
      </c>
      <c r="G807" s="273" t="s">
        <v>732</v>
      </c>
      <c r="H807" s="274">
        <v>2</v>
      </c>
      <c r="I807" s="275"/>
      <c r="J807" s="276">
        <f>ROUND(I807*H807,2)</f>
        <v>0</v>
      </c>
      <c r="K807" s="272" t="s">
        <v>19</v>
      </c>
      <c r="L807" s="277"/>
      <c r="M807" s="278" t="s">
        <v>19</v>
      </c>
      <c r="N807" s="279" t="s">
        <v>43</v>
      </c>
      <c r="O807" s="84"/>
      <c r="P807" s="229">
        <f>O807*H807</f>
        <v>0</v>
      </c>
      <c r="Q807" s="229">
        <v>0.0663</v>
      </c>
      <c r="R807" s="229">
        <f>Q807*H807</f>
        <v>0.1326</v>
      </c>
      <c r="S807" s="229">
        <v>0</v>
      </c>
      <c r="T807" s="230">
        <f>S807*H807</f>
        <v>0</v>
      </c>
      <c r="AR807" s="231" t="s">
        <v>363</v>
      </c>
      <c r="AT807" s="231" t="s">
        <v>752</v>
      </c>
      <c r="AU807" s="231" t="s">
        <v>82</v>
      </c>
      <c r="AY807" s="18" t="s">
        <v>147</v>
      </c>
      <c r="BE807" s="232">
        <f>IF(N807="základní",J807,0)</f>
        <v>0</v>
      </c>
      <c r="BF807" s="232">
        <f>IF(N807="snížená",J807,0)</f>
        <v>0</v>
      </c>
      <c r="BG807" s="232">
        <f>IF(N807="zákl. přenesená",J807,0)</f>
        <v>0</v>
      </c>
      <c r="BH807" s="232">
        <f>IF(N807="sníž. přenesená",J807,0)</f>
        <v>0</v>
      </c>
      <c r="BI807" s="232">
        <f>IF(N807="nulová",J807,0)</f>
        <v>0</v>
      </c>
      <c r="BJ807" s="18" t="s">
        <v>80</v>
      </c>
      <c r="BK807" s="232">
        <f>ROUND(I807*H807,2)</f>
        <v>0</v>
      </c>
      <c r="BL807" s="18" t="s">
        <v>257</v>
      </c>
      <c r="BM807" s="231" t="s">
        <v>1994</v>
      </c>
    </row>
    <row r="808" spans="2:65" s="1" customFormat="1" ht="16.5" customHeight="1">
      <c r="B808" s="39"/>
      <c r="C808" s="220" t="s">
        <v>1995</v>
      </c>
      <c r="D808" s="220" t="s">
        <v>149</v>
      </c>
      <c r="E808" s="221" t="s">
        <v>1996</v>
      </c>
      <c r="F808" s="222" t="s">
        <v>1997</v>
      </c>
      <c r="G808" s="223" t="s">
        <v>152</v>
      </c>
      <c r="H808" s="224">
        <v>6.84</v>
      </c>
      <c r="I808" s="225"/>
      <c r="J808" s="226">
        <f>ROUND(I808*H808,2)</f>
        <v>0</v>
      </c>
      <c r="K808" s="222" t="s">
        <v>153</v>
      </c>
      <c r="L808" s="44"/>
      <c r="M808" s="227" t="s">
        <v>19</v>
      </c>
      <c r="N808" s="228" t="s">
        <v>43</v>
      </c>
      <c r="O808" s="84"/>
      <c r="P808" s="229">
        <f>O808*H808</f>
        <v>0</v>
      </c>
      <c r="Q808" s="229">
        <v>0.00038</v>
      </c>
      <c r="R808" s="229">
        <f>Q808*H808</f>
        <v>0.0025992000000000003</v>
      </c>
      <c r="S808" s="229">
        <v>0</v>
      </c>
      <c r="T808" s="230">
        <f>S808*H808</f>
        <v>0</v>
      </c>
      <c r="AR808" s="231" t="s">
        <v>257</v>
      </c>
      <c r="AT808" s="231" t="s">
        <v>149</v>
      </c>
      <c r="AU808" s="231" t="s">
        <v>82</v>
      </c>
      <c r="AY808" s="18" t="s">
        <v>147</v>
      </c>
      <c r="BE808" s="232">
        <f>IF(N808="základní",J808,0)</f>
        <v>0</v>
      </c>
      <c r="BF808" s="232">
        <f>IF(N808="snížená",J808,0)</f>
        <v>0</v>
      </c>
      <c r="BG808" s="232">
        <f>IF(N808="zákl. přenesená",J808,0)</f>
        <v>0</v>
      </c>
      <c r="BH808" s="232">
        <f>IF(N808="sníž. přenesená",J808,0)</f>
        <v>0</v>
      </c>
      <c r="BI808" s="232">
        <f>IF(N808="nulová",J808,0)</f>
        <v>0</v>
      </c>
      <c r="BJ808" s="18" t="s">
        <v>80</v>
      </c>
      <c r="BK808" s="232">
        <f>ROUND(I808*H808,2)</f>
        <v>0</v>
      </c>
      <c r="BL808" s="18" t="s">
        <v>257</v>
      </c>
      <c r="BM808" s="231" t="s">
        <v>1998</v>
      </c>
    </row>
    <row r="809" spans="2:51" s="12" customFormat="1" ht="12">
      <c r="B809" s="233"/>
      <c r="C809" s="234"/>
      <c r="D809" s="235" t="s">
        <v>156</v>
      </c>
      <c r="E809" s="236" t="s">
        <v>19</v>
      </c>
      <c r="F809" s="237" t="s">
        <v>1999</v>
      </c>
      <c r="G809" s="234"/>
      <c r="H809" s="238">
        <v>2.52</v>
      </c>
      <c r="I809" s="239"/>
      <c r="J809" s="234"/>
      <c r="K809" s="234"/>
      <c r="L809" s="240"/>
      <c r="M809" s="241"/>
      <c r="N809" s="242"/>
      <c r="O809" s="242"/>
      <c r="P809" s="242"/>
      <c r="Q809" s="242"/>
      <c r="R809" s="242"/>
      <c r="S809" s="242"/>
      <c r="T809" s="243"/>
      <c r="AT809" s="244" t="s">
        <v>156</v>
      </c>
      <c r="AU809" s="244" t="s">
        <v>82</v>
      </c>
      <c r="AV809" s="12" t="s">
        <v>82</v>
      </c>
      <c r="AW809" s="12" t="s">
        <v>33</v>
      </c>
      <c r="AX809" s="12" t="s">
        <v>72</v>
      </c>
      <c r="AY809" s="244" t="s">
        <v>147</v>
      </c>
    </row>
    <row r="810" spans="2:51" s="12" customFormat="1" ht="12">
      <c r="B810" s="233"/>
      <c r="C810" s="234"/>
      <c r="D810" s="235" t="s">
        <v>156</v>
      </c>
      <c r="E810" s="236" t="s">
        <v>19</v>
      </c>
      <c r="F810" s="237" t="s">
        <v>2000</v>
      </c>
      <c r="G810" s="234"/>
      <c r="H810" s="238">
        <v>1.8</v>
      </c>
      <c r="I810" s="239"/>
      <c r="J810" s="234"/>
      <c r="K810" s="234"/>
      <c r="L810" s="240"/>
      <c r="M810" s="241"/>
      <c r="N810" s="242"/>
      <c r="O810" s="242"/>
      <c r="P810" s="242"/>
      <c r="Q810" s="242"/>
      <c r="R810" s="242"/>
      <c r="S810" s="242"/>
      <c r="T810" s="243"/>
      <c r="AT810" s="244" t="s">
        <v>156</v>
      </c>
      <c r="AU810" s="244" t="s">
        <v>82</v>
      </c>
      <c r="AV810" s="12" t="s">
        <v>82</v>
      </c>
      <c r="AW810" s="12" t="s">
        <v>33</v>
      </c>
      <c r="AX810" s="12" t="s">
        <v>72</v>
      </c>
      <c r="AY810" s="244" t="s">
        <v>147</v>
      </c>
    </row>
    <row r="811" spans="2:51" s="12" customFormat="1" ht="12">
      <c r="B811" s="233"/>
      <c r="C811" s="234"/>
      <c r="D811" s="235" t="s">
        <v>156</v>
      </c>
      <c r="E811" s="236" t="s">
        <v>19</v>
      </c>
      <c r="F811" s="237" t="s">
        <v>2001</v>
      </c>
      <c r="G811" s="234"/>
      <c r="H811" s="238">
        <v>2.52</v>
      </c>
      <c r="I811" s="239"/>
      <c r="J811" s="234"/>
      <c r="K811" s="234"/>
      <c r="L811" s="240"/>
      <c r="M811" s="241"/>
      <c r="N811" s="242"/>
      <c r="O811" s="242"/>
      <c r="P811" s="242"/>
      <c r="Q811" s="242"/>
      <c r="R811" s="242"/>
      <c r="S811" s="242"/>
      <c r="T811" s="243"/>
      <c r="AT811" s="244" t="s">
        <v>156</v>
      </c>
      <c r="AU811" s="244" t="s">
        <v>82</v>
      </c>
      <c r="AV811" s="12" t="s">
        <v>82</v>
      </c>
      <c r="AW811" s="12" t="s">
        <v>33</v>
      </c>
      <c r="AX811" s="12" t="s">
        <v>72</v>
      </c>
      <c r="AY811" s="244" t="s">
        <v>147</v>
      </c>
    </row>
    <row r="812" spans="2:51" s="13" customFormat="1" ht="12">
      <c r="B812" s="245"/>
      <c r="C812" s="246"/>
      <c r="D812" s="235" t="s">
        <v>156</v>
      </c>
      <c r="E812" s="247" t="s">
        <v>19</v>
      </c>
      <c r="F812" s="248" t="s">
        <v>183</v>
      </c>
      <c r="G812" s="246"/>
      <c r="H812" s="249">
        <v>6.84</v>
      </c>
      <c r="I812" s="250"/>
      <c r="J812" s="246"/>
      <c r="K812" s="246"/>
      <c r="L812" s="251"/>
      <c r="M812" s="252"/>
      <c r="N812" s="253"/>
      <c r="O812" s="253"/>
      <c r="P812" s="253"/>
      <c r="Q812" s="253"/>
      <c r="R812" s="253"/>
      <c r="S812" s="253"/>
      <c r="T812" s="254"/>
      <c r="AT812" s="255" t="s">
        <v>156</v>
      </c>
      <c r="AU812" s="255" t="s">
        <v>82</v>
      </c>
      <c r="AV812" s="13" t="s">
        <v>154</v>
      </c>
      <c r="AW812" s="13" t="s">
        <v>33</v>
      </c>
      <c r="AX812" s="13" t="s">
        <v>80</v>
      </c>
      <c r="AY812" s="255" t="s">
        <v>147</v>
      </c>
    </row>
    <row r="813" spans="2:65" s="1" customFormat="1" ht="24" customHeight="1">
      <c r="B813" s="39"/>
      <c r="C813" s="270" t="s">
        <v>2002</v>
      </c>
      <c r="D813" s="270" t="s">
        <v>752</v>
      </c>
      <c r="E813" s="271" t="s">
        <v>2003</v>
      </c>
      <c r="F813" s="272" t="s">
        <v>2004</v>
      </c>
      <c r="G813" s="273" t="s">
        <v>732</v>
      </c>
      <c r="H813" s="274">
        <v>1</v>
      </c>
      <c r="I813" s="275"/>
      <c r="J813" s="276">
        <f>ROUND(I813*H813,2)</f>
        <v>0</v>
      </c>
      <c r="K813" s="272" t="s">
        <v>19</v>
      </c>
      <c r="L813" s="277"/>
      <c r="M813" s="278" t="s">
        <v>19</v>
      </c>
      <c r="N813" s="279" t="s">
        <v>43</v>
      </c>
      <c r="O813" s="84"/>
      <c r="P813" s="229">
        <f>O813*H813</f>
        <v>0</v>
      </c>
      <c r="Q813" s="229">
        <v>0.0033</v>
      </c>
      <c r="R813" s="229">
        <f>Q813*H813</f>
        <v>0.0033</v>
      </c>
      <c r="S813" s="229">
        <v>0</v>
      </c>
      <c r="T813" s="230">
        <f>S813*H813</f>
        <v>0</v>
      </c>
      <c r="AR813" s="231" t="s">
        <v>363</v>
      </c>
      <c r="AT813" s="231" t="s">
        <v>752</v>
      </c>
      <c r="AU813" s="231" t="s">
        <v>82</v>
      </c>
      <c r="AY813" s="18" t="s">
        <v>147</v>
      </c>
      <c r="BE813" s="232">
        <f>IF(N813="základní",J813,0)</f>
        <v>0</v>
      </c>
      <c r="BF813" s="232">
        <f>IF(N813="snížená",J813,0)</f>
        <v>0</v>
      </c>
      <c r="BG813" s="232">
        <f>IF(N813="zákl. přenesená",J813,0)</f>
        <v>0</v>
      </c>
      <c r="BH813" s="232">
        <f>IF(N813="sníž. přenesená",J813,0)</f>
        <v>0</v>
      </c>
      <c r="BI813" s="232">
        <f>IF(N813="nulová",J813,0)</f>
        <v>0</v>
      </c>
      <c r="BJ813" s="18" t="s">
        <v>80</v>
      </c>
      <c r="BK813" s="232">
        <f>ROUND(I813*H813,2)</f>
        <v>0</v>
      </c>
      <c r="BL813" s="18" t="s">
        <v>257</v>
      </c>
      <c r="BM813" s="231" t="s">
        <v>2005</v>
      </c>
    </row>
    <row r="814" spans="2:65" s="1" customFormat="1" ht="24" customHeight="1">
      <c r="B814" s="39"/>
      <c r="C814" s="270" t="s">
        <v>2006</v>
      </c>
      <c r="D814" s="270" t="s">
        <v>752</v>
      </c>
      <c r="E814" s="271" t="s">
        <v>2007</v>
      </c>
      <c r="F814" s="272" t="s">
        <v>2008</v>
      </c>
      <c r="G814" s="273" t="s">
        <v>732</v>
      </c>
      <c r="H814" s="274">
        <v>1</v>
      </c>
      <c r="I814" s="275"/>
      <c r="J814" s="276">
        <f>ROUND(I814*H814,2)</f>
        <v>0</v>
      </c>
      <c r="K814" s="272" t="s">
        <v>19</v>
      </c>
      <c r="L814" s="277"/>
      <c r="M814" s="278" t="s">
        <v>19</v>
      </c>
      <c r="N814" s="279" t="s">
        <v>43</v>
      </c>
      <c r="O814" s="84"/>
      <c r="P814" s="229">
        <f>O814*H814</f>
        <v>0</v>
      </c>
      <c r="Q814" s="229">
        <v>0.0033</v>
      </c>
      <c r="R814" s="229">
        <f>Q814*H814</f>
        <v>0.0033</v>
      </c>
      <c r="S814" s="229">
        <v>0</v>
      </c>
      <c r="T814" s="230">
        <f>S814*H814</f>
        <v>0</v>
      </c>
      <c r="AR814" s="231" t="s">
        <v>363</v>
      </c>
      <c r="AT814" s="231" t="s">
        <v>752</v>
      </c>
      <c r="AU814" s="231" t="s">
        <v>82</v>
      </c>
      <c r="AY814" s="18" t="s">
        <v>147</v>
      </c>
      <c r="BE814" s="232">
        <f>IF(N814="základní",J814,0)</f>
        <v>0</v>
      </c>
      <c r="BF814" s="232">
        <f>IF(N814="snížená",J814,0)</f>
        <v>0</v>
      </c>
      <c r="BG814" s="232">
        <f>IF(N814="zákl. přenesená",J814,0)</f>
        <v>0</v>
      </c>
      <c r="BH814" s="232">
        <f>IF(N814="sníž. přenesená",J814,0)</f>
        <v>0</v>
      </c>
      <c r="BI814" s="232">
        <f>IF(N814="nulová",J814,0)</f>
        <v>0</v>
      </c>
      <c r="BJ814" s="18" t="s">
        <v>80</v>
      </c>
      <c r="BK814" s="232">
        <f>ROUND(I814*H814,2)</f>
        <v>0</v>
      </c>
      <c r="BL814" s="18" t="s">
        <v>257</v>
      </c>
      <c r="BM814" s="231" t="s">
        <v>2009</v>
      </c>
    </row>
    <row r="815" spans="2:65" s="1" customFormat="1" ht="24" customHeight="1">
      <c r="B815" s="39"/>
      <c r="C815" s="270" t="s">
        <v>2010</v>
      </c>
      <c r="D815" s="270" t="s">
        <v>752</v>
      </c>
      <c r="E815" s="271" t="s">
        <v>2011</v>
      </c>
      <c r="F815" s="272" t="s">
        <v>2012</v>
      </c>
      <c r="G815" s="273" t="s">
        <v>732</v>
      </c>
      <c r="H815" s="274">
        <v>1</v>
      </c>
      <c r="I815" s="275"/>
      <c r="J815" s="276">
        <f>ROUND(I815*H815,2)</f>
        <v>0</v>
      </c>
      <c r="K815" s="272" t="s">
        <v>19</v>
      </c>
      <c r="L815" s="277"/>
      <c r="M815" s="278" t="s">
        <v>19</v>
      </c>
      <c r="N815" s="279" t="s">
        <v>43</v>
      </c>
      <c r="O815" s="84"/>
      <c r="P815" s="229">
        <f>O815*H815</f>
        <v>0</v>
      </c>
      <c r="Q815" s="229">
        <v>0.0033</v>
      </c>
      <c r="R815" s="229">
        <f>Q815*H815</f>
        <v>0.0033</v>
      </c>
      <c r="S815" s="229">
        <v>0</v>
      </c>
      <c r="T815" s="230">
        <f>S815*H815</f>
        <v>0</v>
      </c>
      <c r="AR815" s="231" t="s">
        <v>363</v>
      </c>
      <c r="AT815" s="231" t="s">
        <v>752</v>
      </c>
      <c r="AU815" s="231" t="s">
        <v>82</v>
      </c>
      <c r="AY815" s="18" t="s">
        <v>147</v>
      </c>
      <c r="BE815" s="232">
        <f>IF(N815="základní",J815,0)</f>
        <v>0</v>
      </c>
      <c r="BF815" s="232">
        <f>IF(N815="snížená",J815,0)</f>
        <v>0</v>
      </c>
      <c r="BG815" s="232">
        <f>IF(N815="zákl. přenesená",J815,0)</f>
        <v>0</v>
      </c>
      <c r="BH815" s="232">
        <f>IF(N815="sníž. přenesená",J815,0)</f>
        <v>0</v>
      </c>
      <c r="BI815" s="232">
        <f>IF(N815="nulová",J815,0)</f>
        <v>0</v>
      </c>
      <c r="BJ815" s="18" t="s">
        <v>80</v>
      </c>
      <c r="BK815" s="232">
        <f>ROUND(I815*H815,2)</f>
        <v>0</v>
      </c>
      <c r="BL815" s="18" t="s">
        <v>257</v>
      </c>
      <c r="BM815" s="231" t="s">
        <v>2013</v>
      </c>
    </row>
    <row r="816" spans="2:65" s="1" customFormat="1" ht="24" customHeight="1">
      <c r="B816" s="39"/>
      <c r="C816" s="220" t="s">
        <v>2014</v>
      </c>
      <c r="D816" s="220" t="s">
        <v>149</v>
      </c>
      <c r="E816" s="221" t="s">
        <v>2015</v>
      </c>
      <c r="F816" s="222" t="s">
        <v>2016</v>
      </c>
      <c r="G816" s="223" t="s">
        <v>732</v>
      </c>
      <c r="H816" s="224">
        <v>2</v>
      </c>
      <c r="I816" s="225"/>
      <c r="J816" s="226">
        <f>ROUND(I816*H816,2)</f>
        <v>0</v>
      </c>
      <c r="K816" s="222" t="s">
        <v>19</v>
      </c>
      <c r="L816" s="44"/>
      <c r="M816" s="227" t="s">
        <v>19</v>
      </c>
      <c r="N816" s="228" t="s">
        <v>43</v>
      </c>
      <c r="O816" s="84"/>
      <c r="P816" s="229">
        <f>O816*H816</f>
        <v>0</v>
      </c>
      <c r="Q816" s="229">
        <v>0</v>
      </c>
      <c r="R816" s="229">
        <f>Q816*H816</f>
        <v>0</v>
      </c>
      <c r="S816" s="229">
        <v>0</v>
      </c>
      <c r="T816" s="230">
        <f>S816*H816</f>
        <v>0</v>
      </c>
      <c r="AR816" s="231" t="s">
        <v>257</v>
      </c>
      <c r="AT816" s="231" t="s">
        <v>149</v>
      </c>
      <c r="AU816" s="231" t="s">
        <v>82</v>
      </c>
      <c r="AY816" s="18" t="s">
        <v>147</v>
      </c>
      <c r="BE816" s="232">
        <f>IF(N816="základní",J816,0)</f>
        <v>0</v>
      </c>
      <c r="BF816" s="232">
        <f>IF(N816="snížená",J816,0)</f>
        <v>0</v>
      </c>
      <c r="BG816" s="232">
        <f>IF(N816="zákl. přenesená",J816,0)</f>
        <v>0</v>
      </c>
      <c r="BH816" s="232">
        <f>IF(N816="sníž. přenesená",J816,0)</f>
        <v>0</v>
      </c>
      <c r="BI816" s="232">
        <f>IF(N816="nulová",J816,0)</f>
        <v>0</v>
      </c>
      <c r="BJ816" s="18" t="s">
        <v>80</v>
      </c>
      <c r="BK816" s="232">
        <f>ROUND(I816*H816,2)</f>
        <v>0</v>
      </c>
      <c r="BL816" s="18" t="s">
        <v>257</v>
      </c>
      <c r="BM816" s="231" t="s">
        <v>2017</v>
      </c>
    </row>
    <row r="817" spans="2:65" s="1" customFormat="1" ht="16.5" customHeight="1">
      <c r="B817" s="39"/>
      <c r="C817" s="270" t="s">
        <v>2018</v>
      </c>
      <c r="D817" s="270" t="s">
        <v>752</v>
      </c>
      <c r="E817" s="271" t="s">
        <v>2019</v>
      </c>
      <c r="F817" s="272" t="s">
        <v>2020</v>
      </c>
      <c r="G817" s="273" t="s">
        <v>732</v>
      </c>
      <c r="H817" s="274">
        <v>1</v>
      </c>
      <c r="I817" s="275"/>
      <c r="J817" s="276">
        <f>ROUND(I817*H817,2)</f>
        <v>0</v>
      </c>
      <c r="K817" s="272" t="s">
        <v>19</v>
      </c>
      <c r="L817" s="277"/>
      <c r="M817" s="278" t="s">
        <v>19</v>
      </c>
      <c r="N817" s="279" t="s">
        <v>43</v>
      </c>
      <c r="O817" s="84"/>
      <c r="P817" s="229">
        <f>O817*H817</f>
        <v>0</v>
      </c>
      <c r="Q817" s="229">
        <v>0.00046</v>
      </c>
      <c r="R817" s="229">
        <f>Q817*H817</f>
        <v>0.00046</v>
      </c>
      <c r="S817" s="229">
        <v>0</v>
      </c>
      <c r="T817" s="230">
        <f>S817*H817</f>
        <v>0</v>
      </c>
      <c r="AR817" s="231" t="s">
        <v>363</v>
      </c>
      <c r="AT817" s="231" t="s">
        <v>752</v>
      </c>
      <c r="AU817" s="231" t="s">
        <v>82</v>
      </c>
      <c r="AY817" s="18" t="s">
        <v>147</v>
      </c>
      <c r="BE817" s="232">
        <f>IF(N817="základní",J817,0)</f>
        <v>0</v>
      </c>
      <c r="BF817" s="232">
        <f>IF(N817="snížená",J817,0)</f>
        <v>0</v>
      </c>
      <c r="BG817" s="232">
        <f>IF(N817="zákl. přenesená",J817,0)</f>
        <v>0</v>
      </c>
      <c r="BH817" s="232">
        <f>IF(N817="sníž. přenesená",J817,0)</f>
        <v>0</v>
      </c>
      <c r="BI817" s="232">
        <f>IF(N817="nulová",J817,0)</f>
        <v>0</v>
      </c>
      <c r="BJ817" s="18" t="s">
        <v>80</v>
      </c>
      <c r="BK817" s="232">
        <f>ROUND(I817*H817,2)</f>
        <v>0</v>
      </c>
      <c r="BL817" s="18" t="s">
        <v>257</v>
      </c>
      <c r="BM817" s="231" t="s">
        <v>2021</v>
      </c>
    </row>
    <row r="818" spans="2:65" s="1" customFormat="1" ht="16.5" customHeight="1">
      <c r="B818" s="39"/>
      <c r="C818" s="270" t="s">
        <v>2022</v>
      </c>
      <c r="D818" s="270" t="s">
        <v>752</v>
      </c>
      <c r="E818" s="271" t="s">
        <v>2023</v>
      </c>
      <c r="F818" s="272" t="s">
        <v>2024</v>
      </c>
      <c r="G818" s="273" t="s">
        <v>732</v>
      </c>
      <c r="H818" s="274">
        <v>1</v>
      </c>
      <c r="I818" s="275"/>
      <c r="J818" s="276">
        <f>ROUND(I818*H818,2)</f>
        <v>0</v>
      </c>
      <c r="K818" s="272" t="s">
        <v>19</v>
      </c>
      <c r="L818" s="277"/>
      <c r="M818" s="278" t="s">
        <v>19</v>
      </c>
      <c r="N818" s="279" t="s">
        <v>43</v>
      </c>
      <c r="O818" s="84"/>
      <c r="P818" s="229">
        <f>O818*H818</f>
        <v>0</v>
      </c>
      <c r="Q818" s="229">
        <v>0.00046</v>
      </c>
      <c r="R818" s="229">
        <f>Q818*H818</f>
        <v>0.00046</v>
      </c>
      <c r="S818" s="229">
        <v>0</v>
      </c>
      <c r="T818" s="230">
        <f>S818*H818</f>
        <v>0</v>
      </c>
      <c r="AR818" s="231" t="s">
        <v>363</v>
      </c>
      <c r="AT818" s="231" t="s">
        <v>752</v>
      </c>
      <c r="AU818" s="231" t="s">
        <v>82</v>
      </c>
      <c r="AY818" s="18" t="s">
        <v>147</v>
      </c>
      <c r="BE818" s="232">
        <f>IF(N818="základní",J818,0)</f>
        <v>0</v>
      </c>
      <c r="BF818" s="232">
        <f>IF(N818="snížená",J818,0)</f>
        <v>0</v>
      </c>
      <c r="BG818" s="232">
        <f>IF(N818="zákl. přenesená",J818,0)</f>
        <v>0</v>
      </c>
      <c r="BH818" s="232">
        <f>IF(N818="sníž. přenesená",J818,0)</f>
        <v>0</v>
      </c>
      <c r="BI818" s="232">
        <f>IF(N818="nulová",J818,0)</f>
        <v>0</v>
      </c>
      <c r="BJ818" s="18" t="s">
        <v>80</v>
      </c>
      <c r="BK818" s="232">
        <f>ROUND(I818*H818,2)</f>
        <v>0</v>
      </c>
      <c r="BL818" s="18" t="s">
        <v>257</v>
      </c>
      <c r="BM818" s="231" t="s">
        <v>2025</v>
      </c>
    </row>
    <row r="819" spans="2:65" s="1" customFormat="1" ht="24" customHeight="1">
      <c r="B819" s="39"/>
      <c r="C819" s="220" t="s">
        <v>2026</v>
      </c>
      <c r="D819" s="220" t="s">
        <v>149</v>
      </c>
      <c r="E819" s="221" t="s">
        <v>2027</v>
      </c>
      <c r="F819" s="222" t="s">
        <v>2028</v>
      </c>
      <c r="G819" s="223" t="s">
        <v>732</v>
      </c>
      <c r="H819" s="224">
        <v>4</v>
      </c>
      <c r="I819" s="225"/>
      <c r="J819" s="226">
        <f>ROUND(I819*H819,2)</f>
        <v>0</v>
      </c>
      <c r="K819" s="222" t="s">
        <v>19</v>
      </c>
      <c r="L819" s="44"/>
      <c r="M819" s="227" t="s">
        <v>19</v>
      </c>
      <c r="N819" s="228" t="s">
        <v>43</v>
      </c>
      <c r="O819" s="84"/>
      <c r="P819" s="229">
        <f>O819*H819</f>
        <v>0</v>
      </c>
      <c r="Q819" s="229">
        <v>0</v>
      </c>
      <c r="R819" s="229">
        <f>Q819*H819</f>
        <v>0</v>
      </c>
      <c r="S819" s="229">
        <v>0</v>
      </c>
      <c r="T819" s="230">
        <f>S819*H819</f>
        <v>0</v>
      </c>
      <c r="AR819" s="231" t="s">
        <v>257</v>
      </c>
      <c r="AT819" s="231" t="s">
        <v>149</v>
      </c>
      <c r="AU819" s="231" t="s">
        <v>82</v>
      </c>
      <c r="AY819" s="18" t="s">
        <v>147</v>
      </c>
      <c r="BE819" s="232">
        <f>IF(N819="základní",J819,0)</f>
        <v>0</v>
      </c>
      <c r="BF819" s="232">
        <f>IF(N819="snížená",J819,0)</f>
        <v>0</v>
      </c>
      <c r="BG819" s="232">
        <f>IF(N819="zákl. přenesená",J819,0)</f>
        <v>0</v>
      </c>
      <c r="BH819" s="232">
        <f>IF(N819="sníž. přenesená",J819,0)</f>
        <v>0</v>
      </c>
      <c r="BI819" s="232">
        <f>IF(N819="nulová",J819,0)</f>
        <v>0</v>
      </c>
      <c r="BJ819" s="18" t="s">
        <v>80</v>
      </c>
      <c r="BK819" s="232">
        <f>ROUND(I819*H819,2)</f>
        <v>0</v>
      </c>
      <c r="BL819" s="18" t="s">
        <v>257</v>
      </c>
      <c r="BM819" s="231" t="s">
        <v>2029</v>
      </c>
    </row>
    <row r="820" spans="2:65" s="1" customFormat="1" ht="16.5" customHeight="1">
      <c r="B820" s="39"/>
      <c r="C820" s="270" t="s">
        <v>2030</v>
      </c>
      <c r="D820" s="270" t="s">
        <v>752</v>
      </c>
      <c r="E820" s="271" t="s">
        <v>2031</v>
      </c>
      <c r="F820" s="272" t="s">
        <v>2032</v>
      </c>
      <c r="G820" s="273" t="s">
        <v>732</v>
      </c>
      <c r="H820" s="274">
        <v>4</v>
      </c>
      <c r="I820" s="275"/>
      <c r="J820" s="276">
        <f>ROUND(I820*H820,2)</f>
        <v>0</v>
      </c>
      <c r="K820" s="272" t="s">
        <v>19</v>
      </c>
      <c r="L820" s="277"/>
      <c r="M820" s="278" t="s">
        <v>19</v>
      </c>
      <c r="N820" s="279" t="s">
        <v>43</v>
      </c>
      <c r="O820" s="84"/>
      <c r="P820" s="229">
        <f>O820*H820</f>
        <v>0</v>
      </c>
      <c r="Q820" s="229">
        <v>0.00046</v>
      </c>
      <c r="R820" s="229">
        <f>Q820*H820</f>
        <v>0.00184</v>
      </c>
      <c r="S820" s="229">
        <v>0</v>
      </c>
      <c r="T820" s="230">
        <f>S820*H820</f>
        <v>0</v>
      </c>
      <c r="AR820" s="231" t="s">
        <v>363</v>
      </c>
      <c r="AT820" s="231" t="s">
        <v>752</v>
      </c>
      <c r="AU820" s="231" t="s">
        <v>82</v>
      </c>
      <c r="AY820" s="18" t="s">
        <v>147</v>
      </c>
      <c r="BE820" s="232">
        <f>IF(N820="základní",J820,0)</f>
        <v>0</v>
      </c>
      <c r="BF820" s="232">
        <f>IF(N820="snížená",J820,0)</f>
        <v>0</v>
      </c>
      <c r="BG820" s="232">
        <f>IF(N820="zákl. přenesená",J820,0)</f>
        <v>0</v>
      </c>
      <c r="BH820" s="232">
        <f>IF(N820="sníž. přenesená",J820,0)</f>
        <v>0</v>
      </c>
      <c r="BI820" s="232">
        <f>IF(N820="nulová",J820,0)</f>
        <v>0</v>
      </c>
      <c r="BJ820" s="18" t="s">
        <v>80</v>
      </c>
      <c r="BK820" s="232">
        <f>ROUND(I820*H820,2)</f>
        <v>0</v>
      </c>
      <c r="BL820" s="18" t="s">
        <v>257</v>
      </c>
      <c r="BM820" s="231" t="s">
        <v>2033</v>
      </c>
    </row>
    <row r="821" spans="2:65" s="1" customFormat="1" ht="16.5" customHeight="1">
      <c r="B821" s="39"/>
      <c r="C821" s="220" t="s">
        <v>2034</v>
      </c>
      <c r="D821" s="220" t="s">
        <v>149</v>
      </c>
      <c r="E821" s="221" t="s">
        <v>2035</v>
      </c>
      <c r="F821" s="222" t="s">
        <v>2036</v>
      </c>
      <c r="G821" s="223" t="s">
        <v>322</v>
      </c>
      <c r="H821" s="224">
        <v>7</v>
      </c>
      <c r="I821" s="225"/>
      <c r="J821" s="226">
        <f>ROUND(I821*H821,2)</f>
        <v>0</v>
      </c>
      <c r="K821" s="222" t="s">
        <v>19</v>
      </c>
      <c r="L821" s="44"/>
      <c r="M821" s="227" t="s">
        <v>19</v>
      </c>
      <c r="N821" s="228" t="s">
        <v>43</v>
      </c>
      <c r="O821" s="84"/>
      <c r="P821" s="229">
        <f>O821*H821</f>
        <v>0</v>
      </c>
      <c r="Q821" s="229">
        <v>5E-05</v>
      </c>
      <c r="R821" s="229">
        <f>Q821*H821</f>
        <v>0.00035</v>
      </c>
      <c r="S821" s="229">
        <v>0</v>
      </c>
      <c r="T821" s="230">
        <f>S821*H821</f>
        <v>0</v>
      </c>
      <c r="AR821" s="231" t="s">
        <v>257</v>
      </c>
      <c r="AT821" s="231" t="s">
        <v>149</v>
      </c>
      <c r="AU821" s="231" t="s">
        <v>82</v>
      </c>
      <c r="AY821" s="18" t="s">
        <v>147</v>
      </c>
      <c r="BE821" s="232">
        <f>IF(N821="základní",J821,0)</f>
        <v>0</v>
      </c>
      <c r="BF821" s="232">
        <f>IF(N821="snížená",J821,0)</f>
        <v>0</v>
      </c>
      <c r="BG821" s="232">
        <f>IF(N821="zákl. přenesená",J821,0)</f>
        <v>0</v>
      </c>
      <c r="BH821" s="232">
        <f>IF(N821="sníž. přenesená",J821,0)</f>
        <v>0</v>
      </c>
      <c r="BI821" s="232">
        <f>IF(N821="nulová",J821,0)</f>
        <v>0</v>
      </c>
      <c r="BJ821" s="18" t="s">
        <v>80</v>
      </c>
      <c r="BK821" s="232">
        <f>ROUND(I821*H821,2)</f>
        <v>0</v>
      </c>
      <c r="BL821" s="18" t="s">
        <v>257</v>
      </c>
      <c r="BM821" s="231" t="s">
        <v>2037</v>
      </c>
    </row>
    <row r="822" spans="2:65" s="1" customFormat="1" ht="36" customHeight="1">
      <c r="B822" s="39"/>
      <c r="C822" s="220" t="s">
        <v>2038</v>
      </c>
      <c r="D822" s="220" t="s">
        <v>149</v>
      </c>
      <c r="E822" s="221" t="s">
        <v>2039</v>
      </c>
      <c r="F822" s="222" t="s">
        <v>2040</v>
      </c>
      <c r="G822" s="223" t="s">
        <v>322</v>
      </c>
      <c r="H822" s="224">
        <v>10</v>
      </c>
      <c r="I822" s="225"/>
      <c r="J822" s="226">
        <f>ROUND(I822*H822,2)</f>
        <v>0</v>
      </c>
      <c r="K822" s="222" t="s">
        <v>19</v>
      </c>
      <c r="L822" s="44"/>
      <c r="M822" s="227" t="s">
        <v>19</v>
      </c>
      <c r="N822" s="228" t="s">
        <v>43</v>
      </c>
      <c r="O822" s="84"/>
      <c r="P822" s="229">
        <f>O822*H822</f>
        <v>0</v>
      </c>
      <c r="Q822" s="229">
        <v>0</v>
      </c>
      <c r="R822" s="229">
        <f>Q822*H822</f>
        <v>0</v>
      </c>
      <c r="S822" s="229">
        <v>0</v>
      </c>
      <c r="T822" s="230">
        <f>S822*H822</f>
        <v>0</v>
      </c>
      <c r="AR822" s="231" t="s">
        <v>257</v>
      </c>
      <c r="AT822" s="231" t="s">
        <v>149</v>
      </c>
      <c r="AU822" s="231" t="s">
        <v>82</v>
      </c>
      <c r="AY822" s="18" t="s">
        <v>147</v>
      </c>
      <c r="BE822" s="232">
        <f>IF(N822="základní",J822,0)</f>
        <v>0</v>
      </c>
      <c r="BF822" s="232">
        <f>IF(N822="snížená",J822,0)</f>
        <v>0</v>
      </c>
      <c r="BG822" s="232">
        <f>IF(N822="zákl. přenesená",J822,0)</f>
        <v>0</v>
      </c>
      <c r="BH822" s="232">
        <f>IF(N822="sníž. přenesená",J822,0)</f>
        <v>0</v>
      </c>
      <c r="BI822" s="232">
        <f>IF(N822="nulová",J822,0)</f>
        <v>0</v>
      </c>
      <c r="BJ822" s="18" t="s">
        <v>80</v>
      </c>
      <c r="BK822" s="232">
        <f>ROUND(I822*H822,2)</f>
        <v>0</v>
      </c>
      <c r="BL822" s="18" t="s">
        <v>257</v>
      </c>
      <c r="BM822" s="231" t="s">
        <v>2041</v>
      </c>
    </row>
    <row r="823" spans="2:51" s="12" customFormat="1" ht="12">
      <c r="B823" s="233"/>
      <c r="C823" s="234"/>
      <c r="D823" s="235" t="s">
        <v>156</v>
      </c>
      <c r="E823" s="236" t="s">
        <v>19</v>
      </c>
      <c r="F823" s="237" t="s">
        <v>2042</v>
      </c>
      <c r="G823" s="234"/>
      <c r="H823" s="238">
        <v>10</v>
      </c>
      <c r="I823" s="239"/>
      <c r="J823" s="234"/>
      <c r="K823" s="234"/>
      <c r="L823" s="240"/>
      <c r="M823" s="241"/>
      <c r="N823" s="242"/>
      <c r="O823" s="242"/>
      <c r="P823" s="242"/>
      <c r="Q823" s="242"/>
      <c r="R823" s="242"/>
      <c r="S823" s="242"/>
      <c r="T823" s="243"/>
      <c r="AT823" s="244" t="s">
        <v>156</v>
      </c>
      <c r="AU823" s="244" t="s">
        <v>82</v>
      </c>
      <c r="AV823" s="12" t="s">
        <v>82</v>
      </c>
      <c r="AW823" s="12" t="s">
        <v>33</v>
      </c>
      <c r="AX823" s="12" t="s">
        <v>80</v>
      </c>
      <c r="AY823" s="244" t="s">
        <v>147</v>
      </c>
    </row>
    <row r="824" spans="2:65" s="1" customFormat="1" ht="36" customHeight="1">
      <c r="B824" s="39"/>
      <c r="C824" s="220" t="s">
        <v>2043</v>
      </c>
      <c r="D824" s="220" t="s">
        <v>149</v>
      </c>
      <c r="E824" s="221" t="s">
        <v>2044</v>
      </c>
      <c r="F824" s="222" t="s">
        <v>2045</v>
      </c>
      <c r="G824" s="223" t="s">
        <v>1181</v>
      </c>
      <c r="H824" s="293"/>
      <c r="I824" s="225"/>
      <c r="J824" s="226">
        <f>ROUND(I824*H824,2)</f>
        <v>0</v>
      </c>
      <c r="K824" s="222" t="s">
        <v>153</v>
      </c>
      <c r="L824" s="44"/>
      <c r="M824" s="227" t="s">
        <v>19</v>
      </c>
      <c r="N824" s="228" t="s">
        <v>43</v>
      </c>
      <c r="O824" s="84"/>
      <c r="P824" s="229">
        <f>O824*H824</f>
        <v>0</v>
      </c>
      <c r="Q824" s="229">
        <v>0</v>
      </c>
      <c r="R824" s="229">
        <f>Q824*H824</f>
        <v>0</v>
      </c>
      <c r="S824" s="229">
        <v>0</v>
      </c>
      <c r="T824" s="230">
        <f>S824*H824</f>
        <v>0</v>
      </c>
      <c r="AR824" s="231" t="s">
        <v>257</v>
      </c>
      <c r="AT824" s="231" t="s">
        <v>149</v>
      </c>
      <c r="AU824" s="231" t="s">
        <v>82</v>
      </c>
      <c r="AY824" s="18" t="s">
        <v>147</v>
      </c>
      <c r="BE824" s="232">
        <f>IF(N824="základní",J824,0)</f>
        <v>0</v>
      </c>
      <c r="BF824" s="232">
        <f>IF(N824="snížená",J824,0)</f>
        <v>0</v>
      </c>
      <c r="BG824" s="232">
        <f>IF(N824="zákl. přenesená",J824,0)</f>
        <v>0</v>
      </c>
      <c r="BH824" s="232">
        <f>IF(N824="sníž. přenesená",J824,0)</f>
        <v>0</v>
      </c>
      <c r="BI824" s="232">
        <f>IF(N824="nulová",J824,0)</f>
        <v>0</v>
      </c>
      <c r="BJ824" s="18" t="s">
        <v>80</v>
      </c>
      <c r="BK824" s="232">
        <f>ROUND(I824*H824,2)</f>
        <v>0</v>
      </c>
      <c r="BL824" s="18" t="s">
        <v>257</v>
      </c>
      <c r="BM824" s="231" t="s">
        <v>2046</v>
      </c>
    </row>
    <row r="825" spans="2:63" s="11" customFormat="1" ht="22.8" customHeight="1">
      <c r="B825" s="204"/>
      <c r="C825" s="205"/>
      <c r="D825" s="206" t="s">
        <v>71</v>
      </c>
      <c r="E825" s="218" t="s">
        <v>557</v>
      </c>
      <c r="F825" s="218" t="s">
        <v>558</v>
      </c>
      <c r="G825" s="205"/>
      <c r="H825" s="205"/>
      <c r="I825" s="208"/>
      <c r="J825" s="219">
        <f>BK825</f>
        <v>0</v>
      </c>
      <c r="K825" s="205"/>
      <c r="L825" s="210"/>
      <c r="M825" s="211"/>
      <c r="N825" s="212"/>
      <c r="O825" s="212"/>
      <c r="P825" s="213">
        <f>SUM(P826:P844)</f>
        <v>0</v>
      </c>
      <c r="Q825" s="212"/>
      <c r="R825" s="213">
        <f>SUM(R826:R844)</f>
        <v>6.2829031</v>
      </c>
      <c r="S825" s="212"/>
      <c r="T825" s="214">
        <f>SUM(T826:T844)</f>
        <v>17.47772</v>
      </c>
      <c r="AR825" s="215" t="s">
        <v>82</v>
      </c>
      <c r="AT825" s="216" t="s">
        <v>71</v>
      </c>
      <c r="AU825" s="216" t="s">
        <v>80</v>
      </c>
      <c r="AY825" s="215" t="s">
        <v>147</v>
      </c>
      <c r="BK825" s="217">
        <f>SUM(BK826:BK844)</f>
        <v>0</v>
      </c>
    </row>
    <row r="826" spans="2:65" s="1" customFormat="1" ht="36" customHeight="1">
      <c r="B826" s="39"/>
      <c r="C826" s="220" t="s">
        <v>2047</v>
      </c>
      <c r="D826" s="220" t="s">
        <v>149</v>
      </c>
      <c r="E826" s="221" t="s">
        <v>2048</v>
      </c>
      <c r="F826" s="222" t="s">
        <v>2049</v>
      </c>
      <c r="G826" s="223" t="s">
        <v>152</v>
      </c>
      <c r="H826" s="224">
        <v>47.29</v>
      </c>
      <c r="I826" s="225"/>
      <c r="J826" s="226">
        <f>ROUND(I826*H826,2)</f>
        <v>0</v>
      </c>
      <c r="K826" s="222" t="s">
        <v>153</v>
      </c>
      <c r="L826" s="44"/>
      <c r="M826" s="227" t="s">
        <v>19</v>
      </c>
      <c r="N826" s="228" t="s">
        <v>43</v>
      </c>
      <c r="O826" s="84"/>
      <c r="P826" s="229">
        <f>O826*H826</f>
        <v>0</v>
      </c>
      <c r="Q826" s="229">
        <v>0.03879</v>
      </c>
      <c r="R826" s="229">
        <f>Q826*H826</f>
        <v>1.8343790999999998</v>
      </c>
      <c r="S826" s="229">
        <v>0</v>
      </c>
      <c r="T826" s="230">
        <f>S826*H826</f>
        <v>0</v>
      </c>
      <c r="AR826" s="231" t="s">
        <v>257</v>
      </c>
      <c r="AT826" s="231" t="s">
        <v>149</v>
      </c>
      <c r="AU826" s="231" t="s">
        <v>82</v>
      </c>
      <c r="AY826" s="18" t="s">
        <v>147</v>
      </c>
      <c r="BE826" s="232">
        <f>IF(N826="základní",J826,0)</f>
        <v>0</v>
      </c>
      <c r="BF826" s="232">
        <f>IF(N826="snížená",J826,0)</f>
        <v>0</v>
      </c>
      <c r="BG826" s="232">
        <f>IF(N826="zákl. přenesená",J826,0)</f>
        <v>0</v>
      </c>
      <c r="BH826" s="232">
        <f>IF(N826="sníž. přenesená",J826,0)</f>
        <v>0</v>
      </c>
      <c r="BI826" s="232">
        <f>IF(N826="nulová",J826,0)</f>
        <v>0</v>
      </c>
      <c r="BJ826" s="18" t="s">
        <v>80</v>
      </c>
      <c r="BK826" s="232">
        <f>ROUND(I826*H826,2)</f>
        <v>0</v>
      </c>
      <c r="BL826" s="18" t="s">
        <v>257</v>
      </c>
      <c r="BM826" s="231" t="s">
        <v>2050</v>
      </c>
    </row>
    <row r="827" spans="2:51" s="12" customFormat="1" ht="12">
      <c r="B827" s="233"/>
      <c r="C827" s="234"/>
      <c r="D827" s="235" t="s">
        <v>156</v>
      </c>
      <c r="E827" s="236" t="s">
        <v>19</v>
      </c>
      <c r="F827" s="237" t="s">
        <v>2051</v>
      </c>
      <c r="G827" s="234"/>
      <c r="H827" s="238">
        <v>47.29</v>
      </c>
      <c r="I827" s="239"/>
      <c r="J827" s="234"/>
      <c r="K827" s="234"/>
      <c r="L827" s="240"/>
      <c r="M827" s="241"/>
      <c r="N827" s="242"/>
      <c r="O827" s="242"/>
      <c r="P827" s="242"/>
      <c r="Q827" s="242"/>
      <c r="R827" s="242"/>
      <c r="S827" s="242"/>
      <c r="T827" s="243"/>
      <c r="AT827" s="244" t="s">
        <v>156</v>
      </c>
      <c r="AU827" s="244" t="s">
        <v>82</v>
      </c>
      <c r="AV827" s="12" t="s">
        <v>82</v>
      </c>
      <c r="AW827" s="12" t="s">
        <v>33</v>
      </c>
      <c r="AX827" s="12" t="s">
        <v>72</v>
      </c>
      <c r="AY827" s="244" t="s">
        <v>147</v>
      </c>
    </row>
    <row r="828" spans="2:51" s="13" customFormat="1" ht="12">
      <c r="B828" s="245"/>
      <c r="C828" s="246"/>
      <c r="D828" s="235" t="s">
        <v>156</v>
      </c>
      <c r="E828" s="247" t="s">
        <v>588</v>
      </c>
      <c r="F828" s="248" t="s">
        <v>183</v>
      </c>
      <c r="G828" s="246"/>
      <c r="H828" s="249">
        <v>47.29</v>
      </c>
      <c r="I828" s="250"/>
      <c r="J828" s="246"/>
      <c r="K828" s="246"/>
      <c r="L828" s="251"/>
      <c r="M828" s="252"/>
      <c r="N828" s="253"/>
      <c r="O828" s="253"/>
      <c r="P828" s="253"/>
      <c r="Q828" s="253"/>
      <c r="R828" s="253"/>
      <c r="S828" s="253"/>
      <c r="T828" s="254"/>
      <c r="AT828" s="255" t="s">
        <v>156</v>
      </c>
      <c r="AU828" s="255" t="s">
        <v>82</v>
      </c>
      <c r="AV828" s="13" t="s">
        <v>154</v>
      </c>
      <c r="AW828" s="13" t="s">
        <v>33</v>
      </c>
      <c r="AX828" s="13" t="s">
        <v>80</v>
      </c>
      <c r="AY828" s="255" t="s">
        <v>147</v>
      </c>
    </row>
    <row r="829" spans="2:65" s="1" customFormat="1" ht="16.5" customHeight="1">
      <c r="B829" s="39"/>
      <c r="C829" s="270" t="s">
        <v>2052</v>
      </c>
      <c r="D829" s="270" t="s">
        <v>752</v>
      </c>
      <c r="E829" s="271" t="s">
        <v>2053</v>
      </c>
      <c r="F829" s="272" t="s">
        <v>2054</v>
      </c>
      <c r="G829" s="273" t="s">
        <v>732</v>
      </c>
      <c r="H829" s="274">
        <v>1182.25</v>
      </c>
      <c r="I829" s="275"/>
      <c r="J829" s="276">
        <f>ROUND(I829*H829,2)</f>
        <v>0</v>
      </c>
      <c r="K829" s="272" t="s">
        <v>153</v>
      </c>
      <c r="L829" s="277"/>
      <c r="M829" s="278" t="s">
        <v>19</v>
      </c>
      <c r="N829" s="279" t="s">
        <v>43</v>
      </c>
      <c r="O829" s="84"/>
      <c r="P829" s="229">
        <f>O829*H829</f>
        <v>0</v>
      </c>
      <c r="Q829" s="229">
        <v>0.00236</v>
      </c>
      <c r="R829" s="229">
        <f>Q829*H829</f>
        <v>2.7901100000000003</v>
      </c>
      <c r="S829" s="229">
        <v>0</v>
      </c>
      <c r="T829" s="230">
        <f>S829*H829</f>
        <v>0</v>
      </c>
      <c r="AR829" s="231" t="s">
        <v>363</v>
      </c>
      <c r="AT829" s="231" t="s">
        <v>752</v>
      </c>
      <c r="AU829" s="231" t="s">
        <v>82</v>
      </c>
      <c r="AY829" s="18" t="s">
        <v>147</v>
      </c>
      <c r="BE829" s="232">
        <f>IF(N829="základní",J829,0)</f>
        <v>0</v>
      </c>
      <c r="BF829" s="232">
        <f>IF(N829="snížená",J829,0)</f>
        <v>0</v>
      </c>
      <c r="BG829" s="232">
        <f>IF(N829="zákl. přenesená",J829,0)</f>
        <v>0</v>
      </c>
      <c r="BH829" s="232">
        <f>IF(N829="sníž. přenesená",J829,0)</f>
        <v>0</v>
      </c>
      <c r="BI829" s="232">
        <f>IF(N829="nulová",J829,0)</f>
        <v>0</v>
      </c>
      <c r="BJ829" s="18" t="s">
        <v>80</v>
      </c>
      <c r="BK829" s="232">
        <f>ROUND(I829*H829,2)</f>
        <v>0</v>
      </c>
      <c r="BL829" s="18" t="s">
        <v>257</v>
      </c>
      <c r="BM829" s="231" t="s">
        <v>2055</v>
      </c>
    </row>
    <row r="830" spans="2:47" s="1" customFormat="1" ht="12">
      <c r="B830" s="39"/>
      <c r="C830" s="40"/>
      <c r="D830" s="235" t="s">
        <v>756</v>
      </c>
      <c r="E830" s="40"/>
      <c r="F830" s="280" t="s">
        <v>2056</v>
      </c>
      <c r="G830" s="40"/>
      <c r="H830" s="40"/>
      <c r="I830" s="146"/>
      <c r="J830" s="40"/>
      <c r="K830" s="40"/>
      <c r="L830" s="44"/>
      <c r="M830" s="281"/>
      <c r="N830" s="84"/>
      <c r="O830" s="84"/>
      <c r="P830" s="84"/>
      <c r="Q830" s="84"/>
      <c r="R830" s="84"/>
      <c r="S830" s="84"/>
      <c r="T830" s="85"/>
      <c r="AT830" s="18" t="s">
        <v>756</v>
      </c>
      <c r="AU830" s="18" t="s">
        <v>82</v>
      </c>
    </row>
    <row r="831" spans="2:51" s="12" customFormat="1" ht="12">
      <c r="B831" s="233"/>
      <c r="C831" s="234"/>
      <c r="D831" s="235" t="s">
        <v>156</v>
      </c>
      <c r="E831" s="236" t="s">
        <v>19</v>
      </c>
      <c r="F831" s="237" t="s">
        <v>2057</v>
      </c>
      <c r="G831" s="234"/>
      <c r="H831" s="238">
        <v>1182.25</v>
      </c>
      <c r="I831" s="239"/>
      <c r="J831" s="234"/>
      <c r="K831" s="234"/>
      <c r="L831" s="240"/>
      <c r="M831" s="241"/>
      <c r="N831" s="242"/>
      <c r="O831" s="242"/>
      <c r="P831" s="242"/>
      <c r="Q831" s="242"/>
      <c r="R831" s="242"/>
      <c r="S831" s="242"/>
      <c r="T831" s="243"/>
      <c r="AT831" s="244" t="s">
        <v>156</v>
      </c>
      <c r="AU831" s="244" t="s">
        <v>82</v>
      </c>
      <c r="AV831" s="12" t="s">
        <v>82</v>
      </c>
      <c r="AW831" s="12" t="s">
        <v>33</v>
      </c>
      <c r="AX831" s="12" t="s">
        <v>80</v>
      </c>
      <c r="AY831" s="244" t="s">
        <v>147</v>
      </c>
    </row>
    <row r="832" spans="2:65" s="1" customFormat="1" ht="36" customHeight="1">
      <c r="B832" s="39"/>
      <c r="C832" s="220" t="s">
        <v>2058</v>
      </c>
      <c r="D832" s="220" t="s">
        <v>149</v>
      </c>
      <c r="E832" s="221" t="s">
        <v>2059</v>
      </c>
      <c r="F832" s="222" t="s">
        <v>2060</v>
      </c>
      <c r="G832" s="223" t="s">
        <v>152</v>
      </c>
      <c r="H832" s="224">
        <v>47.29</v>
      </c>
      <c r="I832" s="225"/>
      <c r="J832" s="226">
        <f>ROUND(I832*H832,2)</f>
        <v>0</v>
      </c>
      <c r="K832" s="222" t="s">
        <v>153</v>
      </c>
      <c r="L832" s="44"/>
      <c r="M832" s="227" t="s">
        <v>19</v>
      </c>
      <c r="N832" s="228" t="s">
        <v>43</v>
      </c>
      <c r="O832" s="84"/>
      <c r="P832" s="229">
        <f>O832*H832</f>
        <v>0</v>
      </c>
      <c r="Q832" s="229">
        <v>0.0002</v>
      </c>
      <c r="R832" s="229">
        <f>Q832*H832</f>
        <v>0.009458000000000001</v>
      </c>
      <c r="S832" s="229">
        <v>0</v>
      </c>
      <c r="T832" s="230">
        <f>S832*H832</f>
        <v>0</v>
      </c>
      <c r="AR832" s="231" t="s">
        <v>257</v>
      </c>
      <c r="AT832" s="231" t="s">
        <v>149</v>
      </c>
      <c r="AU832" s="231" t="s">
        <v>82</v>
      </c>
      <c r="AY832" s="18" t="s">
        <v>147</v>
      </c>
      <c r="BE832" s="232">
        <f>IF(N832="základní",J832,0)</f>
        <v>0</v>
      </c>
      <c r="BF832" s="232">
        <f>IF(N832="snížená",J832,0)</f>
        <v>0</v>
      </c>
      <c r="BG832" s="232">
        <f>IF(N832="zákl. přenesená",J832,0)</f>
        <v>0</v>
      </c>
      <c r="BH832" s="232">
        <f>IF(N832="sníž. přenesená",J832,0)</f>
        <v>0</v>
      </c>
      <c r="BI832" s="232">
        <f>IF(N832="nulová",J832,0)</f>
        <v>0</v>
      </c>
      <c r="BJ832" s="18" t="s">
        <v>80</v>
      </c>
      <c r="BK832" s="232">
        <f>ROUND(I832*H832,2)</f>
        <v>0</v>
      </c>
      <c r="BL832" s="18" t="s">
        <v>257</v>
      </c>
      <c r="BM832" s="231" t="s">
        <v>2061</v>
      </c>
    </row>
    <row r="833" spans="2:65" s="1" customFormat="1" ht="24" customHeight="1">
      <c r="B833" s="39"/>
      <c r="C833" s="220" t="s">
        <v>2062</v>
      </c>
      <c r="D833" s="220" t="s">
        <v>149</v>
      </c>
      <c r="E833" s="221" t="s">
        <v>2063</v>
      </c>
      <c r="F833" s="222" t="s">
        <v>2064</v>
      </c>
      <c r="G833" s="223" t="s">
        <v>152</v>
      </c>
      <c r="H833" s="224">
        <v>81.67</v>
      </c>
      <c r="I833" s="225"/>
      <c r="J833" s="226">
        <f>ROUND(I833*H833,2)</f>
        <v>0</v>
      </c>
      <c r="K833" s="222" t="s">
        <v>153</v>
      </c>
      <c r="L833" s="44"/>
      <c r="M833" s="227" t="s">
        <v>19</v>
      </c>
      <c r="N833" s="228" t="s">
        <v>43</v>
      </c>
      <c r="O833" s="84"/>
      <c r="P833" s="229">
        <f>O833*H833</f>
        <v>0</v>
      </c>
      <c r="Q833" s="229">
        <v>0.0003</v>
      </c>
      <c r="R833" s="229">
        <f>Q833*H833</f>
        <v>0.024501</v>
      </c>
      <c r="S833" s="229">
        <v>0</v>
      </c>
      <c r="T833" s="230">
        <f>S833*H833</f>
        <v>0</v>
      </c>
      <c r="AR833" s="231" t="s">
        <v>257</v>
      </c>
      <c r="AT833" s="231" t="s">
        <v>149</v>
      </c>
      <c r="AU833" s="231" t="s">
        <v>82</v>
      </c>
      <c r="AY833" s="18" t="s">
        <v>147</v>
      </c>
      <c r="BE833" s="232">
        <f>IF(N833="základní",J833,0)</f>
        <v>0</v>
      </c>
      <c r="BF833" s="232">
        <f>IF(N833="snížená",J833,0)</f>
        <v>0</v>
      </c>
      <c r="BG833" s="232">
        <f>IF(N833="zákl. přenesená",J833,0)</f>
        <v>0</v>
      </c>
      <c r="BH833" s="232">
        <f>IF(N833="sníž. přenesená",J833,0)</f>
        <v>0</v>
      </c>
      <c r="BI833" s="232">
        <f>IF(N833="nulová",J833,0)</f>
        <v>0</v>
      </c>
      <c r="BJ833" s="18" t="s">
        <v>80</v>
      </c>
      <c r="BK833" s="232">
        <f>ROUND(I833*H833,2)</f>
        <v>0</v>
      </c>
      <c r="BL833" s="18" t="s">
        <v>257</v>
      </c>
      <c r="BM833" s="231" t="s">
        <v>2065</v>
      </c>
    </row>
    <row r="834" spans="2:51" s="12" customFormat="1" ht="12">
      <c r="B834" s="233"/>
      <c r="C834" s="234"/>
      <c r="D834" s="235" t="s">
        <v>156</v>
      </c>
      <c r="E834" s="236" t="s">
        <v>19</v>
      </c>
      <c r="F834" s="237" t="s">
        <v>988</v>
      </c>
      <c r="G834" s="234"/>
      <c r="H834" s="238">
        <v>47.29</v>
      </c>
      <c r="I834" s="239"/>
      <c r="J834" s="234"/>
      <c r="K834" s="234"/>
      <c r="L834" s="240"/>
      <c r="M834" s="241"/>
      <c r="N834" s="242"/>
      <c r="O834" s="242"/>
      <c r="P834" s="242"/>
      <c r="Q834" s="242"/>
      <c r="R834" s="242"/>
      <c r="S834" s="242"/>
      <c r="T834" s="243"/>
      <c r="AT834" s="244" t="s">
        <v>156</v>
      </c>
      <c r="AU834" s="244" t="s">
        <v>82</v>
      </c>
      <c r="AV834" s="12" t="s">
        <v>82</v>
      </c>
      <c r="AW834" s="12" t="s">
        <v>33</v>
      </c>
      <c r="AX834" s="12" t="s">
        <v>72</v>
      </c>
      <c r="AY834" s="244" t="s">
        <v>147</v>
      </c>
    </row>
    <row r="835" spans="2:51" s="12" customFormat="1" ht="12">
      <c r="B835" s="233"/>
      <c r="C835" s="234"/>
      <c r="D835" s="235" t="s">
        <v>156</v>
      </c>
      <c r="E835" s="236" t="s">
        <v>19</v>
      </c>
      <c r="F835" s="237" t="s">
        <v>2066</v>
      </c>
      <c r="G835" s="234"/>
      <c r="H835" s="238">
        <v>34.38</v>
      </c>
      <c r="I835" s="239"/>
      <c r="J835" s="234"/>
      <c r="K835" s="234"/>
      <c r="L835" s="240"/>
      <c r="M835" s="241"/>
      <c r="N835" s="242"/>
      <c r="O835" s="242"/>
      <c r="P835" s="242"/>
      <c r="Q835" s="242"/>
      <c r="R835" s="242"/>
      <c r="S835" s="242"/>
      <c r="T835" s="243"/>
      <c r="AT835" s="244" t="s">
        <v>156</v>
      </c>
      <c r="AU835" s="244" t="s">
        <v>82</v>
      </c>
      <c r="AV835" s="12" t="s">
        <v>82</v>
      </c>
      <c r="AW835" s="12" t="s">
        <v>33</v>
      </c>
      <c r="AX835" s="12" t="s">
        <v>72</v>
      </c>
      <c r="AY835" s="244" t="s">
        <v>147</v>
      </c>
    </row>
    <row r="836" spans="2:51" s="13" customFormat="1" ht="12">
      <c r="B836" s="245"/>
      <c r="C836" s="246"/>
      <c r="D836" s="235" t="s">
        <v>156</v>
      </c>
      <c r="E836" s="247" t="s">
        <v>19</v>
      </c>
      <c r="F836" s="248" t="s">
        <v>183</v>
      </c>
      <c r="G836" s="246"/>
      <c r="H836" s="249">
        <v>81.67</v>
      </c>
      <c r="I836" s="250"/>
      <c r="J836" s="246"/>
      <c r="K836" s="246"/>
      <c r="L836" s="251"/>
      <c r="M836" s="252"/>
      <c r="N836" s="253"/>
      <c r="O836" s="253"/>
      <c r="P836" s="253"/>
      <c r="Q836" s="253"/>
      <c r="R836" s="253"/>
      <c r="S836" s="253"/>
      <c r="T836" s="254"/>
      <c r="AT836" s="255" t="s">
        <v>156</v>
      </c>
      <c r="AU836" s="255" t="s">
        <v>82</v>
      </c>
      <c r="AV836" s="13" t="s">
        <v>154</v>
      </c>
      <c r="AW836" s="13" t="s">
        <v>33</v>
      </c>
      <c r="AX836" s="13" t="s">
        <v>80</v>
      </c>
      <c r="AY836" s="255" t="s">
        <v>147</v>
      </c>
    </row>
    <row r="837" spans="2:65" s="1" customFormat="1" ht="16.5" customHeight="1">
      <c r="B837" s="39"/>
      <c r="C837" s="220" t="s">
        <v>2067</v>
      </c>
      <c r="D837" s="220" t="s">
        <v>149</v>
      </c>
      <c r="E837" s="221" t="s">
        <v>2068</v>
      </c>
      <c r="F837" s="222" t="s">
        <v>2069</v>
      </c>
      <c r="G837" s="223" t="s">
        <v>152</v>
      </c>
      <c r="H837" s="224">
        <v>34.38</v>
      </c>
      <c r="I837" s="225"/>
      <c r="J837" s="226">
        <f>ROUND(I837*H837,2)</f>
        <v>0</v>
      </c>
      <c r="K837" s="222" t="s">
        <v>19</v>
      </c>
      <c r="L837" s="44"/>
      <c r="M837" s="227" t="s">
        <v>19</v>
      </c>
      <c r="N837" s="228" t="s">
        <v>43</v>
      </c>
      <c r="O837" s="84"/>
      <c r="P837" s="229">
        <f>O837*H837</f>
        <v>0</v>
      </c>
      <c r="Q837" s="229">
        <v>0.04725</v>
      </c>
      <c r="R837" s="229">
        <f>Q837*H837</f>
        <v>1.6244550000000002</v>
      </c>
      <c r="S837" s="229">
        <v>0</v>
      </c>
      <c r="T837" s="230">
        <f>S837*H837</f>
        <v>0</v>
      </c>
      <c r="AR837" s="231" t="s">
        <v>257</v>
      </c>
      <c r="AT837" s="231" t="s">
        <v>149</v>
      </c>
      <c r="AU837" s="231" t="s">
        <v>82</v>
      </c>
      <c r="AY837" s="18" t="s">
        <v>147</v>
      </c>
      <c r="BE837" s="232">
        <f>IF(N837="základní",J837,0)</f>
        <v>0</v>
      </c>
      <c r="BF837" s="232">
        <f>IF(N837="snížená",J837,0)</f>
        <v>0</v>
      </c>
      <c r="BG837" s="232">
        <f>IF(N837="zákl. přenesená",J837,0)</f>
        <v>0</v>
      </c>
      <c r="BH837" s="232">
        <f>IF(N837="sníž. přenesená",J837,0)</f>
        <v>0</v>
      </c>
      <c r="BI837" s="232">
        <f>IF(N837="nulová",J837,0)</f>
        <v>0</v>
      </c>
      <c r="BJ837" s="18" t="s">
        <v>80</v>
      </c>
      <c r="BK837" s="232">
        <f>ROUND(I837*H837,2)</f>
        <v>0</v>
      </c>
      <c r="BL837" s="18" t="s">
        <v>257</v>
      </c>
      <c r="BM837" s="231" t="s">
        <v>2070</v>
      </c>
    </row>
    <row r="838" spans="2:51" s="12" customFormat="1" ht="12">
      <c r="B838" s="233"/>
      <c r="C838" s="234"/>
      <c r="D838" s="235" t="s">
        <v>156</v>
      </c>
      <c r="E838" s="236" t="s">
        <v>19</v>
      </c>
      <c r="F838" s="237" t="s">
        <v>2071</v>
      </c>
      <c r="G838" s="234"/>
      <c r="H838" s="238">
        <v>15.79</v>
      </c>
      <c r="I838" s="239"/>
      <c r="J838" s="234"/>
      <c r="K838" s="234"/>
      <c r="L838" s="240"/>
      <c r="M838" s="241"/>
      <c r="N838" s="242"/>
      <c r="O838" s="242"/>
      <c r="P838" s="242"/>
      <c r="Q838" s="242"/>
      <c r="R838" s="242"/>
      <c r="S838" s="242"/>
      <c r="T838" s="243"/>
      <c r="AT838" s="244" t="s">
        <v>156</v>
      </c>
      <c r="AU838" s="244" t="s">
        <v>82</v>
      </c>
      <c r="AV838" s="12" t="s">
        <v>82</v>
      </c>
      <c r="AW838" s="12" t="s">
        <v>33</v>
      </c>
      <c r="AX838" s="12" t="s">
        <v>72</v>
      </c>
      <c r="AY838" s="244" t="s">
        <v>147</v>
      </c>
    </row>
    <row r="839" spans="2:51" s="12" customFormat="1" ht="12">
      <c r="B839" s="233"/>
      <c r="C839" s="234"/>
      <c r="D839" s="235" t="s">
        <v>156</v>
      </c>
      <c r="E839" s="236" t="s">
        <v>19</v>
      </c>
      <c r="F839" s="237" t="s">
        <v>2072</v>
      </c>
      <c r="G839" s="234"/>
      <c r="H839" s="238">
        <v>18.59</v>
      </c>
      <c r="I839" s="239"/>
      <c r="J839" s="234"/>
      <c r="K839" s="234"/>
      <c r="L839" s="240"/>
      <c r="M839" s="241"/>
      <c r="N839" s="242"/>
      <c r="O839" s="242"/>
      <c r="P839" s="242"/>
      <c r="Q839" s="242"/>
      <c r="R839" s="242"/>
      <c r="S839" s="242"/>
      <c r="T839" s="243"/>
      <c r="AT839" s="244" t="s">
        <v>156</v>
      </c>
      <c r="AU839" s="244" t="s">
        <v>82</v>
      </c>
      <c r="AV839" s="12" t="s">
        <v>82</v>
      </c>
      <c r="AW839" s="12" t="s">
        <v>33</v>
      </c>
      <c r="AX839" s="12" t="s">
        <v>72</v>
      </c>
      <c r="AY839" s="244" t="s">
        <v>147</v>
      </c>
    </row>
    <row r="840" spans="2:51" s="13" customFormat="1" ht="12">
      <c r="B840" s="245"/>
      <c r="C840" s="246"/>
      <c r="D840" s="235" t="s">
        <v>156</v>
      </c>
      <c r="E840" s="247" t="s">
        <v>601</v>
      </c>
      <c r="F840" s="248" t="s">
        <v>183</v>
      </c>
      <c r="G840" s="246"/>
      <c r="H840" s="249">
        <v>34.379999999999995</v>
      </c>
      <c r="I840" s="250"/>
      <c r="J840" s="246"/>
      <c r="K840" s="246"/>
      <c r="L840" s="251"/>
      <c r="M840" s="252"/>
      <c r="N840" s="253"/>
      <c r="O840" s="253"/>
      <c r="P840" s="253"/>
      <c r="Q840" s="253"/>
      <c r="R840" s="253"/>
      <c r="S840" s="253"/>
      <c r="T840" s="254"/>
      <c r="AT840" s="255" t="s">
        <v>156</v>
      </c>
      <c r="AU840" s="255" t="s">
        <v>82</v>
      </c>
      <c r="AV840" s="13" t="s">
        <v>154</v>
      </c>
      <c r="AW840" s="13" t="s">
        <v>33</v>
      </c>
      <c r="AX840" s="13" t="s">
        <v>80</v>
      </c>
      <c r="AY840" s="255" t="s">
        <v>147</v>
      </c>
    </row>
    <row r="841" spans="2:65" s="1" customFormat="1" ht="16.5" customHeight="1">
      <c r="B841" s="39"/>
      <c r="C841" s="220" t="s">
        <v>2073</v>
      </c>
      <c r="D841" s="220" t="s">
        <v>149</v>
      </c>
      <c r="E841" s="221" t="s">
        <v>2074</v>
      </c>
      <c r="F841" s="222" t="s">
        <v>2075</v>
      </c>
      <c r="G841" s="223" t="s">
        <v>152</v>
      </c>
      <c r="H841" s="224">
        <v>34.38</v>
      </c>
      <c r="I841" s="225"/>
      <c r="J841" s="226">
        <f>ROUND(I841*H841,2)</f>
        <v>0</v>
      </c>
      <c r="K841" s="222" t="s">
        <v>19</v>
      </c>
      <c r="L841" s="44"/>
      <c r="M841" s="227" t="s">
        <v>19</v>
      </c>
      <c r="N841" s="228" t="s">
        <v>43</v>
      </c>
      <c r="O841" s="84"/>
      <c r="P841" s="229">
        <f>O841*H841</f>
        <v>0</v>
      </c>
      <c r="Q841" s="229">
        <v>0</v>
      </c>
      <c r="R841" s="229">
        <f>Q841*H841</f>
        <v>0</v>
      </c>
      <c r="S841" s="229">
        <v>0.494</v>
      </c>
      <c r="T841" s="230">
        <f>S841*H841</f>
        <v>16.98372</v>
      </c>
      <c r="AR841" s="231" t="s">
        <v>154</v>
      </c>
      <c r="AT841" s="231" t="s">
        <v>149</v>
      </c>
      <c r="AU841" s="231" t="s">
        <v>82</v>
      </c>
      <c r="AY841" s="18" t="s">
        <v>147</v>
      </c>
      <c r="BE841" s="232">
        <f>IF(N841="základní",J841,0)</f>
        <v>0</v>
      </c>
      <c r="BF841" s="232">
        <f>IF(N841="snížená",J841,0)</f>
        <v>0</v>
      </c>
      <c r="BG841" s="232">
        <f>IF(N841="zákl. přenesená",J841,0)</f>
        <v>0</v>
      </c>
      <c r="BH841" s="232">
        <f>IF(N841="sníž. přenesená",J841,0)</f>
        <v>0</v>
      </c>
      <c r="BI841" s="232">
        <f>IF(N841="nulová",J841,0)</f>
        <v>0</v>
      </c>
      <c r="BJ841" s="18" t="s">
        <v>80</v>
      </c>
      <c r="BK841" s="232">
        <f>ROUND(I841*H841,2)</f>
        <v>0</v>
      </c>
      <c r="BL841" s="18" t="s">
        <v>154</v>
      </c>
      <c r="BM841" s="231" t="s">
        <v>2076</v>
      </c>
    </row>
    <row r="842" spans="2:51" s="12" customFormat="1" ht="12">
      <c r="B842" s="233"/>
      <c r="C842" s="234"/>
      <c r="D842" s="235" t="s">
        <v>156</v>
      </c>
      <c r="E842" s="236" t="s">
        <v>19</v>
      </c>
      <c r="F842" s="237" t="s">
        <v>2066</v>
      </c>
      <c r="G842" s="234"/>
      <c r="H842" s="238">
        <v>34.38</v>
      </c>
      <c r="I842" s="239"/>
      <c r="J842" s="234"/>
      <c r="K842" s="234"/>
      <c r="L842" s="240"/>
      <c r="M842" s="241"/>
      <c r="N842" s="242"/>
      <c r="O842" s="242"/>
      <c r="P842" s="242"/>
      <c r="Q842" s="242"/>
      <c r="R842" s="242"/>
      <c r="S842" s="242"/>
      <c r="T842" s="243"/>
      <c r="AT842" s="244" t="s">
        <v>156</v>
      </c>
      <c r="AU842" s="244" t="s">
        <v>82</v>
      </c>
      <c r="AV842" s="12" t="s">
        <v>82</v>
      </c>
      <c r="AW842" s="12" t="s">
        <v>33</v>
      </c>
      <c r="AX842" s="12" t="s">
        <v>80</v>
      </c>
      <c r="AY842" s="244" t="s">
        <v>147</v>
      </c>
    </row>
    <row r="843" spans="2:65" s="1" customFormat="1" ht="36" customHeight="1">
      <c r="B843" s="39"/>
      <c r="C843" s="220" t="s">
        <v>2077</v>
      </c>
      <c r="D843" s="220" t="s">
        <v>149</v>
      </c>
      <c r="E843" s="221" t="s">
        <v>2078</v>
      </c>
      <c r="F843" s="222" t="s">
        <v>2079</v>
      </c>
      <c r="G843" s="223" t="s">
        <v>2080</v>
      </c>
      <c r="H843" s="224">
        <v>1</v>
      </c>
      <c r="I843" s="225"/>
      <c r="J843" s="226">
        <f>ROUND(I843*H843,2)</f>
        <v>0</v>
      </c>
      <c r="K843" s="222" t="s">
        <v>19</v>
      </c>
      <c r="L843" s="44"/>
      <c r="M843" s="227" t="s">
        <v>19</v>
      </c>
      <c r="N843" s="228" t="s">
        <v>43</v>
      </c>
      <c r="O843" s="84"/>
      <c r="P843" s="229">
        <f>O843*H843</f>
        <v>0</v>
      </c>
      <c r="Q843" s="229">
        <v>0</v>
      </c>
      <c r="R843" s="229">
        <f>Q843*H843</f>
        <v>0</v>
      </c>
      <c r="S843" s="229">
        <v>0.494</v>
      </c>
      <c r="T843" s="230">
        <f>S843*H843</f>
        <v>0.494</v>
      </c>
      <c r="AR843" s="231" t="s">
        <v>154</v>
      </c>
      <c r="AT843" s="231" t="s">
        <v>149</v>
      </c>
      <c r="AU843" s="231" t="s">
        <v>82</v>
      </c>
      <c r="AY843" s="18" t="s">
        <v>147</v>
      </c>
      <c r="BE843" s="232">
        <f>IF(N843="základní",J843,0)</f>
        <v>0</v>
      </c>
      <c r="BF843" s="232">
        <f>IF(N843="snížená",J843,0)</f>
        <v>0</v>
      </c>
      <c r="BG843" s="232">
        <f>IF(N843="zákl. přenesená",J843,0)</f>
        <v>0</v>
      </c>
      <c r="BH843" s="232">
        <f>IF(N843="sníž. přenesená",J843,0)</f>
        <v>0</v>
      </c>
      <c r="BI843" s="232">
        <f>IF(N843="nulová",J843,0)</f>
        <v>0</v>
      </c>
      <c r="BJ843" s="18" t="s">
        <v>80</v>
      </c>
      <c r="BK843" s="232">
        <f>ROUND(I843*H843,2)</f>
        <v>0</v>
      </c>
      <c r="BL843" s="18" t="s">
        <v>154</v>
      </c>
      <c r="BM843" s="231" t="s">
        <v>2081</v>
      </c>
    </row>
    <row r="844" spans="2:65" s="1" customFormat="1" ht="36" customHeight="1">
      <c r="B844" s="39"/>
      <c r="C844" s="220" t="s">
        <v>2082</v>
      </c>
      <c r="D844" s="220" t="s">
        <v>149</v>
      </c>
      <c r="E844" s="221" t="s">
        <v>2083</v>
      </c>
      <c r="F844" s="222" t="s">
        <v>2084</v>
      </c>
      <c r="G844" s="223" t="s">
        <v>1181</v>
      </c>
      <c r="H844" s="293"/>
      <c r="I844" s="225"/>
      <c r="J844" s="226">
        <f>ROUND(I844*H844,2)</f>
        <v>0</v>
      </c>
      <c r="K844" s="222" t="s">
        <v>153</v>
      </c>
      <c r="L844" s="44"/>
      <c r="M844" s="227" t="s">
        <v>19</v>
      </c>
      <c r="N844" s="228" t="s">
        <v>43</v>
      </c>
      <c r="O844" s="84"/>
      <c r="P844" s="229">
        <f>O844*H844</f>
        <v>0</v>
      </c>
      <c r="Q844" s="229">
        <v>0</v>
      </c>
      <c r="R844" s="229">
        <f>Q844*H844</f>
        <v>0</v>
      </c>
      <c r="S844" s="229">
        <v>0</v>
      </c>
      <c r="T844" s="230">
        <f>S844*H844</f>
        <v>0</v>
      </c>
      <c r="AR844" s="231" t="s">
        <v>257</v>
      </c>
      <c r="AT844" s="231" t="s">
        <v>149</v>
      </c>
      <c r="AU844" s="231" t="s">
        <v>82</v>
      </c>
      <c r="AY844" s="18" t="s">
        <v>147</v>
      </c>
      <c r="BE844" s="232">
        <f>IF(N844="základní",J844,0)</f>
        <v>0</v>
      </c>
      <c r="BF844" s="232">
        <f>IF(N844="snížená",J844,0)</f>
        <v>0</v>
      </c>
      <c r="BG844" s="232">
        <f>IF(N844="zákl. přenesená",J844,0)</f>
        <v>0</v>
      </c>
      <c r="BH844" s="232">
        <f>IF(N844="sníž. přenesená",J844,0)</f>
        <v>0</v>
      </c>
      <c r="BI844" s="232">
        <f>IF(N844="nulová",J844,0)</f>
        <v>0</v>
      </c>
      <c r="BJ844" s="18" t="s">
        <v>80</v>
      </c>
      <c r="BK844" s="232">
        <f>ROUND(I844*H844,2)</f>
        <v>0</v>
      </c>
      <c r="BL844" s="18" t="s">
        <v>257</v>
      </c>
      <c r="BM844" s="231" t="s">
        <v>2085</v>
      </c>
    </row>
    <row r="845" spans="2:63" s="11" customFormat="1" ht="22.8" customHeight="1">
      <c r="B845" s="204"/>
      <c r="C845" s="205"/>
      <c r="D845" s="206" t="s">
        <v>71</v>
      </c>
      <c r="E845" s="218" t="s">
        <v>2086</v>
      </c>
      <c r="F845" s="218" t="s">
        <v>2087</v>
      </c>
      <c r="G845" s="205"/>
      <c r="H845" s="205"/>
      <c r="I845" s="208"/>
      <c r="J845" s="219">
        <f>BK845</f>
        <v>0</v>
      </c>
      <c r="K845" s="205"/>
      <c r="L845" s="210"/>
      <c r="M845" s="211"/>
      <c r="N845" s="212"/>
      <c r="O845" s="212"/>
      <c r="P845" s="213">
        <f>SUM(P846:P866)</f>
        <v>0</v>
      </c>
      <c r="Q845" s="212"/>
      <c r="R845" s="213">
        <f>SUM(R846:R866)</f>
        <v>4.11001088</v>
      </c>
      <c r="S845" s="212"/>
      <c r="T845" s="214">
        <f>SUM(T846:T866)</f>
        <v>0</v>
      </c>
      <c r="AR845" s="215" t="s">
        <v>82</v>
      </c>
      <c r="AT845" s="216" t="s">
        <v>71</v>
      </c>
      <c r="AU845" s="216" t="s">
        <v>80</v>
      </c>
      <c r="AY845" s="215" t="s">
        <v>147</v>
      </c>
      <c r="BK845" s="217">
        <f>SUM(BK846:BK866)</f>
        <v>0</v>
      </c>
    </row>
    <row r="846" spans="2:65" s="1" customFormat="1" ht="24" customHeight="1">
      <c r="B846" s="39"/>
      <c r="C846" s="220" t="s">
        <v>2088</v>
      </c>
      <c r="D846" s="220" t="s">
        <v>149</v>
      </c>
      <c r="E846" s="221" t="s">
        <v>2089</v>
      </c>
      <c r="F846" s="222" t="s">
        <v>2090</v>
      </c>
      <c r="G846" s="223" t="s">
        <v>732</v>
      </c>
      <c r="H846" s="224">
        <v>23.902</v>
      </c>
      <c r="I846" s="225"/>
      <c r="J846" s="226">
        <f>ROUND(I846*H846,2)</f>
        <v>0</v>
      </c>
      <c r="K846" s="222" t="s">
        <v>153</v>
      </c>
      <c r="L846" s="44"/>
      <c r="M846" s="227" t="s">
        <v>19</v>
      </c>
      <c r="N846" s="228" t="s">
        <v>43</v>
      </c>
      <c r="O846" s="84"/>
      <c r="P846" s="229">
        <f>O846*H846</f>
        <v>0</v>
      </c>
      <c r="Q846" s="229">
        <v>7E-05</v>
      </c>
      <c r="R846" s="229">
        <f>Q846*H846</f>
        <v>0.0016731399999999998</v>
      </c>
      <c r="S846" s="229">
        <v>0</v>
      </c>
      <c r="T846" s="230">
        <f>S846*H846</f>
        <v>0</v>
      </c>
      <c r="AR846" s="231" t="s">
        <v>257</v>
      </c>
      <c r="AT846" s="231" t="s">
        <v>149</v>
      </c>
      <c r="AU846" s="231" t="s">
        <v>82</v>
      </c>
      <c r="AY846" s="18" t="s">
        <v>147</v>
      </c>
      <c r="BE846" s="232">
        <f>IF(N846="základní",J846,0)</f>
        <v>0</v>
      </c>
      <c r="BF846" s="232">
        <f>IF(N846="snížená",J846,0)</f>
        <v>0</v>
      </c>
      <c r="BG846" s="232">
        <f>IF(N846="zákl. přenesená",J846,0)</f>
        <v>0</v>
      </c>
      <c r="BH846" s="232">
        <f>IF(N846="sníž. přenesená",J846,0)</f>
        <v>0</v>
      </c>
      <c r="BI846" s="232">
        <f>IF(N846="nulová",J846,0)</f>
        <v>0</v>
      </c>
      <c r="BJ846" s="18" t="s">
        <v>80</v>
      </c>
      <c r="BK846" s="232">
        <f>ROUND(I846*H846,2)</f>
        <v>0</v>
      </c>
      <c r="BL846" s="18" t="s">
        <v>257</v>
      </c>
      <c r="BM846" s="231" t="s">
        <v>2091</v>
      </c>
    </row>
    <row r="847" spans="2:51" s="12" customFormat="1" ht="12">
      <c r="B847" s="233"/>
      <c r="C847" s="234"/>
      <c r="D847" s="235" t="s">
        <v>156</v>
      </c>
      <c r="E847" s="236" t="s">
        <v>19</v>
      </c>
      <c r="F847" s="237" t="s">
        <v>2092</v>
      </c>
      <c r="G847" s="234"/>
      <c r="H847" s="238">
        <v>23.902</v>
      </c>
      <c r="I847" s="239"/>
      <c r="J847" s="234"/>
      <c r="K847" s="234"/>
      <c r="L847" s="240"/>
      <c r="M847" s="241"/>
      <c r="N847" s="242"/>
      <c r="O847" s="242"/>
      <c r="P847" s="242"/>
      <c r="Q847" s="242"/>
      <c r="R847" s="242"/>
      <c r="S847" s="242"/>
      <c r="T847" s="243"/>
      <c r="AT847" s="244" t="s">
        <v>156</v>
      </c>
      <c r="AU847" s="244" t="s">
        <v>82</v>
      </c>
      <c r="AV847" s="12" t="s">
        <v>82</v>
      </c>
      <c r="AW847" s="12" t="s">
        <v>33</v>
      </c>
      <c r="AX847" s="12" t="s">
        <v>80</v>
      </c>
      <c r="AY847" s="244" t="s">
        <v>147</v>
      </c>
    </row>
    <row r="848" spans="2:65" s="1" customFormat="1" ht="24" customHeight="1">
      <c r="B848" s="39"/>
      <c r="C848" s="270" t="s">
        <v>2093</v>
      </c>
      <c r="D848" s="270" t="s">
        <v>752</v>
      </c>
      <c r="E848" s="271" t="s">
        <v>2094</v>
      </c>
      <c r="F848" s="272" t="s">
        <v>2095</v>
      </c>
      <c r="G848" s="273" t="s">
        <v>152</v>
      </c>
      <c r="H848" s="274">
        <v>23.902</v>
      </c>
      <c r="I848" s="275"/>
      <c r="J848" s="276">
        <f>ROUND(I848*H848,2)</f>
        <v>0</v>
      </c>
      <c r="K848" s="272" t="s">
        <v>153</v>
      </c>
      <c r="L848" s="277"/>
      <c r="M848" s="278" t="s">
        <v>19</v>
      </c>
      <c r="N848" s="279" t="s">
        <v>43</v>
      </c>
      <c r="O848" s="84"/>
      <c r="P848" s="229">
        <f>O848*H848</f>
        <v>0</v>
      </c>
      <c r="Q848" s="229">
        <v>0.01617</v>
      </c>
      <c r="R848" s="229">
        <f>Q848*H848</f>
        <v>0.38649534</v>
      </c>
      <c r="S848" s="229">
        <v>0</v>
      </c>
      <c r="T848" s="230">
        <f>S848*H848</f>
        <v>0</v>
      </c>
      <c r="AR848" s="231" t="s">
        <v>363</v>
      </c>
      <c r="AT848" s="231" t="s">
        <v>752</v>
      </c>
      <c r="AU848" s="231" t="s">
        <v>82</v>
      </c>
      <c r="AY848" s="18" t="s">
        <v>147</v>
      </c>
      <c r="BE848" s="232">
        <f>IF(N848="základní",J848,0)</f>
        <v>0</v>
      </c>
      <c r="BF848" s="232">
        <f>IF(N848="snížená",J848,0)</f>
        <v>0</v>
      </c>
      <c r="BG848" s="232">
        <f>IF(N848="zákl. přenesená",J848,0)</f>
        <v>0</v>
      </c>
      <c r="BH848" s="232">
        <f>IF(N848="sníž. přenesená",J848,0)</f>
        <v>0</v>
      </c>
      <c r="BI848" s="232">
        <f>IF(N848="nulová",J848,0)</f>
        <v>0</v>
      </c>
      <c r="BJ848" s="18" t="s">
        <v>80</v>
      </c>
      <c r="BK848" s="232">
        <f>ROUND(I848*H848,2)</f>
        <v>0</v>
      </c>
      <c r="BL848" s="18" t="s">
        <v>257</v>
      </c>
      <c r="BM848" s="231" t="s">
        <v>2096</v>
      </c>
    </row>
    <row r="849" spans="2:65" s="1" customFormat="1" ht="60" customHeight="1">
      <c r="B849" s="39"/>
      <c r="C849" s="220" t="s">
        <v>2097</v>
      </c>
      <c r="D849" s="220" t="s">
        <v>149</v>
      </c>
      <c r="E849" s="221" t="s">
        <v>2098</v>
      </c>
      <c r="F849" s="222" t="s">
        <v>2099</v>
      </c>
      <c r="G849" s="223" t="s">
        <v>152</v>
      </c>
      <c r="H849" s="224">
        <v>205.07</v>
      </c>
      <c r="I849" s="225"/>
      <c r="J849" s="226">
        <f>ROUND(I849*H849,2)</f>
        <v>0</v>
      </c>
      <c r="K849" s="222" t="s">
        <v>153</v>
      </c>
      <c r="L849" s="44"/>
      <c r="M849" s="227" t="s">
        <v>19</v>
      </c>
      <c r="N849" s="228" t="s">
        <v>43</v>
      </c>
      <c r="O849" s="84"/>
      <c r="P849" s="229">
        <f>O849*H849</f>
        <v>0</v>
      </c>
      <c r="Q849" s="229">
        <v>0.01666</v>
      </c>
      <c r="R849" s="229">
        <f>Q849*H849</f>
        <v>3.4164662000000003</v>
      </c>
      <c r="S849" s="229">
        <v>0</v>
      </c>
      <c r="T849" s="230">
        <f>S849*H849</f>
        <v>0</v>
      </c>
      <c r="AR849" s="231" t="s">
        <v>257</v>
      </c>
      <c r="AT849" s="231" t="s">
        <v>149</v>
      </c>
      <c r="AU849" s="231" t="s">
        <v>82</v>
      </c>
      <c r="AY849" s="18" t="s">
        <v>147</v>
      </c>
      <c r="BE849" s="232">
        <f>IF(N849="základní",J849,0)</f>
        <v>0</v>
      </c>
      <c r="BF849" s="232">
        <f>IF(N849="snížená",J849,0)</f>
        <v>0</v>
      </c>
      <c r="BG849" s="232">
        <f>IF(N849="zákl. přenesená",J849,0)</f>
        <v>0</v>
      </c>
      <c r="BH849" s="232">
        <f>IF(N849="sníž. přenesená",J849,0)</f>
        <v>0</v>
      </c>
      <c r="BI849" s="232">
        <f>IF(N849="nulová",J849,0)</f>
        <v>0</v>
      </c>
      <c r="BJ849" s="18" t="s">
        <v>80</v>
      </c>
      <c r="BK849" s="232">
        <f>ROUND(I849*H849,2)</f>
        <v>0</v>
      </c>
      <c r="BL849" s="18" t="s">
        <v>257</v>
      </c>
      <c r="BM849" s="231" t="s">
        <v>2100</v>
      </c>
    </row>
    <row r="850" spans="2:51" s="12" customFormat="1" ht="12">
      <c r="B850" s="233"/>
      <c r="C850" s="234"/>
      <c r="D850" s="235" t="s">
        <v>156</v>
      </c>
      <c r="E850" s="236" t="s">
        <v>19</v>
      </c>
      <c r="F850" s="237" t="s">
        <v>2101</v>
      </c>
      <c r="G850" s="234"/>
      <c r="H850" s="238">
        <v>205.07</v>
      </c>
      <c r="I850" s="239"/>
      <c r="J850" s="234"/>
      <c r="K850" s="234"/>
      <c r="L850" s="240"/>
      <c r="M850" s="241"/>
      <c r="N850" s="242"/>
      <c r="O850" s="242"/>
      <c r="P850" s="242"/>
      <c r="Q850" s="242"/>
      <c r="R850" s="242"/>
      <c r="S850" s="242"/>
      <c r="T850" s="243"/>
      <c r="AT850" s="244" t="s">
        <v>156</v>
      </c>
      <c r="AU850" s="244" t="s">
        <v>82</v>
      </c>
      <c r="AV850" s="12" t="s">
        <v>82</v>
      </c>
      <c r="AW850" s="12" t="s">
        <v>33</v>
      </c>
      <c r="AX850" s="12" t="s">
        <v>72</v>
      </c>
      <c r="AY850" s="244" t="s">
        <v>147</v>
      </c>
    </row>
    <row r="851" spans="2:51" s="13" customFormat="1" ht="12">
      <c r="B851" s="245"/>
      <c r="C851" s="246"/>
      <c r="D851" s="235" t="s">
        <v>156</v>
      </c>
      <c r="E851" s="247" t="s">
        <v>607</v>
      </c>
      <c r="F851" s="248" t="s">
        <v>183</v>
      </c>
      <c r="G851" s="246"/>
      <c r="H851" s="249">
        <v>205.07</v>
      </c>
      <c r="I851" s="250"/>
      <c r="J851" s="246"/>
      <c r="K851" s="246"/>
      <c r="L851" s="251"/>
      <c r="M851" s="252"/>
      <c r="N851" s="253"/>
      <c r="O851" s="253"/>
      <c r="P851" s="253"/>
      <c r="Q851" s="253"/>
      <c r="R851" s="253"/>
      <c r="S851" s="253"/>
      <c r="T851" s="254"/>
      <c r="AT851" s="255" t="s">
        <v>156</v>
      </c>
      <c r="AU851" s="255" t="s">
        <v>82</v>
      </c>
      <c r="AV851" s="13" t="s">
        <v>154</v>
      </c>
      <c r="AW851" s="13" t="s">
        <v>33</v>
      </c>
      <c r="AX851" s="13" t="s">
        <v>80</v>
      </c>
      <c r="AY851" s="255" t="s">
        <v>147</v>
      </c>
    </row>
    <row r="852" spans="2:65" s="1" customFormat="1" ht="36" customHeight="1">
      <c r="B852" s="39"/>
      <c r="C852" s="220" t="s">
        <v>2102</v>
      </c>
      <c r="D852" s="220" t="s">
        <v>149</v>
      </c>
      <c r="E852" s="221" t="s">
        <v>2103</v>
      </c>
      <c r="F852" s="222" t="s">
        <v>2104</v>
      </c>
      <c r="G852" s="223" t="s">
        <v>152</v>
      </c>
      <c r="H852" s="224">
        <v>205.07</v>
      </c>
      <c r="I852" s="225"/>
      <c r="J852" s="226">
        <f>ROUND(I852*H852,2)</f>
        <v>0</v>
      </c>
      <c r="K852" s="222" t="s">
        <v>153</v>
      </c>
      <c r="L852" s="44"/>
      <c r="M852" s="227" t="s">
        <v>19</v>
      </c>
      <c r="N852" s="228" t="s">
        <v>43</v>
      </c>
      <c r="O852" s="84"/>
      <c r="P852" s="229">
        <f>O852*H852</f>
        <v>0</v>
      </c>
      <c r="Q852" s="229">
        <v>0.00048</v>
      </c>
      <c r="R852" s="229">
        <f>Q852*H852</f>
        <v>0.0984336</v>
      </c>
      <c r="S852" s="229">
        <v>0</v>
      </c>
      <c r="T852" s="230">
        <f>S852*H852</f>
        <v>0</v>
      </c>
      <c r="AR852" s="231" t="s">
        <v>257</v>
      </c>
      <c r="AT852" s="231" t="s">
        <v>149</v>
      </c>
      <c r="AU852" s="231" t="s">
        <v>82</v>
      </c>
      <c r="AY852" s="18" t="s">
        <v>147</v>
      </c>
      <c r="BE852" s="232">
        <f>IF(N852="základní",J852,0)</f>
        <v>0</v>
      </c>
      <c r="BF852" s="232">
        <f>IF(N852="snížená",J852,0)</f>
        <v>0</v>
      </c>
      <c r="BG852" s="232">
        <f>IF(N852="zákl. přenesená",J852,0)</f>
        <v>0</v>
      </c>
      <c r="BH852" s="232">
        <f>IF(N852="sníž. přenesená",J852,0)</f>
        <v>0</v>
      </c>
      <c r="BI852" s="232">
        <f>IF(N852="nulová",J852,0)</f>
        <v>0</v>
      </c>
      <c r="BJ852" s="18" t="s">
        <v>80</v>
      </c>
      <c r="BK852" s="232">
        <f>ROUND(I852*H852,2)</f>
        <v>0</v>
      </c>
      <c r="BL852" s="18" t="s">
        <v>257</v>
      </c>
      <c r="BM852" s="231" t="s">
        <v>2105</v>
      </c>
    </row>
    <row r="853" spans="2:51" s="12" customFormat="1" ht="12">
      <c r="B853" s="233"/>
      <c r="C853" s="234"/>
      <c r="D853" s="235" t="s">
        <v>156</v>
      </c>
      <c r="E853" s="236" t="s">
        <v>19</v>
      </c>
      <c r="F853" s="237" t="s">
        <v>2106</v>
      </c>
      <c r="G853" s="234"/>
      <c r="H853" s="238">
        <v>205.07</v>
      </c>
      <c r="I853" s="239"/>
      <c r="J853" s="234"/>
      <c r="K853" s="234"/>
      <c r="L853" s="240"/>
      <c r="M853" s="241"/>
      <c r="N853" s="242"/>
      <c r="O853" s="242"/>
      <c r="P853" s="242"/>
      <c r="Q853" s="242"/>
      <c r="R853" s="242"/>
      <c r="S853" s="242"/>
      <c r="T853" s="243"/>
      <c r="AT853" s="244" t="s">
        <v>156</v>
      </c>
      <c r="AU853" s="244" t="s">
        <v>82</v>
      </c>
      <c r="AV853" s="12" t="s">
        <v>82</v>
      </c>
      <c r="AW853" s="12" t="s">
        <v>33</v>
      </c>
      <c r="AX853" s="12" t="s">
        <v>80</v>
      </c>
      <c r="AY853" s="244" t="s">
        <v>147</v>
      </c>
    </row>
    <row r="854" spans="2:65" s="1" customFormat="1" ht="24" customHeight="1">
      <c r="B854" s="39"/>
      <c r="C854" s="220" t="s">
        <v>2107</v>
      </c>
      <c r="D854" s="220" t="s">
        <v>149</v>
      </c>
      <c r="E854" s="221" t="s">
        <v>2108</v>
      </c>
      <c r="F854" s="222" t="s">
        <v>2109</v>
      </c>
      <c r="G854" s="223" t="s">
        <v>152</v>
      </c>
      <c r="H854" s="224">
        <v>205.07</v>
      </c>
      <c r="I854" s="225"/>
      <c r="J854" s="226">
        <f>ROUND(I854*H854,2)</f>
        <v>0</v>
      </c>
      <c r="K854" s="222" t="s">
        <v>153</v>
      </c>
      <c r="L854" s="44"/>
      <c r="M854" s="227" t="s">
        <v>19</v>
      </c>
      <c r="N854" s="228" t="s">
        <v>43</v>
      </c>
      <c r="O854" s="84"/>
      <c r="P854" s="229">
        <f>O854*H854</f>
        <v>0</v>
      </c>
      <c r="Q854" s="229">
        <v>0.0001</v>
      </c>
      <c r="R854" s="229">
        <f>Q854*H854</f>
        <v>0.020507</v>
      </c>
      <c r="S854" s="229">
        <v>0</v>
      </c>
      <c r="T854" s="230">
        <f>S854*H854</f>
        <v>0</v>
      </c>
      <c r="AR854" s="231" t="s">
        <v>257</v>
      </c>
      <c r="AT854" s="231" t="s">
        <v>149</v>
      </c>
      <c r="AU854" s="231" t="s">
        <v>82</v>
      </c>
      <c r="AY854" s="18" t="s">
        <v>147</v>
      </c>
      <c r="BE854" s="232">
        <f>IF(N854="základní",J854,0)</f>
        <v>0</v>
      </c>
      <c r="BF854" s="232">
        <f>IF(N854="snížená",J854,0)</f>
        <v>0</v>
      </c>
      <c r="BG854" s="232">
        <f>IF(N854="zákl. přenesená",J854,0)</f>
        <v>0</v>
      </c>
      <c r="BH854" s="232">
        <f>IF(N854="sníž. přenesená",J854,0)</f>
        <v>0</v>
      </c>
      <c r="BI854" s="232">
        <f>IF(N854="nulová",J854,0)</f>
        <v>0</v>
      </c>
      <c r="BJ854" s="18" t="s">
        <v>80</v>
      </c>
      <c r="BK854" s="232">
        <f>ROUND(I854*H854,2)</f>
        <v>0</v>
      </c>
      <c r="BL854" s="18" t="s">
        <v>257</v>
      </c>
      <c r="BM854" s="231" t="s">
        <v>2110</v>
      </c>
    </row>
    <row r="855" spans="2:51" s="12" customFormat="1" ht="12">
      <c r="B855" s="233"/>
      <c r="C855" s="234"/>
      <c r="D855" s="235" t="s">
        <v>156</v>
      </c>
      <c r="E855" s="236" t="s">
        <v>19</v>
      </c>
      <c r="F855" s="237" t="s">
        <v>2106</v>
      </c>
      <c r="G855" s="234"/>
      <c r="H855" s="238">
        <v>205.07</v>
      </c>
      <c r="I855" s="239"/>
      <c r="J855" s="234"/>
      <c r="K855" s="234"/>
      <c r="L855" s="240"/>
      <c r="M855" s="241"/>
      <c r="N855" s="242"/>
      <c r="O855" s="242"/>
      <c r="P855" s="242"/>
      <c r="Q855" s="242"/>
      <c r="R855" s="242"/>
      <c r="S855" s="242"/>
      <c r="T855" s="243"/>
      <c r="AT855" s="244" t="s">
        <v>156</v>
      </c>
      <c r="AU855" s="244" t="s">
        <v>82</v>
      </c>
      <c r="AV855" s="12" t="s">
        <v>82</v>
      </c>
      <c r="AW855" s="12" t="s">
        <v>33</v>
      </c>
      <c r="AX855" s="12" t="s">
        <v>80</v>
      </c>
      <c r="AY855" s="244" t="s">
        <v>147</v>
      </c>
    </row>
    <row r="856" spans="2:65" s="1" customFormat="1" ht="24" customHeight="1">
      <c r="B856" s="39"/>
      <c r="C856" s="220" t="s">
        <v>2111</v>
      </c>
      <c r="D856" s="220" t="s">
        <v>149</v>
      </c>
      <c r="E856" s="221" t="s">
        <v>2112</v>
      </c>
      <c r="F856" s="222" t="s">
        <v>2113</v>
      </c>
      <c r="G856" s="223" t="s">
        <v>152</v>
      </c>
      <c r="H856" s="224">
        <v>239.02</v>
      </c>
      <c r="I856" s="225"/>
      <c r="J856" s="226">
        <f>ROUND(I856*H856,2)</f>
        <v>0</v>
      </c>
      <c r="K856" s="222" t="s">
        <v>153</v>
      </c>
      <c r="L856" s="44"/>
      <c r="M856" s="227" t="s">
        <v>19</v>
      </c>
      <c r="N856" s="228" t="s">
        <v>43</v>
      </c>
      <c r="O856" s="84"/>
      <c r="P856" s="229">
        <f>O856*H856</f>
        <v>0</v>
      </c>
      <c r="Q856" s="229">
        <v>8E-05</v>
      </c>
      <c r="R856" s="229">
        <f>Q856*H856</f>
        <v>0.019121600000000002</v>
      </c>
      <c r="S856" s="229">
        <v>0</v>
      </c>
      <c r="T856" s="230">
        <f>S856*H856</f>
        <v>0</v>
      </c>
      <c r="AR856" s="231" t="s">
        <v>257</v>
      </c>
      <c r="AT856" s="231" t="s">
        <v>149</v>
      </c>
      <c r="AU856" s="231" t="s">
        <v>82</v>
      </c>
      <c r="AY856" s="18" t="s">
        <v>147</v>
      </c>
      <c r="BE856" s="232">
        <f>IF(N856="základní",J856,0)</f>
        <v>0</v>
      </c>
      <c r="BF856" s="232">
        <f>IF(N856="snížená",J856,0)</f>
        <v>0</v>
      </c>
      <c r="BG856" s="232">
        <f>IF(N856="zákl. přenesená",J856,0)</f>
        <v>0</v>
      </c>
      <c r="BH856" s="232">
        <f>IF(N856="sníž. přenesená",J856,0)</f>
        <v>0</v>
      </c>
      <c r="BI856" s="232">
        <f>IF(N856="nulová",J856,0)</f>
        <v>0</v>
      </c>
      <c r="BJ856" s="18" t="s">
        <v>80</v>
      </c>
      <c r="BK856" s="232">
        <f>ROUND(I856*H856,2)</f>
        <v>0</v>
      </c>
      <c r="BL856" s="18" t="s">
        <v>257</v>
      </c>
      <c r="BM856" s="231" t="s">
        <v>2114</v>
      </c>
    </row>
    <row r="857" spans="2:51" s="12" customFormat="1" ht="12">
      <c r="B857" s="233"/>
      <c r="C857" s="234"/>
      <c r="D857" s="235" t="s">
        <v>156</v>
      </c>
      <c r="E857" s="236" t="s">
        <v>19</v>
      </c>
      <c r="F857" s="237" t="s">
        <v>2115</v>
      </c>
      <c r="G857" s="234"/>
      <c r="H857" s="238">
        <v>239.02</v>
      </c>
      <c r="I857" s="239"/>
      <c r="J857" s="234"/>
      <c r="K857" s="234"/>
      <c r="L857" s="240"/>
      <c r="M857" s="241"/>
      <c r="N857" s="242"/>
      <c r="O857" s="242"/>
      <c r="P857" s="242"/>
      <c r="Q857" s="242"/>
      <c r="R857" s="242"/>
      <c r="S857" s="242"/>
      <c r="T857" s="243"/>
      <c r="AT857" s="244" t="s">
        <v>156</v>
      </c>
      <c r="AU857" s="244" t="s">
        <v>82</v>
      </c>
      <c r="AV857" s="12" t="s">
        <v>82</v>
      </c>
      <c r="AW857" s="12" t="s">
        <v>33</v>
      </c>
      <c r="AX857" s="12" t="s">
        <v>80</v>
      </c>
      <c r="AY857" s="244" t="s">
        <v>147</v>
      </c>
    </row>
    <row r="858" spans="2:65" s="1" customFormat="1" ht="48" customHeight="1">
      <c r="B858" s="39"/>
      <c r="C858" s="220" t="s">
        <v>2116</v>
      </c>
      <c r="D858" s="220" t="s">
        <v>149</v>
      </c>
      <c r="E858" s="221" t="s">
        <v>2117</v>
      </c>
      <c r="F858" s="222" t="s">
        <v>2118</v>
      </c>
      <c r="G858" s="223" t="s">
        <v>152</v>
      </c>
      <c r="H858" s="224">
        <v>239.02</v>
      </c>
      <c r="I858" s="225"/>
      <c r="J858" s="226">
        <f>ROUND(I858*H858,2)</f>
        <v>0</v>
      </c>
      <c r="K858" s="222" t="s">
        <v>153</v>
      </c>
      <c r="L858" s="44"/>
      <c r="M858" s="227" t="s">
        <v>19</v>
      </c>
      <c r="N858" s="228" t="s">
        <v>43</v>
      </c>
      <c r="O858" s="84"/>
      <c r="P858" s="229">
        <f>O858*H858</f>
        <v>0</v>
      </c>
      <c r="Q858" s="229">
        <v>0.00017</v>
      </c>
      <c r="R858" s="229">
        <f>Q858*H858</f>
        <v>0.04063340000000001</v>
      </c>
      <c r="S858" s="229">
        <v>0</v>
      </c>
      <c r="T858" s="230">
        <f>S858*H858</f>
        <v>0</v>
      </c>
      <c r="AR858" s="231" t="s">
        <v>257</v>
      </c>
      <c r="AT858" s="231" t="s">
        <v>149</v>
      </c>
      <c r="AU858" s="231" t="s">
        <v>82</v>
      </c>
      <c r="AY858" s="18" t="s">
        <v>147</v>
      </c>
      <c r="BE858" s="232">
        <f>IF(N858="základní",J858,0)</f>
        <v>0</v>
      </c>
      <c r="BF858" s="232">
        <f>IF(N858="snížená",J858,0)</f>
        <v>0</v>
      </c>
      <c r="BG858" s="232">
        <f>IF(N858="zákl. přenesená",J858,0)</f>
        <v>0</v>
      </c>
      <c r="BH858" s="232">
        <f>IF(N858="sníž. přenesená",J858,0)</f>
        <v>0</v>
      </c>
      <c r="BI858" s="232">
        <f>IF(N858="nulová",J858,0)</f>
        <v>0</v>
      </c>
      <c r="BJ858" s="18" t="s">
        <v>80</v>
      </c>
      <c r="BK858" s="232">
        <f>ROUND(I858*H858,2)</f>
        <v>0</v>
      </c>
      <c r="BL858" s="18" t="s">
        <v>257</v>
      </c>
      <c r="BM858" s="231" t="s">
        <v>2119</v>
      </c>
    </row>
    <row r="859" spans="2:51" s="12" customFormat="1" ht="12">
      <c r="B859" s="233"/>
      <c r="C859" s="234"/>
      <c r="D859" s="235" t="s">
        <v>156</v>
      </c>
      <c r="E859" s="236" t="s">
        <v>19</v>
      </c>
      <c r="F859" s="237" t="s">
        <v>2120</v>
      </c>
      <c r="G859" s="234"/>
      <c r="H859" s="238">
        <v>53.42</v>
      </c>
      <c r="I859" s="239"/>
      <c r="J859" s="234"/>
      <c r="K859" s="234"/>
      <c r="L859" s="240"/>
      <c r="M859" s="241"/>
      <c r="N859" s="242"/>
      <c r="O859" s="242"/>
      <c r="P859" s="242"/>
      <c r="Q859" s="242"/>
      <c r="R859" s="242"/>
      <c r="S859" s="242"/>
      <c r="T859" s="243"/>
      <c r="AT859" s="244" t="s">
        <v>156</v>
      </c>
      <c r="AU859" s="244" t="s">
        <v>82</v>
      </c>
      <c r="AV859" s="12" t="s">
        <v>82</v>
      </c>
      <c r="AW859" s="12" t="s">
        <v>33</v>
      </c>
      <c r="AX859" s="12" t="s">
        <v>72</v>
      </c>
      <c r="AY859" s="244" t="s">
        <v>147</v>
      </c>
    </row>
    <row r="860" spans="2:51" s="12" customFormat="1" ht="12">
      <c r="B860" s="233"/>
      <c r="C860" s="234"/>
      <c r="D860" s="235" t="s">
        <v>156</v>
      </c>
      <c r="E860" s="236" t="s">
        <v>19</v>
      </c>
      <c r="F860" s="237" t="s">
        <v>2121</v>
      </c>
      <c r="G860" s="234"/>
      <c r="H860" s="238">
        <v>185.6</v>
      </c>
      <c r="I860" s="239"/>
      <c r="J860" s="234"/>
      <c r="K860" s="234"/>
      <c r="L860" s="240"/>
      <c r="M860" s="241"/>
      <c r="N860" s="242"/>
      <c r="O860" s="242"/>
      <c r="P860" s="242"/>
      <c r="Q860" s="242"/>
      <c r="R860" s="242"/>
      <c r="S860" s="242"/>
      <c r="T860" s="243"/>
      <c r="AT860" s="244" t="s">
        <v>156</v>
      </c>
      <c r="AU860" s="244" t="s">
        <v>82</v>
      </c>
      <c r="AV860" s="12" t="s">
        <v>82</v>
      </c>
      <c r="AW860" s="12" t="s">
        <v>33</v>
      </c>
      <c r="AX860" s="12" t="s">
        <v>72</v>
      </c>
      <c r="AY860" s="244" t="s">
        <v>147</v>
      </c>
    </row>
    <row r="861" spans="2:51" s="13" customFormat="1" ht="12">
      <c r="B861" s="245"/>
      <c r="C861" s="246"/>
      <c r="D861" s="235" t="s">
        <v>156</v>
      </c>
      <c r="E861" s="247" t="s">
        <v>604</v>
      </c>
      <c r="F861" s="248" t="s">
        <v>183</v>
      </c>
      <c r="G861" s="246"/>
      <c r="H861" s="249">
        <v>239.01999999999998</v>
      </c>
      <c r="I861" s="250"/>
      <c r="J861" s="246"/>
      <c r="K861" s="246"/>
      <c r="L861" s="251"/>
      <c r="M861" s="252"/>
      <c r="N861" s="253"/>
      <c r="O861" s="253"/>
      <c r="P861" s="253"/>
      <c r="Q861" s="253"/>
      <c r="R861" s="253"/>
      <c r="S861" s="253"/>
      <c r="T861" s="254"/>
      <c r="AT861" s="255" t="s">
        <v>156</v>
      </c>
      <c r="AU861" s="255" t="s">
        <v>82</v>
      </c>
      <c r="AV861" s="13" t="s">
        <v>154</v>
      </c>
      <c r="AW861" s="13" t="s">
        <v>33</v>
      </c>
      <c r="AX861" s="13" t="s">
        <v>80</v>
      </c>
      <c r="AY861" s="255" t="s">
        <v>147</v>
      </c>
    </row>
    <row r="862" spans="2:65" s="1" customFormat="1" ht="36" customHeight="1">
      <c r="B862" s="39"/>
      <c r="C862" s="220" t="s">
        <v>2122</v>
      </c>
      <c r="D862" s="220" t="s">
        <v>149</v>
      </c>
      <c r="E862" s="221" t="s">
        <v>2123</v>
      </c>
      <c r="F862" s="222" t="s">
        <v>2124</v>
      </c>
      <c r="G862" s="223" t="s">
        <v>152</v>
      </c>
      <c r="H862" s="224">
        <v>239.02</v>
      </c>
      <c r="I862" s="225"/>
      <c r="J862" s="226">
        <f>ROUND(I862*H862,2)</f>
        <v>0</v>
      </c>
      <c r="K862" s="222" t="s">
        <v>153</v>
      </c>
      <c r="L862" s="44"/>
      <c r="M862" s="227" t="s">
        <v>19</v>
      </c>
      <c r="N862" s="228" t="s">
        <v>43</v>
      </c>
      <c r="O862" s="84"/>
      <c r="P862" s="229">
        <f>O862*H862</f>
        <v>0</v>
      </c>
      <c r="Q862" s="229">
        <v>0.00048</v>
      </c>
      <c r="R862" s="229">
        <f>Q862*H862</f>
        <v>0.1147296</v>
      </c>
      <c r="S862" s="229">
        <v>0</v>
      </c>
      <c r="T862" s="230">
        <f>S862*H862</f>
        <v>0</v>
      </c>
      <c r="AR862" s="231" t="s">
        <v>257</v>
      </c>
      <c r="AT862" s="231" t="s">
        <v>149</v>
      </c>
      <c r="AU862" s="231" t="s">
        <v>82</v>
      </c>
      <c r="AY862" s="18" t="s">
        <v>147</v>
      </c>
      <c r="BE862" s="232">
        <f>IF(N862="základní",J862,0)</f>
        <v>0</v>
      </c>
      <c r="BF862" s="232">
        <f>IF(N862="snížená",J862,0)</f>
        <v>0</v>
      </c>
      <c r="BG862" s="232">
        <f>IF(N862="zákl. přenesená",J862,0)</f>
        <v>0</v>
      </c>
      <c r="BH862" s="232">
        <f>IF(N862="sníž. přenesená",J862,0)</f>
        <v>0</v>
      </c>
      <c r="BI862" s="232">
        <f>IF(N862="nulová",J862,0)</f>
        <v>0</v>
      </c>
      <c r="BJ862" s="18" t="s">
        <v>80</v>
      </c>
      <c r="BK862" s="232">
        <f>ROUND(I862*H862,2)</f>
        <v>0</v>
      </c>
      <c r="BL862" s="18" t="s">
        <v>257</v>
      </c>
      <c r="BM862" s="231" t="s">
        <v>2125</v>
      </c>
    </row>
    <row r="863" spans="2:51" s="12" customFormat="1" ht="12">
      <c r="B863" s="233"/>
      <c r="C863" s="234"/>
      <c r="D863" s="235" t="s">
        <v>156</v>
      </c>
      <c r="E863" s="236" t="s">
        <v>19</v>
      </c>
      <c r="F863" s="237" t="s">
        <v>2115</v>
      </c>
      <c r="G863" s="234"/>
      <c r="H863" s="238">
        <v>239.02</v>
      </c>
      <c r="I863" s="239"/>
      <c r="J863" s="234"/>
      <c r="K863" s="234"/>
      <c r="L863" s="240"/>
      <c r="M863" s="241"/>
      <c r="N863" s="242"/>
      <c r="O863" s="242"/>
      <c r="P863" s="242"/>
      <c r="Q863" s="242"/>
      <c r="R863" s="242"/>
      <c r="S863" s="242"/>
      <c r="T863" s="243"/>
      <c r="AT863" s="244" t="s">
        <v>156</v>
      </c>
      <c r="AU863" s="244" t="s">
        <v>82</v>
      </c>
      <c r="AV863" s="12" t="s">
        <v>82</v>
      </c>
      <c r="AW863" s="12" t="s">
        <v>33</v>
      </c>
      <c r="AX863" s="12" t="s">
        <v>80</v>
      </c>
      <c r="AY863" s="244" t="s">
        <v>147</v>
      </c>
    </row>
    <row r="864" spans="2:65" s="1" customFormat="1" ht="24" customHeight="1">
      <c r="B864" s="39"/>
      <c r="C864" s="220" t="s">
        <v>2126</v>
      </c>
      <c r="D864" s="220" t="s">
        <v>149</v>
      </c>
      <c r="E864" s="221" t="s">
        <v>2127</v>
      </c>
      <c r="F864" s="222" t="s">
        <v>2128</v>
      </c>
      <c r="G864" s="223" t="s">
        <v>152</v>
      </c>
      <c r="H864" s="224">
        <v>239.02</v>
      </c>
      <c r="I864" s="225"/>
      <c r="J864" s="226">
        <f>ROUND(I864*H864,2)</f>
        <v>0</v>
      </c>
      <c r="K864" s="222" t="s">
        <v>153</v>
      </c>
      <c r="L864" s="44"/>
      <c r="M864" s="227" t="s">
        <v>19</v>
      </c>
      <c r="N864" s="228" t="s">
        <v>43</v>
      </c>
      <c r="O864" s="84"/>
      <c r="P864" s="229">
        <f>O864*H864</f>
        <v>0</v>
      </c>
      <c r="Q864" s="229">
        <v>5E-05</v>
      </c>
      <c r="R864" s="229">
        <f>Q864*H864</f>
        <v>0.011951000000000002</v>
      </c>
      <c r="S864" s="229">
        <v>0</v>
      </c>
      <c r="T864" s="230">
        <f>S864*H864</f>
        <v>0</v>
      </c>
      <c r="AR864" s="231" t="s">
        <v>257</v>
      </c>
      <c r="AT864" s="231" t="s">
        <v>149</v>
      </c>
      <c r="AU864" s="231" t="s">
        <v>82</v>
      </c>
      <c r="AY864" s="18" t="s">
        <v>147</v>
      </c>
      <c r="BE864" s="232">
        <f>IF(N864="základní",J864,0)</f>
        <v>0</v>
      </c>
      <c r="BF864" s="232">
        <f>IF(N864="snížená",J864,0)</f>
        <v>0</v>
      </c>
      <c r="BG864" s="232">
        <f>IF(N864="zákl. přenesená",J864,0)</f>
        <v>0</v>
      </c>
      <c r="BH864" s="232">
        <f>IF(N864="sníž. přenesená",J864,0)</f>
        <v>0</v>
      </c>
      <c r="BI864" s="232">
        <f>IF(N864="nulová",J864,0)</f>
        <v>0</v>
      </c>
      <c r="BJ864" s="18" t="s">
        <v>80</v>
      </c>
      <c r="BK864" s="232">
        <f>ROUND(I864*H864,2)</f>
        <v>0</v>
      </c>
      <c r="BL864" s="18" t="s">
        <v>257</v>
      </c>
      <c r="BM864" s="231" t="s">
        <v>2129</v>
      </c>
    </row>
    <row r="865" spans="2:51" s="12" customFormat="1" ht="12">
      <c r="B865" s="233"/>
      <c r="C865" s="234"/>
      <c r="D865" s="235" t="s">
        <v>156</v>
      </c>
      <c r="E865" s="236" t="s">
        <v>19</v>
      </c>
      <c r="F865" s="237" t="s">
        <v>2115</v>
      </c>
      <c r="G865" s="234"/>
      <c r="H865" s="238">
        <v>239.02</v>
      </c>
      <c r="I865" s="239"/>
      <c r="J865" s="234"/>
      <c r="K865" s="234"/>
      <c r="L865" s="240"/>
      <c r="M865" s="241"/>
      <c r="N865" s="242"/>
      <c r="O865" s="242"/>
      <c r="P865" s="242"/>
      <c r="Q865" s="242"/>
      <c r="R865" s="242"/>
      <c r="S865" s="242"/>
      <c r="T865" s="243"/>
      <c r="AT865" s="244" t="s">
        <v>156</v>
      </c>
      <c r="AU865" s="244" t="s">
        <v>82</v>
      </c>
      <c r="AV865" s="12" t="s">
        <v>82</v>
      </c>
      <c r="AW865" s="12" t="s">
        <v>33</v>
      </c>
      <c r="AX865" s="12" t="s">
        <v>80</v>
      </c>
      <c r="AY865" s="244" t="s">
        <v>147</v>
      </c>
    </row>
    <row r="866" spans="2:65" s="1" customFormat="1" ht="36" customHeight="1">
      <c r="B866" s="39"/>
      <c r="C866" s="220" t="s">
        <v>2130</v>
      </c>
      <c r="D866" s="220" t="s">
        <v>149</v>
      </c>
      <c r="E866" s="221" t="s">
        <v>2131</v>
      </c>
      <c r="F866" s="222" t="s">
        <v>2132</v>
      </c>
      <c r="G866" s="223" t="s">
        <v>1181</v>
      </c>
      <c r="H866" s="293"/>
      <c r="I866" s="225"/>
      <c r="J866" s="226">
        <f>ROUND(I866*H866,2)</f>
        <v>0</v>
      </c>
      <c r="K866" s="222" t="s">
        <v>153</v>
      </c>
      <c r="L866" s="44"/>
      <c r="M866" s="227" t="s">
        <v>19</v>
      </c>
      <c r="N866" s="228" t="s">
        <v>43</v>
      </c>
      <c r="O866" s="84"/>
      <c r="P866" s="229">
        <f>O866*H866</f>
        <v>0</v>
      </c>
      <c r="Q866" s="229">
        <v>0</v>
      </c>
      <c r="R866" s="229">
        <f>Q866*H866</f>
        <v>0</v>
      </c>
      <c r="S866" s="229">
        <v>0</v>
      </c>
      <c r="T866" s="230">
        <f>S866*H866</f>
        <v>0</v>
      </c>
      <c r="AR866" s="231" t="s">
        <v>257</v>
      </c>
      <c r="AT866" s="231" t="s">
        <v>149</v>
      </c>
      <c r="AU866" s="231" t="s">
        <v>82</v>
      </c>
      <c r="AY866" s="18" t="s">
        <v>147</v>
      </c>
      <c r="BE866" s="232">
        <f>IF(N866="základní",J866,0)</f>
        <v>0</v>
      </c>
      <c r="BF866" s="232">
        <f>IF(N866="snížená",J866,0)</f>
        <v>0</v>
      </c>
      <c r="BG866" s="232">
        <f>IF(N866="zákl. přenesená",J866,0)</f>
        <v>0</v>
      </c>
      <c r="BH866" s="232">
        <f>IF(N866="sníž. přenesená",J866,0)</f>
        <v>0</v>
      </c>
      <c r="BI866" s="232">
        <f>IF(N866="nulová",J866,0)</f>
        <v>0</v>
      </c>
      <c r="BJ866" s="18" t="s">
        <v>80</v>
      </c>
      <c r="BK866" s="232">
        <f>ROUND(I866*H866,2)</f>
        <v>0</v>
      </c>
      <c r="BL866" s="18" t="s">
        <v>257</v>
      </c>
      <c r="BM866" s="231" t="s">
        <v>2133</v>
      </c>
    </row>
    <row r="867" spans="2:63" s="11" customFormat="1" ht="22.8" customHeight="1">
      <c r="B867" s="204"/>
      <c r="C867" s="205"/>
      <c r="D867" s="206" t="s">
        <v>71</v>
      </c>
      <c r="E867" s="218" t="s">
        <v>564</v>
      </c>
      <c r="F867" s="218" t="s">
        <v>565</v>
      </c>
      <c r="G867" s="205"/>
      <c r="H867" s="205"/>
      <c r="I867" s="208"/>
      <c r="J867" s="219">
        <f>BK867</f>
        <v>0</v>
      </c>
      <c r="K867" s="205"/>
      <c r="L867" s="210"/>
      <c r="M867" s="211"/>
      <c r="N867" s="212"/>
      <c r="O867" s="212"/>
      <c r="P867" s="213">
        <f>SUM(P868:P873)</f>
        <v>0</v>
      </c>
      <c r="Q867" s="212"/>
      <c r="R867" s="213">
        <f>SUM(R868:R873)</f>
        <v>1.2128482800000002</v>
      </c>
      <c r="S867" s="212"/>
      <c r="T867" s="214">
        <f>SUM(T868:T873)</f>
        <v>0</v>
      </c>
      <c r="AR867" s="215" t="s">
        <v>82</v>
      </c>
      <c r="AT867" s="216" t="s">
        <v>71</v>
      </c>
      <c r="AU867" s="216" t="s">
        <v>80</v>
      </c>
      <c r="AY867" s="215" t="s">
        <v>147</v>
      </c>
      <c r="BK867" s="217">
        <f>SUM(BK868:BK873)</f>
        <v>0</v>
      </c>
    </row>
    <row r="868" spans="2:65" s="1" customFormat="1" ht="24" customHeight="1">
      <c r="B868" s="39"/>
      <c r="C868" s="220" t="s">
        <v>2134</v>
      </c>
      <c r="D868" s="220" t="s">
        <v>149</v>
      </c>
      <c r="E868" s="221" t="s">
        <v>2135</v>
      </c>
      <c r="F868" s="222" t="s">
        <v>2136</v>
      </c>
      <c r="G868" s="223" t="s">
        <v>152</v>
      </c>
      <c r="H868" s="224">
        <v>253.31</v>
      </c>
      <c r="I868" s="225"/>
      <c r="J868" s="226">
        <f>ROUND(I868*H868,2)</f>
        <v>0</v>
      </c>
      <c r="K868" s="222" t="s">
        <v>153</v>
      </c>
      <c r="L868" s="44"/>
      <c r="M868" s="227" t="s">
        <v>19</v>
      </c>
      <c r="N868" s="228" t="s">
        <v>43</v>
      </c>
      <c r="O868" s="84"/>
      <c r="P868" s="229">
        <f>O868*H868</f>
        <v>0</v>
      </c>
      <c r="Q868" s="229">
        <v>0.0003</v>
      </c>
      <c r="R868" s="229">
        <f>Q868*H868</f>
        <v>0.07599299999999999</v>
      </c>
      <c r="S868" s="229">
        <v>0</v>
      </c>
      <c r="T868" s="230">
        <f>S868*H868</f>
        <v>0</v>
      </c>
      <c r="AR868" s="231" t="s">
        <v>257</v>
      </c>
      <c r="AT868" s="231" t="s">
        <v>149</v>
      </c>
      <c r="AU868" s="231" t="s">
        <v>82</v>
      </c>
      <c r="AY868" s="18" t="s">
        <v>147</v>
      </c>
      <c r="BE868" s="232">
        <f>IF(N868="základní",J868,0)</f>
        <v>0</v>
      </c>
      <c r="BF868" s="232">
        <f>IF(N868="snížená",J868,0)</f>
        <v>0</v>
      </c>
      <c r="BG868" s="232">
        <f>IF(N868="zákl. přenesená",J868,0)</f>
        <v>0</v>
      </c>
      <c r="BH868" s="232">
        <f>IF(N868="sníž. přenesená",J868,0)</f>
        <v>0</v>
      </c>
      <c r="BI868" s="232">
        <f>IF(N868="nulová",J868,0)</f>
        <v>0</v>
      </c>
      <c r="BJ868" s="18" t="s">
        <v>80</v>
      </c>
      <c r="BK868" s="232">
        <f>ROUND(I868*H868,2)</f>
        <v>0</v>
      </c>
      <c r="BL868" s="18" t="s">
        <v>257</v>
      </c>
      <c r="BM868" s="231" t="s">
        <v>2137</v>
      </c>
    </row>
    <row r="869" spans="2:51" s="12" customFormat="1" ht="12">
      <c r="B869" s="233"/>
      <c r="C869" s="234"/>
      <c r="D869" s="235" t="s">
        <v>156</v>
      </c>
      <c r="E869" s="236" t="s">
        <v>19</v>
      </c>
      <c r="F869" s="237" t="s">
        <v>2138</v>
      </c>
      <c r="G869" s="234"/>
      <c r="H869" s="238">
        <v>253.31</v>
      </c>
      <c r="I869" s="239"/>
      <c r="J869" s="234"/>
      <c r="K869" s="234"/>
      <c r="L869" s="240"/>
      <c r="M869" s="241"/>
      <c r="N869" s="242"/>
      <c r="O869" s="242"/>
      <c r="P869" s="242"/>
      <c r="Q869" s="242"/>
      <c r="R869" s="242"/>
      <c r="S869" s="242"/>
      <c r="T869" s="243"/>
      <c r="AT869" s="244" t="s">
        <v>156</v>
      </c>
      <c r="AU869" s="244" t="s">
        <v>82</v>
      </c>
      <c r="AV869" s="12" t="s">
        <v>82</v>
      </c>
      <c r="AW869" s="12" t="s">
        <v>33</v>
      </c>
      <c r="AX869" s="12" t="s">
        <v>72</v>
      </c>
      <c r="AY869" s="244" t="s">
        <v>147</v>
      </c>
    </row>
    <row r="870" spans="2:51" s="13" customFormat="1" ht="12">
      <c r="B870" s="245"/>
      <c r="C870" s="246"/>
      <c r="D870" s="235" t="s">
        <v>156</v>
      </c>
      <c r="E870" s="247" t="s">
        <v>613</v>
      </c>
      <c r="F870" s="248" t="s">
        <v>183</v>
      </c>
      <c r="G870" s="246"/>
      <c r="H870" s="249">
        <v>253.31</v>
      </c>
      <c r="I870" s="250"/>
      <c r="J870" s="246"/>
      <c r="K870" s="246"/>
      <c r="L870" s="251"/>
      <c r="M870" s="252"/>
      <c r="N870" s="253"/>
      <c r="O870" s="253"/>
      <c r="P870" s="253"/>
      <c r="Q870" s="253"/>
      <c r="R870" s="253"/>
      <c r="S870" s="253"/>
      <c r="T870" s="254"/>
      <c r="AT870" s="255" t="s">
        <v>156</v>
      </c>
      <c r="AU870" s="255" t="s">
        <v>82</v>
      </c>
      <c r="AV870" s="13" t="s">
        <v>154</v>
      </c>
      <c r="AW870" s="13" t="s">
        <v>33</v>
      </c>
      <c r="AX870" s="13" t="s">
        <v>80</v>
      </c>
      <c r="AY870" s="255" t="s">
        <v>147</v>
      </c>
    </row>
    <row r="871" spans="2:65" s="1" customFormat="1" ht="16.5" customHeight="1">
      <c r="B871" s="39"/>
      <c r="C871" s="270" t="s">
        <v>2139</v>
      </c>
      <c r="D871" s="270" t="s">
        <v>752</v>
      </c>
      <c r="E871" s="271" t="s">
        <v>2140</v>
      </c>
      <c r="F871" s="272" t="s">
        <v>2141</v>
      </c>
      <c r="G871" s="273" t="s">
        <v>152</v>
      </c>
      <c r="H871" s="274">
        <v>278.641</v>
      </c>
      <c r="I871" s="275"/>
      <c r="J871" s="276">
        <f>ROUND(I871*H871,2)</f>
        <v>0</v>
      </c>
      <c r="K871" s="272" t="s">
        <v>19</v>
      </c>
      <c r="L871" s="277"/>
      <c r="M871" s="278" t="s">
        <v>19</v>
      </c>
      <c r="N871" s="279" t="s">
        <v>43</v>
      </c>
      <c r="O871" s="84"/>
      <c r="P871" s="229">
        <f>O871*H871</f>
        <v>0</v>
      </c>
      <c r="Q871" s="229">
        <v>0.00408</v>
      </c>
      <c r="R871" s="229">
        <f>Q871*H871</f>
        <v>1.1368552800000002</v>
      </c>
      <c r="S871" s="229">
        <v>0</v>
      </c>
      <c r="T871" s="230">
        <f>S871*H871</f>
        <v>0</v>
      </c>
      <c r="AR871" s="231" t="s">
        <v>363</v>
      </c>
      <c r="AT871" s="231" t="s">
        <v>752</v>
      </c>
      <c r="AU871" s="231" t="s">
        <v>82</v>
      </c>
      <c r="AY871" s="18" t="s">
        <v>147</v>
      </c>
      <c r="BE871" s="232">
        <f>IF(N871="základní",J871,0)</f>
        <v>0</v>
      </c>
      <c r="BF871" s="232">
        <f>IF(N871="snížená",J871,0)</f>
        <v>0</v>
      </c>
      <c r="BG871" s="232">
        <f>IF(N871="zákl. přenesená",J871,0)</f>
        <v>0</v>
      </c>
      <c r="BH871" s="232">
        <f>IF(N871="sníž. přenesená",J871,0)</f>
        <v>0</v>
      </c>
      <c r="BI871" s="232">
        <f>IF(N871="nulová",J871,0)</f>
        <v>0</v>
      </c>
      <c r="BJ871" s="18" t="s">
        <v>80</v>
      </c>
      <c r="BK871" s="232">
        <f>ROUND(I871*H871,2)</f>
        <v>0</v>
      </c>
      <c r="BL871" s="18" t="s">
        <v>257</v>
      </c>
      <c r="BM871" s="231" t="s">
        <v>2142</v>
      </c>
    </row>
    <row r="872" spans="2:51" s="12" customFormat="1" ht="12">
      <c r="B872" s="233"/>
      <c r="C872" s="234"/>
      <c r="D872" s="235" t="s">
        <v>156</v>
      </c>
      <c r="E872" s="236" t="s">
        <v>19</v>
      </c>
      <c r="F872" s="237" t="s">
        <v>2143</v>
      </c>
      <c r="G872" s="234"/>
      <c r="H872" s="238">
        <v>278.641</v>
      </c>
      <c r="I872" s="239"/>
      <c r="J872" s="234"/>
      <c r="K872" s="234"/>
      <c r="L872" s="240"/>
      <c r="M872" s="241"/>
      <c r="N872" s="242"/>
      <c r="O872" s="242"/>
      <c r="P872" s="242"/>
      <c r="Q872" s="242"/>
      <c r="R872" s="242"/>
      <c r="S872" s="242"/>
      <c r="T872" s="243"/>
      <c r="AT872" s="244" t="s">
        <v>156</v>
      </c>
      <c r="AU872" s="244" t="s">
        <v>82</v>
      </c>
      <c r="AV872" s="12" t="s">
        <v>82</v>
      </c>
      <c r="AW872" s="12" t="s">
        <v>33</v>
      </c>
      <c r="AX872" s="12" t="s">
        <v>80</v>
      </c>
      <c r="AY872" s="244" t="s">
        <v>147</v>
      </c>
    </row>
    <row r="873" spans="2:65" s="1" customFormat="1" ht="36" customHeight="1">
      <c r="B873" s="39"/>
      <c r="C873" s="220" t="s">
        <v>2144</v>
      </c>
      <c r="D873" s="220" t="s">
        <v>149</v>
      </c>
      <c r="E873" s="221" t="s">
        <v>2145</v>
      </c>
      <c r="F873" s="222" t="s">
        <v>2146</v>
      </c>
      <c r="G873" s="223" t="s">
        <v>1181</v>
      </c>
      <c r="H873" s="293"/>
      <c r="I873" s="225"/>
      <c r="J873" s="226">
        <f>ROUND(I873*H873,2)</f>
        <v>0</v>
      </c>
      <c r="K873" s="222" t="s">
        <v>153</v>
      </c>
      <c r="L873" s="44"/>
      <c r="M873" s="227" t="s">
        <v>19</v>
      </c>
      <c r="N873" s="228" t="s">
        <v>43</v>
      </c>
      <c r="O873" s="84"/>
      <c r="P873" s="229">
        <f>O873*H873</f>
        <v>0</v>
      </c>
      <c r="Q873" s="229">
        <v>0</v>
      </c>
      <c r="R873" s="229">
        <f>Q873*H873</f>
        <v>0</v>
      </c>
      <c r="S873" s="229">
        <v>0</v>
      </c>
      <c r="T873" s="230">
        <f>S873*H873</f>
        <v>0</v>
      </c>
      <c r="AR873" s="231" t="s">
        <v>257</v>
      </c>
      <c r="AT873" s="231" t="s">
        <v>149</v>
      </c>
      <c r="AU873" s="231" t="s">
        <v>82</v>
      </c>
      <c r="AY873" s="18" t="s">
        <v>147</v>
      </c>
      <c r="BE873" s="232">
        <f>IF(N873="základní",J873,0)</f>
        <v>0</v>
      </c>
      <c r="BF873" s="232">
        <f>IF(N873="snížená",J873,0)</f>
        <v>0</v>
      </c>
      <c r="BG873" s="232">
        <f>IF(N873="zákl. přenesená",J873,0)</f>
        <v>0</v>
      </c>
      <c r="BH873" s="232">
        <f>IF(N873="sníž. přenesená",J873,0)</f>
        <v>0</v>
      </c>
      <c r="BI873" s="232">
        <f>IF(N873="nulová",J873,0)</f>
        <v>0</v>
      </c>
      <c r="BJ873" s="18" t="s">
        <v>80</v>
      </c>
      <c r="BK873" s="232">
        <f>ROUND(I873*H873,2)</f>
        <v>0</v>
      </c>
      <c r="BL873" s="18" t="s">
        <v>257</v>
      </c>
      <c r="BM873" s="231" t="s">
        <v>2147</v>
      </c>
    </row>
    <row r="874" spans="2:63" s="11" customFormat="1" ht="22.8" customHeight="1">
      <c r="B874" s="204"/>
      <c r="C874" s="205"/>
      <c r="D874" s="206" t="s">
        <v>71</v>
      </c>
      <c r="E874" s="218" t="s">
        <v>2148</v>
      </c>
      <c r="F874" s="218" t="s">
        <v>2149</v>
      </c>
      <c r="G874" s="205"/>
      <c r="H874" s="205"/>
      <c r="I874" s="208"/>
      <c r="J874" s="219">
        <f>BK874</f>
        <v>0</v>
      </c>
      <c r="K874" s="205"/>
      <c r="L874" s="210"/>
      <c r="M874" s="211"/>
      <c r="N874" s="212"/>
      <c r="O874" s="212"/>
      <c r="P874" s="213">
        <f>SUM(P875:P894)</f>
        <v>0</v>
      </c>
      <c r="Q874" s="212"/>
      <c r="R874" s="213">
        <f>SUM(R875:R894)</f>
        <v>0.4702685</v>
      </c>
      <c r="S874" s="212"/>
      <c r="T874" s="214">
        <f>SUM(T875:T894)</f>
        <v>0</v>
      </c>
      <c r="AR874" s="215" t="s">
        <v>82</v>
      </c>
      <c r="AT874" s="216" t="s">
        <v>71</v>
      </c>
      <c r="AU874" s="216" t="s">
        <v>80</v>
      </c>
      <c r="AY874" s="215" t="s">
        <v>147</v>
      </c>
      <c r="BK874" s="217">
        <f>SUM(BK875:BK894)</f>
        <v>0</v>
      </c>
    </row>
    <row r="875" spans="2:65" s="1" customFormat="1" ht="36" customHeight="1">
      <c r="B875" s="39"/>
      <c r="C875" s="220" t="s">
        <v>2150</v>
      </c>
      <c r="D875" s="220" t="s">
        <v>149</v>
      </c>
      <c r="E875" s="221" t="s">
        <v>2151</v>
      </c>
      <c r="F875" s="222" t="s">
        <v>2152</v>
      </c>
      <c r="G875" s="223" t="s">
        <v>152</v>
      </c>
      <c r="H875" s="224">
        <v>723.49</v>
      </c>
      <c r="I875" s="225"/>
      <c r="J875" s="226">
        <f>ROUND(I875*H875,2)</f>
        <v>0</v>
      </c>
      <c r="K875" s="222" t="s">
        <v>19</v>
      </c>
      <c r="L875" s="44"/>
      <c r="M875" s="227" t="s">
        <v>19</v>
      </c>
      <c r="N875" s="228" t="s">
        <v>43</v>
      </c>
      <c r="O875" s="84"/>
      <c r="P875" s="229">
        <f>O875*H875</f>
        <v>0</v>
      </c>
      <c r="Q875" s="229">
        <v>0.00065</v>
      </c>
      <c r="R875" s="229">
        <f>Q875*H875</f>
        <v>0.4702685</v>
      </c>
      <c r="S875" s="229">
        <v>0</v>
      </c>
      <c r="T875" s="230">
        <f>S875*H875</f>
        <v>0</v>
      </c>
      <c r="AR875" s="231" t="s">
        <v>257</v>
      </c>
      <c r="AT875" s="231" t="s">
        <v>149</v>
      </c>
      <c r="AU875" s="231" t="s">
        <v>82</v>
      </c>
      <c r="AY875" s="18" t="s">
        <v>147</v>
      </c>
      <c r="BE875" s="232">
        <f>IF(N875="základní",J875,0)</f>
        <v>0</v>
      </c>
      <c r="BF875" s="232">
        <f>IF(N875="snížená",J875,0)</f>
        <v>0</v>
      </c>
      <c r="BG875" s="232">
        <f>IF(N875="zákl. přenesená",J875,0)</f>
        <v>0</v>
      </c>
      <c r="BH875" s="232">
        <f>IF(N875="sníž. přenesená",J875,0)</f>
        <v>0</v>
      </c>
      <c r="BI875" s="232">
        <f>IF(N875="nulová",J875,0)</f>
        <v>0</v>
      </c>
      <c r="BJ875" s="18" t="s">
        <v>80</v>
      </c>
      <c r="BK875" s="232">
        <f>ROUND(I875*H875,2)</f>
        <v>0</v>
      </c>
      <c r="BL875" s="18" t="s">
        <v>257</v>
      </c>
      <c r="BM875" s="231" t="s">
        <v>2153</v>
      </c>
    </row>
    <row r="876" spans="2:51" s="14" customFormat="1" ht="12">
      <c r="B876" s="256"/>
      <c r="C876" s="257"/>
      <c r="D876" s="235" t="s">
        <v>156</v>
      </c>
      <c r="E876" s="258" t="s">
        <v>19</v>
      </c>
      <c r="F876" s="259" t="s">
        <v>220</v>
      </c>
      <c r="G876" s="257"/>
      <c r="H876" s="258" t="s">
        <v>19</v>
      </c>
      <c r="I876" s="260"/>
      <c r="J876" s="257"/>
      <c r="K876" s="257"/>
      <c r="L876" s="261"/>
      <c r="M876" s="262"/>
      <c r="N876" s="263"/>
      <c r="O876" s="263"/>
      <c r="P876" s="263"/>
      <c r="Q876" s="263"/>
      <c r="R876" s="263"/>
      <c r="S876" s="263"/>
      <c r="T876" s="264"/>
      <c r="AT876" s="265" t="s">
        <v>156</v>
      </c>
      <c r="AU876" s="265" t="s">
        <v>82</v>
      </c>
      <c r="AV876" s="14" t="s">
        <v>80</v>
      </c>
      <c r="AW876" s="14" t="s">
        <v>33</v>
      </c>
      <c r="AX876" s="14" t="s">
        <v>72</v>
      </c>
      <c r="AY876" s="265" t="s">
        <v>147</v>
      </c>
    </row>
    <row r="877" spans="2:51" s="12" customFormat="1" ht="12">
      <c r="B877" s="233"/>
      <c r="C877" s="234"/>
      <c r="D877" s="235" t="s">
        <v>156</v>
      </c>
      <c r="E877" s="236" t="s">
        <v>591</v>
      </c>
      <c r="F877" s="237" t="s">
        <v>2154</v>
      </c>
      <c r="G877" s="234"/>
      <c r="H877" s="238">
        <v>43.76</v>
      </c>
      <c r="I877" s="239"/>
      <c r="J877" s="234"/>
      <c r="K877" s="234"/>
      <c r="L877" s="240"/>
      <c r="M877" s="241"/>
      <c r="N877" s="242"/>
      <c r="O877" s="242"/>
      <c r="P877" s="242"/>
      <c r="Q877" s="242"/>
      <c r="R877" s="242"/>
      <c r="S877" s="242"/>
      <c r="T877" s="243"/>
      <c r="AT877" s="244" t="s">
        <v>156</v>
      </c>
      <c r="AU877" s="244" t="s">
        <v>82</v>
      </c>
      <c r="AV877" s="12" t="s">
        <v>82</v>
      </c>
      <c r="AW877" s="12" t="s">
        <v>33</v>
      </c>
      <c r="AX877" s="12" t="s">
        <v>72</v>
      </c>
      <c r="AY877" s="244" t="s">
        <v>147</v>
      </c>
    </row>
    <row r="878" spans="2:51" s="14" customFormat="1" ht="12">
      <c r="B878" s="256"/>
      <c r="C878" s="257"/>
      <c r="D878" s="235" t="s">
        <v>156</v>
      </c>
      <c r="E878" s="258" t="s">
        <v>19</v>
      </c>
      <c r="F878" s="259" t="s">
        <v>223</v>
      </c>
      <c r="G878" s="257"/>
      <c r="H878" s="258" t="s">
        <v>19</v>
      </c>
      <c r="I878" s="260"/>
      <c r="J878" s="257"/>
      <c r="K878" s="257"/>
      <c r="L878" s="261"/>
      <c r="M878" s="262"/>
      <c r="N878" s="263"/>
      <c r="O878" s="263"/>
      <c r="P878" s="263"/>
      <c r="Q878" s="263"/>
      <c r="R878" s="263"/>
      <c r="S878" s="263"/>
      <c r="T878" s="264"/>
      <c r="AT878" s="265" t="s">
        <v>156</v>
      </c>
      <c r="AU878" s="265" t="s">
        <v>82</v>
      </c>
      <c r="AV878" s="14" t="s">
        <v>80</v>
      </c>
      <c r="AW878" s="14" t="s">
        <v>33</v>
      </c>
      <c r="AX878" s="14" t="s">
        <v>72</v>
      </c>
      <c r="AY878" s="265" t="s">
        <v>147</v>
      </c>
    </row>
    <row r="879" spans="2:51" s="12" customFormat="1" ht="12">
      <c r="B879" s="233"/>
      <c r="C879" s="234"/>
      <c r="D879" s="235" t="s">
        <v>156</v>
      </c>
      <c r="E879" s="236" t="s">
        <v>597</v>
      </c>
      <c r="F879" s="237" t="s">
        <v>2155</v>
      </c>
      <c r="G879" s="234"/>
      <c r="H879" s="238">
        <v>251.86</v>
      </c>
      <c r="I879" s="239"/>
      <c r="J879" s="234"/>
      <c r="K879" s="234"/>
      <c r="L879" s="240"/>
      <c r="M879" s="241"/>
      <c r="N879" s="242"/>
      <c r="O879" s="242"/>
      <c r="P879" s="242"/>
      <c r="Q879" s="242"/>
      <c r="R879" s="242"/>
      <c r="S879" s="242"/>
      <c r="T879" s="243"/>
      <c r="AT879" s="244" t="s">
        <v>156</v>
      </c>
      <c r="AU879" s="244" t="s">
        <v>82</v>
      </c>
      <c r="AV879" s="12" t="s">
        <v>82</v>
      </c>
      <c r="AW879" s="12" t="s">
        <v>33</v>
      </c>
      <c r="AX879" s="12" t="s">
        <v>72</v>
      </c>
      <c r="AY879" s="244" t="s">
        <v>147</v>
      </c>
    </row>
    <row r="880" spans="2:51" s="12" customFormat="1" ht="12">
      <c r="B880" s="233"/>
      <c r="C880" s="234"/>
      <c r="D880" s="235" t="s">
        <v>156</v>
      </c>
      <c r="E880" s="236" t="s">
        <v>610</v>
      </c>
      <c r="F880" s="237" t="s">
        <v>612</v>
      </c>
      <c r="G880" s="234"/>
      <c r="H880" s="238">
        <v>29.83</v>
      </c>
      <c r="I880" s="239"/>
      <c r="J880" s="234"/>
      <c r="K880" s="234"/>
      <c r="L880" s="240"/>
      <c r="M880" s="241"/>
      <c r="N880" s="242"/>
      <c r="O880" s="242"/>
      <c r="P880" s="242"/>
      <c r="Q880" s="242"/>
      <c r="R880" s="242"/>
      <c r="S880" s="242"/>
      <c r="T880" s="243"/>
      <c r="AT880" s="244" t="s">
        <v>156</v>
      </c>
      <c r="AU880" s="244" t="s">
        <v>82</v>
      </c>
      <c r="AV880" s="12" t="s">
        <v>82</v>
      </c>
      <c r="AW880" s="12" t="s">
        <v>33</v>
      </c>
      <c r="AX880" s="12" t="s">
        <v>72</v>
      </c>
      <c r="AY880" s="244" t="s">
        <v>147</v>
      </c>
    </row>
    <row r="881" spans="2:51" s="12" customFormat="1" ht="12">
      <c r="B881" s="233"/>
      <c r="C881" s="234"/>
      <c r="D881" s="235" t="s">
        <v>156</v>
      </c>
      <c r="E881" s="236" t="s">
        <v>616</v>
      </c>
      <c r="F881" s="237" t="s">
        <v>2156</v>
      </c>
      <c r="G881" s="234"/>
      <c r="H881" s="238">
        <v>58.18</v>
      </c>
      <c r="I881" s="239"/>
      <c r="J881" s="234"/>
      <c r="K881" s="234"/>
      <c r="L881" s="240"/>
      <c r="M881" s="241"/>
      <c r="N881" s="242"/>
      <c r="O881" s="242"/>
      <c r="P881" s="242"/>
      <c r="Q881" s="242"/>
      <c r="R881" s="242"/>
      <c r="S881" s="242"/>
      <c r="T881" s="243"/>
      <c r="AT881" s="244" t="s">
        <v>156</v>
      </c>
      <c r="AU881" s="244" t="s">
        <v>82</v>
      </c>
      <c r="AV881" s="12" t="s">
        <v>82</v>
      </c>
      <c r="AW881" s="12" t="s">
        <v>33</v>
      </c>
      <c r="AX881" s="12" t="s">
        <v>72</v>
      </c>
      <c r="AY881" s="244" t="s">
        <v>147</v>
      </c>
    </row>
    <row r="882" spans="2:51" s="14" customFormat="1" ht="12">
      <c r="B882" s="256"/>
      <c r="C882" s="257"/>
      <c r="D882" s="235" t="s">
        <v>156</v>
      </c>
      <c r="E882" s="258" t="s">
        <v>19</v>
      </c>
      <c r="F882" s="259" t="s">
        <v>237</v>
      </c>
      <c r="G882" s="257"/>
      <c r="H882" s="258" t="s">
        <v>19</v>
      </c>
      <c r="I882" s="260"/>
      <c r="J882" s="257"/>
      <c r="K882" s="257"/>
      <c r="L882" s="261"/>
      <c r="M882" s="262"/>
      <c r="N882" s="263"/>
      <c r="O882" s="263"/>
      <c r="P882" s="263"/>
      <c r="Q882" s="263"/>
      <c r="R882" s="263"/>
      <c r="S882" s="263"/>
      <c r="T882" s="264"/>
      <c r="AT882" s="265" t="s">
        <v>156</v>
      </c>
      <c r="AU882" s="265" t="s">
        <v>82</v>
      </c>
      <c r="AV882" s="14" t="s">
        <v>80</v>
      </c>
      <c r="AW882" s="14" t="s">
        <v>33</v>
      </c>
      <c r="AX882" s="14" t="s">
        <v>72</v>
      </c>
      <c r="AY882" s="265" t="s">
        <v>147</v>
      </c>
    </row>
    <row r="883" spans="2:51" s="12" customFormat="1" ht="12">
      <c r="B883" s="233"/>
      <c r="C883" s="234"/>
      <c r="D883" s="235" t="s">
        <v>156</v>
      </c>
      <c r="E883" s="236" t="s">
        <v>2157</v>
      </c>
      <c r="F883" s="237" t="s">
        <v>2158</v>
      </c>
      <c r="G883" s="234"/>
      <c r="H883" s="238">
        <v>32.06</v>
      </c>
      <c r="I883" s="239"/>
      <c r="J883" s="234"/>
      <c r="K883" s="234"/>
      <c r="L883" s="240"/>
      <c r="M883" s="241"/>
      <c r="N883" s="242"/>
      <c r="O883" s="242"/>
      <c r="P883" s="242"/>
      <c r="Q883" s="242"/>
      <c r="R883" s="242"/>
      <c r="S883" s="242"/>
      <c r="T883" s="243"/>
      <c r="AT883" s="244" t="s">
        <v>156</v>
      </c>
      <c r="AU883" s="244" t="s">
        <v>82</v>
      </c>
      <c r="AV883" s="12" t="s">
        <v>82</v>
      </c>
      <c r="AW883" s="12" t="s">
        <v>33</v>
      </c>
      <c r="AX883" s="12" t="s">
        <v>72</v>
      </c>
      <c r="AY883" s="244" t="s">
        <v>147</v>
      </c>
    </row>
    <row r="884" spans="2:51" s="15" customFormat="1" ht="12">
      <c r="B884" s="282"/>
      <c r="C884" s="283"/>
      <c r="D884" s="235" t="s">
        <v>156</v>
      </c>
      <c r="E884" s="284" t="s">
        <v>2159</v>
      </c>
      <c r="F884" s="285" t="s">
        <v>924</v>
      </c>
      <c r="G884" s="283"/>
      <c r="H884" s="286">
        <v>415.69</v>
      </c>
      <c r="I884" s="287"/>
      <c r="J884" s="283"/>
      <c r="K884" s="283"/>
      <c r="L884" s="288"/>
      <c r="M884" s="289"/>
      <c r="N884" s="290"/>
      <c r="O884" s="290"/>
      <c r="P884" s="290"/>
      <c r="Q884" s="290"/>
      <c r="R884" s="290"/>
      <c r="S884" s="290"/>
      <c r="T884" s="291"/>
      <c r="AT884" s="292" t="s">
        <v>156</v>
      </c>
      <c r="AU884" s="292" t="s">
        <v>82</v>
      </c>
      <c r="AV884" s="15" t="s">
        <v>162</v>
      </c>
      <c r="AW884" s="15" t="s">
        <v>33</v>
      </c>
      <c r="AX884" s="15" t="s">
        <v>72</v>
      </c>
      <c r="AY884" s="292" t="s">
        <v>147</v>
      </c>
    </row>
    <row r="885" spans="2:51" s="14" customFormat="1" ht="12">
      <c r="B885" s="256"/>
      <c r="C885" s="257"/>
      <c r="D885" s="235" t="s">
        <v>156</v>
      </c>
      <c r="E885" s="258" t="s">
        <v>19</v>
      </c>
      <c r="F885" s="259" t="s">
        <v>223</v>
      </c>
      <c r="G885" s="257"/>
      <c r="H885" s="258" t="s">
        <v>19</v>
      </c>
      <c r="I885" s="260"/>
      <c r="J885" s="257"/>
      <c r="K885" s="257"/>
      <c r="L885" s="261"/>
      <c r="M885" s="262"/>
      <c r="N885" s="263"/>
      <c r="O885" s="263"/>
      <c r="P885" s="263"/>
      <c r="Q885" s="263"/>
      <c r="R885" s="263"/>
      <c r="S885" s="263"/>
      <c r="T885" s="264"/>
      <c r="AT885" s="265" t="s">
        <v>156</v>
      </c>
      <c r="AU885" s="265" t="s">
        <v>82</v>
      </c>
      <c r="AV885" s="14" t="s">
        <v>80</v>
      </c>
      <c r="AW885" s="14" t="s">
        <v>33</v>
      </c>
      <c r="AX885" s="14" t="s">
        <v>72</v>
      </c>
      <c r="AY885" s="265" t="s">
        <v>147</v>
      </c>
    </row>
    <row r="886" spans="2:51" s="12" customFormat="1" ht="12">
      <c r="B886" s="233"/>
      <c r="C886" s="234"/>
      <c r="D886" s="235" t="s">
        <v>156</v>
      </c>
      <c r="E886" s="236" t="s">
        <v>19</v>
      </c>
      <c r="F886" s="237" t="s">
        <v>2160</v>
      </c>
      <c r="G886" s="234"/>
      <c r="H886" s="238">
        <v>20.24</v>
      </c>
      <c r="I886" s="239"/>
      <c r="J886" s="234"/>
      <c r="K886" s="234"/>
      <c r="L886" s="240"/>
      <c r="M886" s="241"/>
      <c r="N886" s="242"/>
      <c r="O886" s="242"/>
      <c r="P886" s="242"/>
      <c r="Q886" s="242"/>
      <c r="R886" s="242"/>
      <c r="S886" s="242"/>
      <c r="T886" s="243"/>
      <c r="AT886" s="244" t="s">
        <v>156</v>
      </c>
      <c r="AU886" s="244" t="s">
        <v>82</v>
      </c>
      <c r="AV886" s="12" t="s">
        <v>82</v>
      </c>
      <c r="AW886" s="12" t="s">
        <v>33</v>
      </c>
      <c r="AX886" s="12" t="s">
        <v>72</v>
      </c>
      <c r="AY886" s="244" t="s">
        <v>147</v>
      </c>
    </row>
    <row r="887" spans="2:51" s="12" customFormat="1" ht="12">
      <c r="B887" s="233"/>
      <c r="C887" s="234"/>
      <c r="D887" s="235" t="s">
        <v>156</v>
      </c>
      <c r="E887" s="236" t="s">
        <v>19</v>
      </c>
      <c r="F887" s="237" t="s">
        <v>2161</v>
      </c>
      <c r="G887" s="234"/>
      <c r="H887" s="238">
        <v>87.62</v>
      </c>
      <c r="I887" s="239"/>
      <c r="J887" s="234"/>
      <c r="K887" s="234"/>
      <c r="L887" s="240"/>
      <c r="M887" s="241"/>
      <c r="N887" s="242"/>
      <c r="O887" s="242"/>
      <c r="P887" s="242"/>
      <c r="Q887" s="242"/>
      <c r="R887" s="242"/>
      <c r="S887" s="242"/>
      <c r="T887" s="243"/>
      <c r="AT887" s="244" t="s">
        <v>156</v>
      </c>
      <c r="AU887" s="244" t="s">
        <v>82</v>
      </c>
      <c r="AV887" s="12" t="s">
        <v>82</v>
      </c>
      <c r="AW887" s="12" t="s">
        <v>33</v>
      </c>
      <c r="AX887" s="12" t="s">
        <v>72</v>
      </c>
      <c r="AY887" s="244" t="s">
        <v>147</v>
      </c>
    </row>
    <row r="888" spans="2:51" s="14" customFormat="1" ht="12">
      <c r="B888" s="256"/>
      <c r="C888" s="257"/>
      <c r="D888" s="235" t="s">
        <v>156</v>
      </c>
      <c r="E888" s="258" t="s">
        <v>19</v>
      </c>
      <c r="F888" s="259" t="s">
        <v>2162</v>
      </c>
      <c r="G888" s="257"/>
      <c r="H888" s="258" t="s">
        <v>19</v>
      </c>
      <c r="I888" s="260"/>
      <c r="J888" s="257"/>
      <c r="K888" s="257"/>
      <c r="L888" s="261"/>
      <c r="M888" s="262"/>
      <c r="N888" s="263"/>
      <c r="O888" s="263"/>
      <c r="P888" s="263"/>
      <c r="Q888" s="263"/>
      <c r="R888" s="263"/>
      <c r="S888" s="263"/>
      <c r="T888" s="264"/>
      <c r="AT888" s="265" t="s">
        <v>156</v>
      </c>
      <c r="AU888" s="265" t="s">
        <v>82</v>
      </c>
      <c r="AV888" s="14" t="s">
        <v>80</v>
      </c>
      <c r="AW888" s="14" t="s">
        <v>33</v>
      </c>
      <c r="AX888" s="14" t="s">
        <v>72</v>
      </c>
      <c r="AY888" s="265" t="s">
        <v>147</v>
      </c>
    </row>
    <row r="889" spans="2:51" s="12" customFormat="1" ht="12">
      <c r="B889" s="233"/>
      <c r="C889" s="234"/>
      <c r="D889" s="235" t="s">
        <v>156</v>
      </c>
      <c r="E889" s="236" t="s">
        <v>19</v>
      </c>
      <c r="F889" s="237" t="s">
        <v>2163</v>
      </c>
      <c r="G889" s="234"/>
      <c r="H889" s="238">
        <v>22.36</v>
      </c>
      <c r="I889" s="239"/>
      <c r="J889" s="234"/>
      <c r="K889" s="234"/>
      <c r="L889" s="240"/>
      <c r="M889" s="241"/>
      <c r="N889" s="242"/>
      <c r="O889" s="242"/>
      <c r="P889" s="242"/>
      <c r="Q889" s="242"/>
      <c r="R889" s="242"/>
      <c r="S889" s="242"/>
      <c r="T889" s="243"/>
      <c r="AT889" s="244" t="s">
        <v>156</v>
      </c>
      <c r="AU889" s="244" t="s">
        <v>82</v>
      </c>
      <c r="AV889" s="12" t="s">
        <v>82</v>
      </c>
      <c r="AW889" s="12" t="s">
        <v>33</v>
      </c>
      <c r="AX889" s="12" t="s">
        <v>72</v>
      </c>
      <c r="AY889" s="244" t="s">
        <v>147</v>
      </c>
    </row>
    <row r="890" spans="2:51" s="14" customFormat="1" ht="12">
      <c r="B890" s="256"/>
      <c r="C890" s="257"/>
      <c r="D890" s="235" t="s">
        <v>156</v>
      </c>
      <c r="E890" s="258" t="s">
        <v>19</v>
      </c>
      <c r="F890" s="259" t="s">
        <v>237</v>
      </c>
      <c r="G890" s="257"/>
      <c r="H890" s="258" t="s">
        <v>19</v>
      </c>
      <c r="I890" s="260"/>
      <c r="J890" s="257"/>
      <c r="K890" s="257"/>
      <c r="L890" s="261"/>
      <c r="M890" s="262"/>
      <c r="N890" s="263"/>
      <c r="O890" s="263"/>
      <c r="P890" s="263"/>
      <c r="Q890" s="263"/>
      <c r="R890" s="263"/>
      <c r="S890" s="263"/>
      <c r="T890" s="264"/>
      <c r="AT890" s="265" t="s">
        <v>156</v>
      </c>
      <c r="AU890" s="265" t="s">
        <v>82</v>
      </c>
      <c r="AV890" s="14" t="s">
        <v>80</v>
      </c>
      <c r="AW890" s="14" t="s">
        <v>33</v>
      </c>
      <c r="AX890" s="14" t="s">
        <v>72</v>
      </c>
      <c r="AY890" s="265" t="s">
        <v>147</v>
      </c>
    </row>
    <row r="891" spans="2:51" s="12" customFormat="1" ht="12">
      <c r="B891" s="233"/>
      <c r="C891" s="234"/>
      <c r="D891" s="235" t="s">
        <v>156</v>
      </c>
      <c r="E891" s="236" t="s">
        <v>19</v>
      </c>
      <c r="F891" s="237" t="s">
        <v>2164</v>
      </c>
      <c r="G891" s="234"/>
      <c r="H891" s="238">
        <v>177.58</v>
      </c>
      <c r="I891" s="239"/>
      <c r="J891" s="234"/>
      <c r="K891" s="234"/>
      <c r="L891" s="240"/>
      <c r="M891" s="241"/>
      <c r="N891" s="242"/>
      <c r="O891" s="242"/>
      <c r="P891" s="242"/>
      <c r="Q891" s="242"/>
      <c r="R891" s="242"/>
      <c r="S891" s="242"/>
      <c r="T891" s="243"/>
      <c r="AT891" s="244" t="s">
        <v>156</v>
      </c>
      <c r="AU891" s="244" t="s">
        <v>82</v>
      </c>
      <c r="AV891" s="12" t="s">
        <v>82</v>
      </c>
      <c r="AW891" s="12" t="s">
        <v>33</v>
      </c>
      <c r="AX891" s="12" t="s">
        <v>72</v>
      </c>
      <c r="AY891" s="244" t="s">
        <v>147</v>
      </c>
    </row>
    <row r="892" spans="2:51" s="15" customFormat="1" ht="12">
      <c r="B892" s="282"/>
      <c r="C892" s="283"/>
      <c r="D892" s="235" t="s">
        <v>156</v>
      </c>
      <c r="E892" s="284" t="s">
        <v>585</v>
      </c>
      <c r="F892" s="285" t="s">
        <v>924</v>
      </c>
      <c r="G892" s="283"/>
      <c r="H892" s="286">
        <v>307.8</v>
      </c>
      <c r="I892" s="287"/>
      <c r="J892" s="283"/>
      <c r="K892" s="283"/>
      <c r="L892" s="288"/>
      <c r="M892" s="289"/>
      <c r="N892" s="290"/>
      <c r="O892" s="290"/>
      <c r="P892" s="290"/>
      <c r="Q892" s="290"/>
      <c r="R892" s="290"/>
      <c r="S892" s="290"/>
      <c r="T892" s="291"/>
      <c r="AT892" s="292" t="s">
        <v>156</v>
      </c>
      <c r="AU892" s="292" t="s">
        <v>82</v>
      </c>
      <c r="AV892" s="15" t="s">
        <v>162</v>
      </c>
      <c r="AW892" s="15" t="s">
        <v>33</v>
      </c>
      <c r="AX892" s="15" t="s">
        <v>72</v>
      </c>
      <c r="AY892" s="292" t="s">
        <v>147</v>
      </c>
    </row>
    <row r="893" spans="2:51" s="13" customFormat="1" ht="12">
      <c r="B893" s="245"/>
      <c r="C893" s="246"/>
      <c r="D893" s="235" t="s">
        <v>156</v>
      </c>
      <c r="E893" s="247" t="s">
        <v>19</v>
      </c>
      <c r="F893" s="248" t="s">
        <v>183</v>
      </c>
      <c r="G893" s="246"/>
      <c r="H893" s="249">
        <v>723.49</v>
      </c>
      <c r="I893" s="250"/>
      <c r="J893" s="246"/>
      <c r="K893" s="246"/>
      <c r="L893" s="251"/>
      <c r="M893" s="252"/>
      <c r="N893" s="253"/>
      <c r="O893" s="253"/>
      <c r="P893" s="253"/>
      <c r="Q893" s="253"/>
      <c r="R893" s="253"/>
      <c r="S893" s="253"/>
      <c r="T893" s="254"/>
      <c r="AT893" s="255" t="s">
        <v>156</v>
      </c>
      <c r="AU893" s="255" t="s">
        <v>82</v>
      </c>
      <c r="AV893" s="13" t="s">
        <v>154</v>
      </c>
      <c r="AW893" s="13" t="s">
        <v>33</v>
      </c>
      <c r="AX893" s="13" t="s">
        <v>80</v>
      </c>
      <c r="AY893" s="255" t="s">
        <v>147</v>
      </c>
    </row>
    <row r="894" spans="2:65" s="1" customFormat="1" ht="36" customHeight="1">
      <c r="B894" s="39"/>
      <c r="C894" s="220" t="s">
        <v>2165</v>
      </c>
      <c r="D894" s="220" t="s">
        <v>149</v>
      </c>
      <c r="E894" s="221" t="s">
        <v>2166</v>
      </c>
      <c r="F894" s="222" t="s">
        <v>2167</v>
      </c>
      <c r="G894" s="223" t="s">
        <v>1181</v>
      </c>
      <c r="H894" s="293"/>
      <c r="I894" s="225"/>
      <c r="J894" s="226">
        <f>ROUND(I894*H894,2)</f>
        <v>0</v>
      </c>
      <c r="K894" s="222" t="s">
        <v>153</v>
      </c>
      <c r="L894" s="44"/>
      <c r="M894" s="227" t="s">
        <v>19</v>
      </c>
      <c r="N894" s="228" t="s">
        <v>43</v>
      </c>
      <c r="O894" s="84"/>
      <c r="P894" s="229">
        <f>O894*H894</f>
        <v>0</v>
      </c>
      <c r="Q894" s="229">
        <v>0</v>
      </c>
      <c r="R894" s="229">
        <f>Q894*H894</f>
        <v>0</v>
      </c>
      <c r="S894" s="229">
        <v>0</v>
      </c>
      <c r="T894" s="230">
        <f>S894*H894</f>
        <v>0</v>
      </c>
      <c r="AR894" s="231" t="s">
        <v>257</v>
      </c>
      <c r="AT894" s="231" t="s">
        <v>149</v>
      </c>
      <c r="AU894" s="231" t="s">
        <v>82</v>
      </c>
      <c r="AY894" s="18" t="s">
        <v>147</v>
      </c>
      <c r="BE894" s="232">
        <f>IF(N894="základní",J894,0)</f>
        <v>0</v>
      </c>
      <c r="BF894" s="232">
        <f>IF(N894="snížená",J894,0)</f>
        <v>0</v>
      </c>
      <c r="BG894" s="232">
        <f>IF(N894="zákl. přenesená",J894,0)</f>
        <v>0</v>
      </c>
      <c r="BH894" s="232">
        <f>IF(N894="sníž. přenesená",J894,0)</f>
        <v>0</v>
      </c>
      <c r="BI894" s="232">
        <f>IF(N894="nulová",J894,0)</f>
        <v>0</v>
      </c>
      <c r="BJ894" s="18" t="s">
        <v>80</v>
      </c>
      <c r="BK894" s="232">
        <f>ROUND(I894*H894,2)</f>
        <v>0</v>
      </c>
      <c r="BL894" s="18" t="s">
        <v>257</v>
      </c>
      <c r="BM894" s="231" t="s">
        <v>2168</v>
      </c>
    </row>
    <row r="895" spans="2:63" s="11" customFormat="1" ht="22.8" customHeight="1">
      <c r="B895" s="204"/>
      <c r="C895" s="205"/>
      <c r="D895" s="206" t="s">
        <v>71</v>
      </c>
      <c r="E895" s="218" t="s">
        <v>2169</v>
      </c>
      <c r="F895" s="218" t="s">
        <v>2170</v>
      </c>
      <c r="G895" s="205"/>
      <c r="H895" s="205"/>
      <c r="I895" s="208"/>
      <c r="J895" s="219">
        <f>BK895</f>
        <v>0</v>
      </c>
      <c r="K895" s="205"/>
      <c r="L895" s="210"/>
      <c r="M895" s="211"/>
      <c r="N895" s="212"/>
      <c r="O895" s="212"/>
      <c r="P895" s="213">
        <f>SUM(P896:P912)</f>
        <v>0</v>
      </c>
      <c r="Q895" s="212"/>
      <c r="R895" s="213">
        <f>SUM(R896:R912)</f>
        <v>1.6037630900000002</v>
      </c>
      <c r="S895" s="212"/>
      <c r="T895" s="214">
        <f>SUM(T896:T912)</f>
        <v>0</v>
      </c>
      <c r="AR895" s="215" t="s">
        <v>82</v>
      </c>
      <c r="AT895" s="216" t="s">
        <v>71</v>
      </c>
      <c r="AU895" s="216" t="s">
        <v>80</v>
      </c>
      <c r="AY895" s="215" t="s">
        <v>147</v>
      </c>
      <c r="BK895" s="217">
        <f>SUM(BK896:BK912)</f>
        <v>0</v>
      </c>
    </row>
    <row r="896" spans="2:65" s="1" customFormat="1" ht="36" customHeight="1">
      <c r="B896" s="39"/>
      <c r="C896" s="220" t="s">
        <v>2171</v>
      </c>
      <c r="D896" s="220" t="s">
        <v>149</v>
      </c>
      <c r="E896" s="221" t="s">
        <v>2172</v>
      </c>
      <c r="F896" s="222" t="s">
        <v>2173</v>
      </c>
      <c r="G896" s="223" t="s">
        <v>152</v>
      </c>
      <c r="H896" s="224">
        <v>1206.798</v>
      </c>
      <c r="I896" s="225"/>
      <c r="J896" s="226">
        <f>ROUND(I896*H896,2)</f>
        <v>0</v>
      </c>
      <c r="K896" s="222" t="s">
        <v>153</v>
      </c>
      <c r="L896" s="44"/>
      <c r="M896" s="227" t="s">
        <v>19</v>
      </c>
      <c r="N896" s="228" t="s">
        <v>43</v>
      </c>
      <c r="O896" s="84"/>
      <c r="P896" s="229">
        <f>O896*H896</f>
        <v>0</v>
      </c>
      <c r="Q896" s="229">
        <v>0.00044</v>
      </c>
      <c r="R896" s="229">
        <f>Q896*H896</f>
        <v>0.53099112</v>
      </c>
      <c r="S896" s="229">
        <v>0</v>
      </c>
      <c r="T896" s="230">
        <f>S896*H896</f>
        <v>0</v>
      </c>
      <c r="AR896" s="231" t="s">
        <v>257</v>
      </c>
      <c r="AT896" s="231" t="s">
        <v>149</v>
      </c>
      <c r="AU896" s="231" t="s">
        <v>82</v>
      </c>
      <c r="AY896" s="18" t="s">
        <v>147</v>
      </c>
      <c r="BE896" s="232">
        <f>IF(N896="základní",J896,0)</f>
        <v>0</v>
      </c>
      <c r="BF896" s="232">
        <f>IF(N896="snížená",J896,0)</f>
        <v>0</v>
      </c>
      <c r="BG896" s="232">
        <f>IF(N896="zákl. přenesená",J896,0)</f>
        <v>0</v>
      </c>
      <c r="BH896" s="232">
        <f>IF(N896="sníž. přenesená",J896,0)</f>
        <v>0</v>
      </c>
      <c r="BI896" s="232">
        <f>IF(N896="nulová",J896,0)</f>
        <v>0</v>
      </c>
      <c r="BJ896" s="18" t="s">
        <v>80</v>
      </c>
      <c r="BK896" s="232">
        <f>ROUND(I896*H896,2)</f>
        <v>0</v>
      </c>
      <c r="BL896" s="18" t="s">
        <v>257</v>
      </c>
      <c r="BM896" s="231" t="s">
        <v>2174</v>
      </c>
    </row>
    <row r="897" spans="2:51" s="12" customFormat="1" ht="12">
      <c r="B897" s="233"/>
      <c r="C897" s="234"/>
      <c r="D897" s="235" t="s">
        <v>156</v>
      </c>
      <c r="E897" s="236" t="s">
        <v>19</v>
      </c>
      <c r="F897" s="237" t="s">
        <v>2175</v>
      </c>
      <c r="G897" s="234"/>
      <c r="H897" s="238">
        <v>114.96</v>
      </c>
      <c r="I897" s="239"/>
      <c r="J897" s="234"/>
      <c r="K897" s="234"/>
      <c r="L897" s="240"/>
      <c r="M897" s="241"/>
      <c r="N897" s="242"/>
      <c r="O897" s="242"/>
      <c r="P897" s="242"/>
      <c r="Q897" s="242"/>
      <c r="R897" s="242"/>
      <c r="S897" s="242"/>
      <c r="T897" s="243"/>
      <c r="AT897" s="244" t="s">
        <v>156</v>
      </c>
      <c r="AU897" s="244" t="s">
        <v>82</v>
      </c>
      <c r="AV897" s="12" t="s">
        <v>82</v>
      </c>
      <c r="AW897" s="12" t="s">
        <v>33</v>
      </c>
      <c r="AX897" s="12" t="s">
        <v>72</v>
      </c>
      <c r="AY897" s="244" t="s">
        <v>147</v>
      </c>
    </row>
    <row r="898" spans="2:51" s="12" customFormat="1" ht="12">
      <c r="B898" s="233"/>
      <c r="C898" s="234"/>
      <c r="D898" s="235" t="s">
        <v>156</v>
      </c>
      <c r="E898" s="236" t="s">
        <v>19</v>
      </c>
      <c r="F898" s="237" t="s">
        <v>2176</v>
      </c>
      <c r="G898" s="234"/>
      <c r="H898" s="238">
        <v>108.94</v>
      </c>
      <c r="I898" s="239"/>
      <c r="J898" s="234"/>
      <c r="K898" s="234"/>
      <c r="L898" s="240"/>
      <c r="M898" s="241"/>
      <c r="N898" s="242"/>
      <c r="O898" s="242"/>
      <c r="P898" s="242"/>
      <c r="Q898" s="242"/>
      <c r="R898" s="242"/>
      <c r="S898" s="242"/>
      <c r="T898" s="243"/>
      <c r="AT898" s="244" t="s">
        <v>156</v>
      </c>
      <c r="AU898" s="244" t="s">
        <v>82</v>
      </c>
      <c r="AV898" s="12" t="s">
        <v>82</v>
      </c>
      <c r="AW898" s="12" t="s">
        <v>33</v>
      </c>
      <c r="AX898" s="12" t="s">
        <v>72</v>
      </c>
      <c r="AY898" s="244" t="s">
        <v>147</v>
      </c>
    </row>
    <row r="899" spans="2:51" s="12" customFormat="1" ht="12">
      <c r="B899" s="233"/>
      <c r="C899" s="234"/>
      <c r="D899" s="235" t="s">
        <v>156</v>
      </c>
      <c r="E899" s="236" t="s">
        <v>19</v>
      </c>
      <c r="F899" s="237" t="s">
        <v>2177</v>
      </c>
      <c r="G899" s="234"/>
      <c r="H899" s="238">
        <v>28</v>
      </c>
      <c r="I899" s="239"/>
      <c r="J899" s="234"/>
      <c r="K899" s="234"/>
      <c r="L899" s="240"/>
      <c r="M899" s="241"/>
      <c r="N899" s="242"/>
      <c r="O899" s="242"/>
      <c r="P899" s="242"/>
      <c r="Q899" s="242"/>
      <c r="R899" s="242"/>
      <c r="S899" s="242"/>
      <c r="T899" s="243"/>
      <c r="AT899" s="244" t="s">
        <v>156</v>
      </c>
      <c r="AU899" s="244" t="s">
        <v>82</v>
      </c>
      <c r="AV899" s="12" t="s">
        <v>82</v>
      </c>
      <c r="AW899" s="12" t="s">
        <v>33</v>
      </c>
      <c r="AX899" s="12" t="s">
        <v>72</v>
      </c>
      <c r="AY899" s="244" t="s">
        <v>147</v>
      </c>
    </row>
    <row r="900" spans="2:51" s="12" customFormat="1" ht="12">
      <c r="B900" s="233"/>
      <c r="C900" s="234"/>
      <c r="D900" s="235" t="s">
        <v>156</v>
      </c>
      <c r="E900" s="236" t="s">
        <v>19</v>
      </c>
      <c r="F900" s="237" t="s">
        <v>2178</v>
      </c>
      <c r="G900" s="234"/>
      <c r="H900" s="238">
        <v>13</v>
      </c>
      <c r="I900" s="239"/>
      <c r="J900" s="234"/>
      <c r="K900" s="234"/>
      <c r="L900" s="240"/>
      <c r="M900" s="241"/>
      <c r="N900" s="242"/>
      <c r="O900" s="242"/>
      <c r="P900" s="242"/>
      <c r="Q900" s="242"/>
      <c r="R900" s="242"/>
      <c r="S900" s="242"/>
      <c r="T900" s="243"/>
      <c r="AT900" s="244" t="s">
        <v>156</v>
      </c>
      <c r="AU900" s="244" t="s">
        <v>82</v>
      </c>
      <c r="AV900" s="12" t="s">
        <v>82</v>
      </c>
      <c r="AW900" s="12" t="s">
        <v>33</v>
      </c>
      <c r="AX900" s="12" t="s">
        <v>72</v>
      </c>
      <c r="AY900" s="244" t="s">
        <v>147</v>
      </c>
    </row>
    <row r="901" spans="2:51" s="12" customFormat="1" ht="12">
      <c r="B901" s="233"/>
      <c r="C901" s="234"/>
      <c r="D901" s="235" t="s">
        <v>156</v>
      </c>
      <c r="E901" s="236" t="s">
        <v>19</v>
      </c>
      <c r="F901" s="237" t="s">
        <v>2179</v>
      </c>
      <c r="G901" s="234"/>
      <c r="H901" s="238">
        <v>11.328</v>
      </c>
      <c r="I901" s="239"/>
      <c r="J901" s="234"/>
      <c r="K901" s="234"/>
      <c r="L901" s="240"/>
      <c r="M901" s="241"/>
      <c r="N901" s="242"/>
      <c r="O901" s="242"/>
      <c r="P901" s="242"/>
      <c r="Q901" s="242"/>
      <c r="R901" s="242"/>
      <c r="S901" s="242"/>
      <c r="T901" s="243"/>
      <c r="AT901" s="244" t="s">
        <v>156</v>
      </c>
      <c r="AU901" s="244" t="s">
        <v>82</v>
      </c>
      <c r="AV901" s="12" t="s">
        <v>82</v>
      </c>
      <c r="AW901" s="12" t="s">
        <v>33</v>
      </c>
      <c r="AX901" s="12" t="s">
        <v>72</v>
      </c>
      <c r="AY901" s="244" t="s">
        <v>147</v>
      </c>
    </row>
    <row r="902" spans="2:51" s="12" customFormat="1" ht="12">
      <c r="B902" s="233"/>
      <c r="C902" s="234"/>
      <c r="D902" s="235" t="s">
        <v>156</v>
      </c>
      <c r="E902" s="236" t="s">
        <v>19</v>
      </c>
      <c r="F902" s="237" t="s">
        <v>2180</v>
      </c>
      <c r="G902" s="234"/>
      <c r="H902" s="238">
        <v>2.24</v>
      </c>
      <c r="I902" s="239"/>
      <c r="J902" s="234"/>
      <c r="K902" s="234"/>
      <c r="L902" s="240"/>
      <c r="M902" s="241"/>
      <c r="N902" s="242"/>
      <c r="O902" s="242"/>
      <c r="P902" s="242"/>
      <c r="Q902" s="242"/>
      <c r="R902" s="242"/>
      <c r="S902" s="242"/>
      <c r="T902" s="243"/>
      <c r="AT902" s="244" t="s">
        <v>156</v>
      </c>
      <c r="AU902" s="244" t="s">
        <v>82</v>
      </c>
      <c r="AV902" s="12" t="s">
        <v>82</v>
      </c>
      <c r="AW902" s="12" t="s">
        <v>33</v>
      </c>
      <c r="AX902" s="12" t="s">
        <v>72</v>
      </c>
      <c r="AY902" s="244" t="s">
        <v>147</v>
      </c>
    </row>
    <row r="903" spans="2:51" s="12" customFormat="1" ht="12">
      <c r="B903" s="233"/>
      <c r="C903" s="234"/>
      <c r="D903" s="235" t="s">
        <v>156</v>
      </c>
      <c r="E903" s="236" t="s">
        <v>19</v>
      </c>
      <c r="F903" s="237" t="s">
        <v>2181</v>
      </c>
      <c r="G903" s="234"/>
      <c r="H903" s="238">
        <v>2.2</v>
      </c>
      <c r="I903" s="239"/>
      <c r="J903" s="234"/>
      <c r="K903" s="234"/>
      <c r="L903" s="240"/>
      <c r="M903" s="241"/>
      <c r="N903" s="242"/>
      <c r="O903" s="242"/>
      <c r="P903" s="242"/>
      <c r="Q903" s="242"/>
      <c r="R903" s="242"/>
      <c r="S903" s="242"/>
      <c r="T903" s="243"/>
      <c r="AT903" s="244" t="s">
        <v>156</v>
      </c>
      <c r="AU903" s="244" t="s">
        <v>82</v>
      </c>
      <c r="AV903" s="12" t="s">
        <v>82</v>
      </c>
      <c r="AW903" s="12" t="s">
        <v>33</v>
      </c>
      <c r="AX903" s="12" t="s">
        <v>72</v>
      </c>
      <c r="AY903" s="244" t="s">
        <v>147</v>
      </c>
    </row>
    <row r="904" spans="2:51" s="12" customFormat="1" ht="12">
      <c r="B904" s="233"/>
      <c r="C904" s="234"/>
      <c r="D904" s="235" t="s">
        <v>156</v>
      </c>
      <c r="E904" s="236" t="s">
        <v>19</v>
      </c>
      <c r="F904" s="237" t="s">
        <v>2182</v>
      </c>
      <c r="G904" s="234"/>
      <c r="H904" s="238">
        <v>5.6</v>
      </c>
      <c r="I904" s="239"/>
      <c r="J904" s="234"/>
      <c r="K904" s="234"/>
      <c r="L904" s="240"/>
      <c r="M904" s="241"/>
      <c r="N904" s="242"/>
      <c r="O904" s="242"/>
      <c r="P904" s="242"/>
      <c r="Q904" s="242"/>
      <c r="R904" s="242"/>
      <c r="S904" s="242"/>
      <c r="T904" s="243"/>
      <c r="AT904" s="244" t="s">
        <v>156</v>
      </c>
      <c r="AU904" s="244" t="s">
        <v>82</v>
      </c>
      <c r="AV904" s="12" t="s">
        <v>82</v>
      </c>
      <c r="AW904" s="12" t="s">
        <v>33</v>
      </c>
      <c r="AX904" s="12" t="s">
        <v>72</v>
      </c>
      <c r="AY904" s="244" t="s">
        <v>147</v>
      </c>
    </row>
    <row r="905" spans="2:51" s="12" customFormat="1" ht="12">
      <c r="B905" s="233"/>
      <c r="C905" s="234"/>
      <c r="D905" s="235" t="s">
        <v>156</v>
      </c>
      <c r="E905" s="236" t="s">
        <v>19</v>
      </c>
      <c r="F905" s="237" t="s">
        <v>2183</v>
      </c>
      <c r="G905" s="234"/>
      <c r="H905" s="238">
        <v>36.8</v>
      </c>
      <c r="I905" s="239"/>
      <c r="J905" s="234"/>
      <c r="K905" s="234"/>
      <c r="L905" s="240"/>
      <c r="M905" s="241"/>
      <c r="N905" s="242"/>
      <c r="O905" s="242"/>
      <c r="P905" s="242"/>
      <c r="Q905" s="242"/>
      <c r="R905" s="242"/>
      <c r="S905" s="242"/>
      <c r="T905" s="243"/>
      <c r="AT905" s="244" t="s">
        <v>156</v>
      </c>
      <c r="AU905" s="244" t="s">
        <v>82</v>
      </c>
      <c r="AV905" s="12" t="s">
        <v>82</v>
      </c>
      <c r="AW905" s="12" t="s">
        <v>33</v>
      </c>
      <c r="AX905" s="12" t="s">
        <v>72</v>
      </c>
      <c r="AY905" s="244" t="s">
        <v>147</v>
      </c>
    </row>
    <row r="906" spans="2:51" s="12" customFormat="1" ht="12">
      <c r="B906" s="233"/>
      <c r="C906" s="234"/>
      <c r="D906" s="235" t="s">
        <v>156</v>
      </c>
      <c r="E906" s="236" t="s">
        <v>19</v>
      </c>
      <c r="F906" s="237" t="s">
        <v>2184</v>
      </c>
      <c r="G906" s="234"/>
      <c r="H906" s="238">
        <v>540.05</v>
      </c>
      <c r="I906" s="239"/>
      <c r="J906" s="234"/>
      <c r="K906" s="234"/>
      <c r="L906" s="240"/>
      <c r="M906" s="241"/>
      <c r="N906" s="242"/>
      <c r="O906" s="242"/>
      <c r="P906" s="242"/>
      <c r="Q906" s="242"/>
      <c r="R906" s="242"/>
      <c r="S906" s="242"/>
      <c r="T906" s="243"/>
      <c r="AT906" s="244" t="s">
        <v>156</v>
      </c>
      <c r="AU906" s="244" t="s">
        <v>82</v>
      </c>
      <c r="AV906" s="12" t="s">
        <v>82</v>
      </c>
      <c r="AW906" s="12" t="s">
        <v>33</v>
      </c>
      <c r="AX906" s="12" t="s">
        <v>72</v>
      </c>
      <c r="AY906" s="244" t="s">
        <v>147</v>
      </c>
    </row>
    <row r="907" spans="2:51" s="12" customFormat="1" ht="12">
      <c r="B907" s="233"/>
      <c r="C907" s="234"/>
      <c r="D907" s="235" t="s">
        <v>156</v>
      </c>
      <c r="E907" s="236" t="s">
        <v>19</v>
      </c>
      <c r="F907" s="237" t="s">
        <v>2185</v>
      </c>
      <c r="G907" s="234"/>
      <c r="H907" s="238">
        <v>343.68</v>
      </c>
      <c r="I907" s="239"/>
      <c r="J907" s="234"/>
      <c r="K907" s="234"/>
      <c r="L907" s="240"/>
      <c r="M907" s="241"/>
      <c r="N907" s="242"/>
      <c r="O907" s="242"/>
      <c r="P907" s="242"/>
      <c r="Q907" s="242"/>
      <c r="R907" s="242"/>
      <c r="S907" s="242"/>
      <c r="T907" s="243"/>
      <c r="AT907" s="244" t="s">
        <v>156</v>
      </c>
      <c r="AU907" s="244" t="s">
        <v>82</v>
      </c>
      <c r="AV907" s="12" t="s">
        <v>82</v>
      </c>
      <c r="AW907" s="12" t="s">
        <v>33</v>
      </c>
      <c r="AX907" s="12" t="s">
        <v>72</v>
      </c>
      <c r="AY907" s="244" t="s">
        <v>147</v>
      </c>
    </row>
    <row r="908" spans="2:51" s="13" customFormat="1" ht="12">
      <c r="B908" s="245"/>
      <c r="C908" s="246"/>
      <c r="D908" s="235" t="s">
        <v>156</v>
      </c>
      <c r="E908" s="247" t="s">
        <v>19</v>
      </c>
      <c r="F908" s="248" t="s">
        <v>183</v>
      </c>
      <c r="G908" s="246"/>
      <c r="H908" s="249">
        <v>1206.798</v>
      </c>
      <c r="I908" s="250"/>
      <c r="J908" s="246"/>
      <c r="K908" s="246"/>
      <c r="L908" s="251"/>
      <c r="M908" s="252"/>
      <c r="N908" s="253"/>
      <c r="O908" s="253"/>
      <c r="P908" s="253"/>
      <c r="Q908" s="253"/>
      <c r="R908" s="253"/>
      <c r="S908" s="253"/>
      <c r="T908" s="254"/>
      <c r="AT908" s="255" t="s">
        <v>156</v>
      </c>
      <c r="AU908" s="255" t="s">
        <v>82</v>
      </c>
      <c r="AV908" s="13" t="s">
        <v>154</v>
      </c>
      <c r="AW908" s="13" t="s">
        <v>33</v>
      </c>
      <c r="AX908" s="13" t="s">
        <v>80</v>
      </c>
      <c r="AY908" s="255" t="s">
        <v>147</v>
      </c>
    </row>
    <row r="909" spans="2:65" s="1" customFormat="1" ht="36" customHeight="1">
      <c r="B909" s="39"/>
      <c r="C909" s="220" t="s">
        <v>2186</v>
      </c>
      <c r="D909" s="220" t="s">
        <v>149</v>
      </c>
      <c r="E909" s="221" t="s">
        <v>2187</v>
      </c>
      <c r="F909" s="222" t="s">
        <v>2173</v>
      </c>
      <c r="G909" s="223" t="s">
        <v>2080</v>
      </c>
      <c r="H909" s="224">
        <v>1</v>
      </c>
      <c r="I909" s="225"/>
      <c r="J909" s="226">
        <f>ROUND(I909*H909,2)</f>
        <v>0</v>
      </c>
      <c r="K909" s="222" t="s">
        <v>19</v>
      </c>
      <c r="L909" s="44"/>
      <c r="M909" s="227" t="s">
        <v>19</v>
      </c>
      <c r="N909" s="228" t="s">
        <v>43</v>
      </c>
      <c r="O909" s="84"/>
      <c r="P909" s="229">
        <f>O909*H909</f>
        <v>0</v>
      </c>
      <c r="Q909" s="229">
        <v>0.00044</v>
      </c>
      <c r="R909" s="229">
        <f>Q909*H909</f>
        <v>0.00044</v>
      </c>
      <c r="S909" s="229">
        <v>0</v>
      </c>
      <c r="T909" s="230">
        <f>S909*H909</f>
        <v>0</v>
      </c>
      <c r="AR909" s="231" t="s">
        <v>257</v>
      </c>
      <c r="AT909" s="231" t="s">
        <v>149</v>
      </c>
      <c r="AU909" s="231" t="s">
        <v>82</v>
      </c>
      <c r="AY909" s="18" t="s">
        <v>147</v>
      </c>
      <c r="BE909" s="232">
        <f>IF(N909="základní",J909,0)</f>
        <v>0</v>
      </c>
      <c r="BF909" s="232">
        <f>IF(N909="snížená",J909,0)</f>
        <v>0</v>
      </c>
      <c r="BG909" s="232">
        <f>IF(N909="zákl. přenesená",J909,0)</f>
        <v>0</v>
      </c>
      <c r="BH909" s="232">
        <f>IF(N909="sníž. přenesená",J909,0)</f>
        <v>0</v>
      </c>
      <c r="BI909" s="232">
        <f>IF(N909="nulová",J909,0)</f>
        <v>0</v>
      </c>
      <c r="BJ909" s="18" t="s">
        <v>80</v>
      </c>
      <c r="BK909" s="232">
        <f>ROUND(I909*H909,2)</f>
        <v>0</v>
      </c>
      <c r="BL909" s="18" t="s">
        <v>257</v>
      </c>
      <c r="BM909" s="231" t="s">
        <v>2188</v>
      </c>
    </row>
    <row r="910" spans="2:51" s="12" customFormat="1" ht="12">
      <c r="B910" s="233"/>
      <c r="C910" s="234"/>
      <c r="D910" s="235" t="s">
        <v>156</v>
      </c>
      <c r="E910" s="236" t="s">
        <v>19</v>
      </c>
      <c r="F910" s="237" t="s">
        <v>2189</v>
      </c>
      <c r="G910" s="234"/>
      <c r="H910" s="238">
        <v>1</v>
      </c>
      <c r="I910" s="239"/>
      <c r="J910" s="234"/>
      <c r="K910" s="234"/>
      <c r="L910" s="240"/>
      <c r="M910" s="241"/>
      <c r="N910" s="242"/>
      <c r="O910" s="242"/>
      <c r="P910" s="242"/>
      <c r="Q910" s="242"/>
      <c r="R910" s="242"/>
      <c r="S910" s="242"/>
      <c r="T910" s="243"/>
      <c r="AT910" s="244" t="s">
        <v>156</v>
      </c>
      <c r="AU910" s="244" t="s">
        <v>82</v>
      </c>
      <c r="AV910" s="12" t="s">
        <v>82</v>
      </c>
      <c r="AW910" s="12" t="s">
        <v>33</v>
      </c>
      <c r="AX910" s="12" t="s">
        <v>80</v>
      </c>
      <c r="AY910" s="244" t="s">
        <v>147</v>
      </c>
    </row>
    <row r="911" spans="2:65" s="1" customFormat="1" ht="36" customHeight="1">
      <c r="B911" s="39"/>
      <c r="C911" s="220" t="s">
        <v>2190</v>
      </c>
      <c r="D911" s="220" t="s">
        <v>149</v>
      </c>
      <c r="E911" s="221" t="s">
        <v>2191</v>
      </c>
      <c r="F911" s="222" t="s">
        <v>2192</v>
      </c>
      <c r="G911" s="223" t="s">
        <v>152</v>
      </c>
      <c r="H911" s="224">
        <v>1041.099</v>
      </c>
      <c r="I911" s="225"/>
      <c r="J911" s="226">
        <f>ROUND(I911*H911,2)</f>
        <v>0</v>
      </c>
      <c r="K911" s="222" t="s">
        <v>153</v>
      </c>
      <c r="L911" s="44"/>
      <c r="M911" s="227" t="s">
        <v>19</v>
      </c>
      <c r="N911" s="228" t="s">
        <v>43</v>
      </c>
      <c r="O911" s="84"/>
      <c r="P911" s="229">
        <f>O911*H911</f>
        <v>0</v>
      </c>
      <c r="Q911" s="229">
        <v>0.00103</v>
      </c>
      <c r="R911" s="229">
        <f>Q911*H911</f>
        <v>1.07233197</v>
      </c>
      <c r="S911" s="229">
        <v>0</v>
      </c>
      <c r="T911" s="230">
        <f>S911*H911</f>
        <v>0</v>
      </c>
      <c r="AR911" s="231" t="s">
        <v>257</v>
      </c>
      <c r="AT911" s="231" t="s">
        <v>149</v>
      </c>
      <c r="AU911" s="231" t="s">
        <v>82</v>
      </c>
      <c r="AY911" s="18" t="s">
        <v>147</v>
      </c>
      <c r="BE911" s="232">
        <f>IF(N911="základní",J911,0)</f>
        <v>0</v>
      </c>
      <c r="BF911" s="232">
        <f>IF(N911="snížená",J911,0)</f>
        <v>0</v>
      </c>
      <c r="BG911" s="232">
        <f>IF(N911="zákl. přenesená",J911,0)</f>
        <v>0</v>
      </c>
      <c r="BH911" s="232">
        <f>IF(N911="sníž. přenesená",J911,0)</f>
        <v>0</v>
      </c>
      <c r="BI911" s="232">
        <f>IF(N911="nulová",J911,0)</f>
        <v>0</v>
      </c>
      <c r="BJ911" s="18" t="s">
        <v>80</v>
      </c>
      <c r="BK911" s="232">
        <f>ROUND(I911*H911,2)</f>
        <v>0</v>
      </c>
      <c r="BL911" s="18" t="s">
        <v>257</v>
      </c>
      <c r="BM911" s="231" t="s">
        <v>2193</v>
      </c>
    </row>
    <row r="912" spans="2:51" s="12" customFormat="1" ht="12">
      <c r="B912" s="233"/>
      <c r="C912" s="234"/>
      <c r="D912" s="235" t="s">
        <v>156</v>
      </c>
      <c r="E912" s="236" t="s">
        <v>19</v>
      </c>
      <c r="F912" s="237" t="s">
        <v>2194</v>
      </c>
      <c r="G912" s="234"/>
      <c r="H912" s="238">
        <v>1041.099</v>
      </c>
      <c r="I912" s="239"/>
      <c r="J912" s="234"/>
      <c r="K912" s="234"/>
      <c r="L912" s="240"/>
      <c r="M912" s="241"/>
      <c r="N912" s="242"/>
      <c r="O912" s="242"/>
      <c r="P912" s="242"/>
      <c r="Q912" s="242"/>
      <c r="R912" s="242"/>
      <c r="S912" s="242"/>
      <c r="T912" s="243"/>
      <c r="AT912" s="244" t="s">
        <v>156</v>
      </c>
      <c r="AU912" s="244" t="s">
        <v>82</v>
      </c>
      <c r="AV912" s="12" t="s">
        <v>82</v>
      </c>
      <c r="AW912" s="12" t="s">
        <v>33</v>
      </c>
      <c r="AX912" s="12" t="s">
        <v>80</v>
      </c>
      <c r="AY912" s="244" t="s">
        <v>147</v>
      </c>
    </row>
    <row r="913" spans="2:63" s="11" customFormat="1" ht="22.8" customHeight="1">
      <c r="B913" s="204"/>
      <c r="C913" s="205"/>
      <c r="D913" s="206" t="s">
        <v>71</v>
      </c>
      <c r="E913" s="218" t="s">
        <v>2195</v>
      </c>
      <c r="F913" s="218" t="s">
        <v>2196</v>
      </c>
      <c r="G913" s="205"/>
      <c r="H913" s="205"/>
      <c r="I913" s="208"/>
      <c r="J913" s="219">
        <f>BK913</f>
        <v>0</v>
      </c>
      <c r="K913" s="205"/>
      <c r="L913" s="210"/>
      <c r="M913" s="211"/>
      <c r="N913" s="212"/>
      <c r="O913" s="212"/>
      <c r="P913" s="213">
        <f>SUM(P914:P928)</f>
        <v>0</v>
      </c>
      <c r="Q913" s="212"/>
      <c r="R913" s="213">
        <f>SUM(R914:R928)</f>
        <v>1.00491728</v>
      </c>
      <c r="S913" s="212"/>
      <c r="T913" s="214">
        <f>SUM(T914:T928)</f>
        <v>0</v>
      </c>
      <c r="AR913" s="215" t="s">
        <v>82</v>
      </c>
      <c r="AT913" s="216" t="s">
        <v>71</v>
      </c>
      <c r="AU913" s="216" t="s">
        <v>80</v>
      </c>
      <c r="AY913" s="215" t="s">
        <v>147</v>
      </c>
      <c r="BK913" s="217">
        <f>SUM(BK914:BK928)</f>
        <v>0</v>
      </c>
    </row>
    <row r="914" spans="2:65" s="1" customFormat="1" ht="36" customHeight="1">
      <c r="B914" s="39"/>
      <c r="C914" s="220" t="s">
        <v>2197</v>
      </c>
      <c r="D914" s="220" t="s">
        <v>149</v>
      </c>
      <c r="E914" s="221" t="s">
        <v>2198</v>
      </c>
      <c r="F914" s="222" t="s">
        <v>2199</v>
      </c>
      <c r="G914" s="223" t="s">
        <v>152</v>
      </c>
      <c r="H914" s="224">
        <v>3465.232</v>
      </c>
      <c r="I914" s="225"/>
      <c r="J914" s="226">
        <f>ROUND(I914*H914,2)</f>
        <v>0</v>
      </c>
      <c r="K914" s="222" t="s">
        <v>153</v>
      </c>
      <c r="L914" s="44"/>
      <c r="M914" s="227" t="s">
        <v>19</v>
      </c>
      <c r="N914" s="228" t="s">
        <v>43</v>
      </c>
      <c r="O914" s="84"/>
      <c r="P914" s="229">
        <f>O914*H914</f>
        <v>0</v>
      </c>
      <c r="Q914" s="229">
        <v>0.00029</v>
      </c>
      <c r="R914" s="229">
        <f>Q914*H914</f>
        <v>1.00491728</v>
      </c>
      <c r="S914" s="229">
        <v>0</v>
      </c>
      <c r="T914" s="230">
        <f>S914*H914</f>
        <v>0</v>
      </c>
      <c r="AR914" s="231" t="s">
        <v>257</v>
      </c>
      <c r="AT914" s="231" t="s">
        <v>149</v>
      </c>
      <c r="AU914" s="231" t="s">
        <v>82</v>
      </c>
      <c r="AY914" s="18" t="s">
        <v>147</v>
      </c>
      <c r="BE914" s="232">
        <f>IF(N914="základní",J914,0)</f>
        <v>0</v>
      </c>
      <c r="BF914" s="232">
        <f>IF(N914="snížená",J914,0)</f>
        <v>0</v>
      </c>
      <c r="BG914" s="232">
        <f>IF(N914="zákl. přenesená",J914,0)</f>
        <v>0</v>
      </c>
      <c r="BH914" s="232">
        <f>IF(N914="sníž. přenesená",J914,0)</f>
        <v>0</v>
      </c>
      <c r="BI914" s="232">
        <f>IF(N914="nulová",J914,0)</f>
        <v>0</v>
      </c>
      <c r="BJ914" s="18" t="s">
        <v>80</v>
      </c>
      <c r="BK914" s="232">
        <f>ROUND(I914*H914,2)</f>
        <v>0</v>
      </c>
      <c r="BL914" s="18" t="s">
        <v>257</v>
      </c>
      <c r="BM914" s="231" t="s">
        <v>2200</v>
      </c>
    </row>
    <row r="915" spans="2:51" s="12" customFormat="1" ht="12">
      <c r="B915" s="233"/>
      <c r="C915" s="234"/>
      <c r="D915" s="235" t="s">
        <v>156</v>
      </c>
      <c r="E915" s="236" t="s">
        <v>19</v>
      </c>
      <c r="F915" s="237" t="s">
        <v>2201</v>
      </c>
      <c r="G915" s="234"/>
      <c r="H915" s="238">
        <v>1206.31</v>
      </c>
      <c r="I915" s="239"/>
      <c r="J915" s="234"/>
      <c r="K915" s="234"/>
      <c r="L915" s="240"/>
      <c r="M915" s="241"/>
      <c r="N915" s="242"/>
      <c r="O915" s="242"/>
      <c r="P915" s="242"/>
      <c r="Q915" s="242"/>
      <c r="R915" s="242"/>
      <c r="S915" s="242"/>
      <c r="T915" s="243"/>
      <c r="AT915" s="244" t="s">
        <v>156</v>
      </c>
      <c r="AU915" s="244" t="s">
        <v>82</v>
      </c>
      <c r="AV915" s="12" t="s">
        <v>82</v>
      </c>
      <c r="AW915" s="12" t="s">
        <v>33</v>
      </c>
      <c r="AX915" s="12" t="s">
        <v>72</v>
      </c>
      <c r="AY915" s="244" t="s">
        <v>147</v>
      </c>
    </row>
    <row r="916" spans="2:51" s="12" customFormat="1" ht="12">
      <c r="B916" s="233"/>
      <c r="C916" s="234"/>
      <c r="D916" s="235" t="s">
        <v>156</v>
      </c>
      <c r="E916" s="236" t="s">
        <v>19</v>
      </c>
      <c r="F916" s="237" t="s">
        <v>2202</v>
      </c>
      <c r="G916" s="234"/>
      <c r="H916" s="238">
        <v>105.203</v>
      </c>
      <c r="I916" s="239"/>
      <c r="J916" s="234"/>
      <c r="K916" s="234"/>
      <c r="L916" s="240"/>
      <c r="M916" s="241"/>
      <c r="N916" s="242"/>
      <c r="O916" s="242"/>
      <c r="P916" s="242"/>
      <c r="Q916" s="242"/>
      <c r="R916" s="242"/>
      <c r="S916" s="242"/>
      <c r="T916" s="243"/>
      <c r="AT916" s="244" t="s">
        <v>156</v>
      </c>
      <c r="AU916" s="244" t="s">
        <v>82</v>
      </c>
      <c r="AV916" s="12" t="s">
        <v>82</v>
      </c>
      <c r="AW916" s="12" t="s">
        <v>33</v>
      </c>
      <c r="AX916" s="12" t="s">
        <v>72</v>
      </c>
      <c r="AY916" s="244" t="s">
        <v>147</v>
      </c>
    </row>
    <row r="917" spans="2:51" s="12" customFormat="1" ht="12">
      <c r="B917" s="233"/>
      <c r="C917" s="234"/>
      <c r="D917" s="235" t="s">
        <v>156</v>
      </c>
      <c r="E917" s="236" t="s">
        <v>19</v>
      </c>
      <c r="F917" s="237" t="s">
        <v>893</v>
      </c>
      <c r="G917" s="234"/>
      <c r="H917" s="238">
        <v>828.076</v>
      </c>
      <c r="I917" s="239"/>
      <c r="J917" s="234"/>
      <c r="K917" s="234"/>
      <c r="L917" s="240"/>
      <c r="M917" s="241"/>
      <c r="N917" s="242"/>
      <c r="O917" s="242"/>
      <c r="P917" s="242"/>
      <c r="Q917" s="242"/>
      <c r="R917" s="242"/>
      <c r="S917" s="242"/>
      <c r="T917" s="243"/>
      <c r="AT917" s="244" t="s">
        <v>156</v>
      </c>
      <c r="AU917" s="244" t="s">
        <v>82</v>
      </c>
      <c r="AV917" s="12" t="s">
        <v>82</v>
      </c>
      <c r="AW917" s="12" t="s">
        <v>33</v>
      </c>
      <c r="AX917" s="12" t="s">
        <v>72</v>
      </c>
      <c r="AY917" s="244" t="s">
        <v>147</v>
      </c>
    </row>
    <row r="918" spans="2:51" s="12" customFormat="1" ht="12">
      <c r="B918" s="233"/>
      <c r="C918" s="234"/>
      <c r="D918" s="235" t="s">
        <v>156</v>
      </c>
      <c r="E918" s="236" t="s">
        <v>19</v>
      </c>
      <c r="F918" s="237" t="s">
        <v>2203</v>
      </c>
      <c r="G918" s="234"/>
      <c r="H918" s="238">
        <v>100.3</v>
      </c>
      <c r="I918" s="239"/>
      <c r="J918" s="234"/>
      <c r="K918" s="234"/>
      <c r="L918" s="240"/>
      <c r="M918" s="241"/>
      <c r="N918" s="242"/>
      <c r="O918" s="242"/>
      <c r="P918" s="242"/>
      <c r="Q918" s="242"/>
      <c r="R918" s="242"/>
      <c r="S918" s="242"/>
      <c r="T918" s="243"/>
      <c r="AT918" s="244" t="s">
        <v>156</v>
      </c>
      <c r="AU918" s="244" t="s">
        <v>82</v>
      </c>
      <c r="AV918" s="12" t="s">
        <v>82</v>
      </c>
      <c r="AW918" s="12" t="s">
        <v>33</v>
      </c>
      <c r="AX918" s="12" t="s">
        <v>72</v>
      </c>
      <c r="AY918" s="244" t="s">
        <v>147</v>
      </c>
    </row>
    <row r="919" spans="2:51" s="12" customFormat="1" ht="12">
      <c r="B919" s="233"/>
      <c r="C919" s="234"/>
      <c r="D919" s="235" t="s">
        <v>156</v>
      </c>
      <c r="E919" s="236" t="s">
        <v>19</v>
      </c>
      <c r="F919" s="237" t="s">
        <v>894</v>
      </c>
      <c r="G919" s="234"/>
      <c r="H919" s="238">
        <v>826.56</v>
      </c>
      <c r="I919" s="239"/>
      <c r="J919" s="234"/>
      <c r="K919" s="234"/>
      <c r="L919" s="240"/>
      <c r="M919" s="241"/>
      <c r="N919" s="242"/>
      <c r="O919" s="242"/>
      <c r="P919" s="242"/>
      <c r="Q919" s="242"/>
      <c r="R919" s="242"/>
      <c r="S919" s="242"/>
      <c r="T919" s="243"/>
      <c r="AT919" s="244" t="s">
        <v>156</v>
      </c>
      <c r="AU919" s="244" t="s">
        <v>82</v>
      </c>
      <c r="AV919" s="12" t="s">
        <v>82</v>
      </c>
      <c r="AW919" s="12" t="s">
        <v>33</v>
      </c>
      <c r="AX919" s="12" t="s">
        <v>72</v>
      </c>
      <c r="AY919" s="244" t="s">
        <v>147</v>
      </c>
    </row>
    <row r="920" spans="2:51" s="12" customFormat="1" ht="12">
      <c r="B920" s="233"/>
      <c r="C920" s="234"/>
      <c r="D920" s="235" t="s">
        <v>156</v>
      </c>
      <c r="E920" s="236" t="s">
        <v>19</v>
      </c>
      <c r="F920" s="237" t="s">
        <v>2204</v>
      </c>
      <c r="G920" s="234"/>
      <c r="H920" s="238">
        <v>116.7</v>
      </c>
      <c r="I920" s="239"/>
      <c r="J920" s="234"/>
      <c r="K920" s="234"/>
      <c r="L920" s="240"/>
      <c r="M920" s="241"/>
      <c r="N920" s="242"/>
      <c r="O920" s="242"/>
      <c r="P920" s="242"/>
      <c r="Q920" s="242"/>
      <c r="R920" s="242"/>
      <c r="S920" s="242"/>
      <c r="T920" s="243"/>
      <c r="AT920" s="244" t="s">
        <v>156</v>
      </c>
      <c r="AU920" s="244" t="s">
        <v>82</v>
      </c>
      <c r="AV920" s="12" t="s">
        <v>82</v>
      </c>
      <c r="AW920" s="12" t="s">
        <v>33</v>
      </c>
      <c r="AX920" s="12" t="s">
        <v>72</v>
      </c>
      <c r="AY920" s="244" t="s">
        <v>147</v>
      </c>
    </row>
    <row r="921" spans="2:51" s="12" customFormat="1" ht="12">
      <c r="B921" s="233"/>
      <c r="C921" s="234"/>
      <c r="D921" s="235" t="s">
        <v>156</v>
      </c>
      <c r="E921" s="236" t="s">
        <v>19</v>
      </c>
      <c r="F921" s="237" t="s">
        <v>2205</v>
      </c>
      <c r="G921" s="234"/>
      <c r="H921" s="238">
        <v>130</v>
      </c>
      <c r="I921" s="239"/>
      <c r="J921" s="234"/>
      <c r="K921" s="234"/>
      <c r="L921" s="240"/>
      <c r="M921" s="241"/>
      <c r="N921" s="242"/>
      <c r="O921" s="242"/>
      <c r="P921" s="242"/>
      <c r="Q921" s="242"/>
      <c r="R921" s="242"/>
      <c r="S921" s="242"/>
      <c r="T921" s="243"/>
      <c r="AT921" s="244" t="s">
        <v>156</v>
      </c>
      <c r="AU921" s="244" t="s">
        <v>82</v>
      </c>
      <c r="AV921" s="12" t="s">
        <v>82</v>
      </c>
      <c r="AW921" s="12" t="s">
        <v>33</v>
      </c>
      <c r="AX921" s="12" t="s">
        <v>72</v>
      </c>
      <c r="AY921" s="244" t="s">
        <v>147</v>
      </c>
    </row>
    <row r="922" spans="2:51" s="14" customFormat="1" ht="12">
      <c r="B922" s="256"/>
      <c r="C922" s="257"/>
      <c r="D922" s="235" t="s">
        <v>156</v>
      </c>
      <c r="E922" s="258" t="s">
        <v>19</v>
      </c>
      <c r="F922" s="259" t="s">
        <v>2206</v>
      </c>
      <c r="G922" s="257"/>
      <c r="H922" s="258" t="s">
        <v>19</v>
      </c>
      <c r="I922" s="260"/>
      <c r="J922" s="257"/>
      <c r="K922" s="257"/>
      <c r="L922" s="261"/>
      <c r="M922" s="262"/>
      <c r="N922" s="263"/>
      <c r="O922" s="263"/>
      <c r="P922" s="263"/>
      <c r="Q922" s="263"/>
      <c r="R922" s="263"/>
      <c r="S922" s="263"/>
      <c r="T922" s="264"/>
      <c r="AT922" s="265" t="s">
        <v>156</v>
      </c>
      <c r="AU922" s="265" t="s">
        <v>82</v>
      </c>
      <c r="AV922" s="14" t="s">
        <v>80</v>
      </c>
      <c r="AW922" s="14" t="s">
        <v>33</v>
      </c>
      <c r="AX922" s="14" t="s">
        <v>72</v>
      </c>
      <c r="AY922" s="265" t="s">
        <v>147</v>
      </c>
    </row>
    <row r="923" spans="2:51" s="12" customFormat="1" ht="12">
      <c r="B923" s="233"/>
      <c r="C923" s="234"/>
      <c r="D923" s="235" t="s">
        <v>156</v>
      </c>
      <c r="E923" s="236" t="s">
        <v>19</v>
      </c>
      <c r="F923" s="237" t="s">
        <v>1369</v>
      </c>
      <c r="G923" s="234"/>
      <c r="H923" s="238">
        <v>91.496</v>
      </c>
      <c r="I923" s="239"/>
      <c r="J923" s="234"/>
      <c r="K923" s="234"/>
      <c r="L923" s="240"/>
      <c r="M923" s="241"/>
      <c r="N923" s="242"/>
      <c r="O923" s="242"/>
      <c r="P923" s="242"/>
      <c r="Q923" s="242"/>
      <c r="R923" s="242"/>
      <c r="S923" s="242"/>
      <c r="T923" s="243"/>
      <c r="AT923" s="244" t="s">
        <v>156</v>
      </c>
      <c r="AU923" s="244" t="s">
        <v>82</v>
      </c>
      <c r="AV923" s="12" t="s">
        <v>82</v>
      </c>
      <c r="AW923" s="12" t="s">
        <v>33</v>
      </c>
      <c r="AX923" s="12" t="s">
        <v>72</v>
      </c>
      <c r="AY923" s="244" t="s">
        <v>147</v>
      </c>
    </row>
    <row r="924" spans="2:51" s="12" customFormat="1" ht="12">
      <c r="B924" s="233"/>
      <c r="C924" s="234"/>
      <c r="D924" s="235" t="s">
        <v>156</v>
      </c>
      <c r="E924" s="236" t="s">
        <v>19</v>
      </c>
      <c r="F924" s="237" t="s">
        <v>1370</v>
      </c>
      <c r="G924" s="234"/>
      <c r="H924" s="238">
        <v>54.54</v>
      </c>
      <c r="I924" s="239"/>
      <c r="J924" s="234"/>
      <c r="K924" s="234"/>
      <c r="L924" s="240"/>
      <c r="M924" s="241"/>
      <c r="N924" s="242"/>
      <c r="O924" s="242"/>
      <c r="P924" s="242"/>
      <c r="Q924" s="242"/>
      <c r="R924" s="242"/>
      <c r="S924" s="242"/>
      <c r="T924" s="243"/>
      <c r="AT924" s="244" t="s">
        <v>156</v>
      </c>
      <c r="AU924" s="244" t="s">
        <v>82</v>
      </c>
      <c r="AV924" s="12" t="s">
        <v>82</v>
      </c>
      <c r="AW924" s="12" t="s">
        <v>33</v>
      </c>
      <c r="AX924" s="12" t="s">
        <v>72</v>
      </c>
      <c r="AY924" s="244" t="s">
        <v>147</v>
      </c>
    </row>
    <row r="925" spans="2:51" s="12" customFormat="1" ht="12">
      <c r="B925" s="233"/>
      <c r="C925" s="234"/>
      <c r="D925" s="235" t="s">
        <v>156</v>
      </c>
      <c r="E925" s="236" t="s">
        <v>19</v>
      </c>
      <c r="F925" s="237" t="s">
        <v>2207</v>
      </c>
      <c r="G925" s="234"/>
      <c r="H925" s="238">
        <v>110.036</v>
      </c>
      <c r="I925" s="239"/>
      <c r="J925" s="234"/>
      <c r="K925" s="234"/>
      <c r="L925" s="240"/>
      <c r="M925" s="241"/>
      <c r="N925" s="242"/>
      <c r="O925" s="242"/>
      <c r="P925" s="242"/>
      <c r="Q925" s="242"/>
      <c r="R925" s="242"/>
      <c r="S925" s="242"/>
      <c r="T925" s="243"/>
      <c r="AT925" s="244" t="s">
        <v>156</v>
      </c>
      <c r="AU925" s="244" t="s">
        <v>82</v>
      </c>
      <c r="AV925" s="12" t="s">
        <v>82</v>
      </c>
      <c r="AW925" s="12" t="s">
        <v>33</v>
      </c>
      <c r="AX925" s="12" t="s">
        <v>72</v>
      </c>
      <c r="AY925" s="244" t="s">
        <v>147</v>
      </c>
    </row>
    <row r="926" spans="2:51" s="12" customFormat="1" ht="12">
      <c r="B926" s="233"/>
      <c r="C926" s="234"/>
      <c r="D926" s="235" t="s">
        <v>156</v>
      </c>
      <c r="E926" s="236" t="s">
        <v>19</v>
      </c>
      <c r="F926" s="237" t="s">
        <v>2208</v>
      </c>
      <c r="G926" s="234"/>
      <c r="H926" s="238">
        <v>203.811</v>
      </c>
      <c r="I926" s="239"/>
      <c r="J926" s="234"/>
      <c r="K926" s="234"/>
      <c r="L926" s="240"/>
      <c r="M926" s="241"/>
      <c r="N926" s="242"/>
      <c r="O926" s="242"/>
      <c r="P926" s="242"/>
      <c r="Q926" s="242"/>
      <c r="R926" s="242"/>
      <c r="S926" s="242"/>
      <c r="T926" s="243"/>
      <c r="AT926" s="244" t="s">
        <v>156</v>
      </c>
      <c r="AU926" s="244" t="s">
        <v>82</v>
      </c>
      <c r="AV926" s="12" t="s">
        <v>82</v>
      </c>
      <c r="AW926" s="12" t="s">
        <v>33</v>
      </c>
      <c r="AX926" s="12" t="s">
        <v>72</v>
      </c>
      <c r="AY926" s="244" t="s">
        <v>147</v>
      </c>
    </row>
    <row r="927" spans="2:51" s="12" customFormat="1" ht="12">
      <c r="B927" s="233"/>
      <c r="C927" s="234"/>
      <c r="D927" s="235" t="s">
        <v>156</v>
      </c>
      <c r="E927" s="236" t="s">
        <v>19</v>
      </c>
      <c r="F927" s="237" t="s">
        <v>2209</v>
      </c>
      <c r="G927" s="234"/>
      <c r="H927" s="238">
        <v>-307.8</v>
      </c>
      <c r="I927" s="239"/>
      <c r="J927" s="234"/>
      <c r="K927" s="234"/>
      <c r="L927" s="240"/>
      <c r="M927" s="241"/>
      <c r="N927" s="242"/>
      <c r="O927" s="242"/>
      <c r="P927" s="242"/>
      <c r="Q927" s="242"/>
      <c r="R927" s="242"/>
      <c r="S927" s="242"/>
      <c r="T927" s="243"/>
      <c r="AT927" s="244" t="s">
        <v>156</v>
      </c>
      <c r="AU927" s="244" t="s">
        <v>82</v>
      </c>
      <c r="AV927" s="12" t="s">
        <v>82</v>
      </c>
      <c r="AW927" s="12" t="s">
        <v>33</v>
      </c>
      <c r="AX927" s="12" t="s">
        <v>72</v>
      </c>
      <c r="AY927" s="244" t="s">
        <v>147</v>
      </c>
    </row>
    <row r="928" spans="2:51" s="13" customFormat="1" ht="12">
      <c r="B928" s="245"/>
      <c r="C928" s="246"/>
      <c r="D928" s="235" t="s">
        <v>156</v>
      </c>
      <c r="E928" s="247" t="s">
        <v>19</v>
      </c>
      <c r="F928" s="248" t="s">
        <v>183</v>
      </c>
      <c r="G928" s="246"/>
      <c r="H928" s="249">
        <v>3465.232</v>
      </c>
      <c r="I928" s="250"/>
      <c r="J928" s="246"/>
      <c r="K928" s="246"/>
      <c r="L928" s="251"/>
      <c r="M928" s="252"/>
      <c r="N928" s="253"/>
      <c r="O928" s="253"/>
      <c r="P928" s="253"/>
      <c r="Q928" s="253"/>
      <c r="R928" s="253"/>
      <c r="S928" s="253"/>
      <c r="T928" s="254"/>
      <c r="AT928" s="255" t="s">
        <v>156</v>
      </c>
      <c r="AU928" s="255" t="s">
        <v>82</v>
      </c>
      <c r="AV928" s="13" t="s">
        <v>154</v>
      </c>
      <c r="AW928" s="13" t="s">
        <v>33</v>
      </c>
      <c r="AX928" s="13" t="s">
        <v>80</v>
      </c>
      <c r="AY928" s="255" t="s">
        <v>147</v>
      </c>
    </row>
    <row r="929" spans="2:63" s="11" customFormat="1" ht="22.8" customHeight="1">
      <c r="B929" s="204"/>
      <c r="C929" s="205"/>
      <c r="D929" s="206" t="s">
        <v>71</v>
      </c>
      <c r="E929" s="218" t="s">
        <v>572</v>
      </c>
      <c r="F929" s="218" t="s">
        <v>573</v>
      </c>
      <c r="G929" s="205"/>
      <c r="H929" s="205"/>
      <c r="I929" s="208"/>
      <c r="J929" s="219">
        <f>BK929</f>
        <v>0</v>
      </c>
      <c r="K929" s="205"/>
      <c r="L929" s="210"/>
      <c r="M929" s="211"/>
      <c r="N929" s="212"/>
      <c r="O929" s="212"/>
      <c r="P929" s="213">
        <f>SUM(P930:P936)</f>
        <v>0</v>
      </c>
      <c r="Q929" s="212"/>
      <c r="R929" s="213">
        <f>SUM(R930:R936)</f>
        <v>1.04745691</v>
      </c>
      <c r="S929" s="212"/>
      <c r="T929" s="214">
        <f>SUM(T930:T936)</f>
        <v>0</v>
      </c>
      <c r="AR929" s="215" t="s">
        <v>82</v>
      </c>
      <c r="AT929" s="216" t="s">
        <v>71</v>
      </c>
      <c r="AU929" s="216" t="s">
        <v>80</v>
      </c>
      <c r="AY929" s="215" t="s">
        <v>147</v>
      </c>
      <c r="BK929" s="217">
        <f>SUM(BK930:BK936)</f>
        <v>0</v>
      </c>
    </row>
    <row r="930" spans="2:65" s="1" customFormat="1" ht="24" customHeight="1">
      <c r="B930" s="39"/>
      <c r="C930" s="220" t="s">
        <v>2210</v>
      </c>
      <c r="D930" s="220" t="s">
        <v>149</v>
      </c>
      <c r="E930" s="221" t="s">
        <v>2211</v>
      </c>
      <c r="F930" s="222" t="s">
        <v>2212</v>
      </c>
      <c r="G930" s="223" t="s">
        <v>152</v>
      </c>
      <c r="H930" s="224">
        <v>45.039</v>
      </c>
      <c r="I930" s="225"/>
      <c r="J930" s="226">
        <f>ROUND(I930*H930,2)</f>
        <v>0</v>
      </c>
      <c r="K930" s="222" t="s">
        <v>19</v>
      </c>
      <c r="L930" s="44"/>
      <c r="M930" s="227" t="s">
        <v>19</v>
      </c>
      <c r="N930" s="228" t="s">
        <v>43</v>
      </c>
      <c r="O930" s="84"/>
      <c r="P930" s="229">
        <f>O930*H930</f>
        <v>0</v>
      </c>
      <c r="Q930" s="229">
        <v>0.02069</v>
      </c>
      <c r="R930" s="229">
        <f>Q930*H930</f>
        <v>0.93185691</v>
      </c>
      <c r="S930" s="229">
        <v>0</v>
      </c>
      <c r="T930" s="230">
        <f>S930*H930</f>
        <v>0</v>
      </c>
      <c r="AR930" s="231" t="s">
        <v>257</v>
      </c>
      <c r="AT930" s="231" t="s">
        <v>149</v>
      </c>
      <c r="AU930" s="231" t="s">
        <v>82</v>
      </c>
      <c r="AY930" s="18" t="s">
        <v>147</v>
      </c>
      <c r="BE930" s="232">
        <f>IF(N930="základní",J930,0)</f>
        <v>0</v>
      </c>
      <c r="BF930" s="232">
        <f>IF(N930="snížená",J930,0)</f>
        <v>0</v>
      </c>
      <c r="BG930" s="232">
        <f>IF(N930="zákl. přenesená",J930,0)</f>
        <v>0</v>
      </c>
      <c r="BH930" s="232">
        <f>IF(N930="sníž. přenesená",J930,0)</f>
        <v>0</v>
      </c>
      <c r="BI930" s="232">
        <f>IF(N930="nulová",J930,0)</f>
        <v>0</v>
      </c>
      <c r="BJ930" s="18" t="s">
        <v>80</v>
      </c>
      <c r="BK930" s="232">
        <f>ROUND(I930*H930,2)</f>
        <v>0</v>
      </c>
      <c r="BL930" s="18" t="s">
        <v>257</v>
      </c>
      <c r="BM930" s="231" t="s">
        <v>2213</v>
      </c>
    </row>
    <row r="931" spans="2:51" s="12" customFormat="1" ht="12">
      <c r="B931" s="233"/>
      <c r="C931" s="234"/>
      <c r="D931" s="235" t="s">
        <v>156</v>
      </c>
      <c r="E931" s="236" t="s">
        <v>19</v>
      </c>
      <c r="F931" s="237" t="s">
        <v>2214</v>
      </c>
      <c r="G931" s="234"/>
      <c r="H931" s="238">
        <v>24.165</v>
      </c>
      <c r="I931" s="239"/>
      <c r="J931" s="234"/>
      <c r="K931" s="234"/>
      <c r="L931" s="240"/>
      <c r="M931" s="241"/>
      <c r="N931" s="242"/>
      <c r="O931" s="242"/>
      <c r="P931" s="242"/>
      <c r="Q931" s="242"/>
      <c r="R931" s="242"/>
      <c r="S931" s="242"/>
      <c r="T931" s="243"/>
      <c r="AT931" s="244" t="s">
        <v>156</v>
      </c>
      <c r="AU931" s="244" t="s">
        <v>82</v>
      </c>
      <c r="AV931" s="12" t="s">
        <v>82</v>
      </c>
      <c r="AW931" s="12" t="s">
        <v>33</v>
      </c>
      <c r="AX931" s="12" t="s">
        <v>72</v>
      </c>
      <c r="AY931" s="244" t="s">
        <v>147</v>
      </c>
    </row>
    <row r="932" spans="2:51" s="12" customFormat="1" ht="12">
      <c r="B932" s="233"/>
      <c r="C932" s="234"/>
      <c r="D932" s="235" t="s">
        <v>156</v>
      </c>
      <c r="E932" s="236" t="s">
        <v>19</v>
      </c>
      <c r="F932" s="237" t="s">
        <v>2215</v>
      </c>
      <c r="G932" s="234"/>
      <c r="H932" s="238">
        <v>20.874</v>
      </c>
      <c r="I932" s="239"/>
      <c r="J932" s="234"/>
      <c r="K932" s="234"/>
      <c r="L932" s="240"/>
      <c r="M932" s="241"/>
      <c r="N932" s="242"/>
      <c r="O932" s="242"/>
      <c r="P932" s="242"/>
      <c r="Q932" s="242"/>
      <c r="R932" s="242"/>
      <c r="S932" s="242"/>
      <c r="T932" s="243"/>
      <c r="AT932" s="244" t="s">
        <v>156</v>
      </c>
      <c r="AU932" s="244" t="s">
        <v>82</v>
      </c>
      <c r="AV932" s="12" t="s">
        <v>82</v>
      </c>
      <c r="AW932" s="12" t="s">
        <v>33</v>
      </c>
      <c r="AX932" s="12" t="s">
        <v>72</v>
      </c>
      <c r="AY932" s="244" t="s">
        <v>147</v>
      </c>
    </row>
    <row r="933" spans="2:51" s="13" customFormat="1" ht="12">
      <c r="B933" s="245"/>
      <c r="C933" s="246"/>
      <c r="D933" s="235" t="s">
        <v>156</v>
      </c>
      <c r="E933" s="247" t="s">
        <v>19</v>
      </c>
      <c r="F933" s="248" t="s">
        <v>183</v>
      </c>
      <c r="G933" s="246"/>
      <c r="H933" s="249">
        <v>45.039</v>
      </c>
      <c r="I933" s="250"/>
      <c r="J933" s="246"/>
      <c r="K933" s="246"/>
      <c r="L933" s="251"/>
      <c r="M933" s="252"/>
      <c r="N933" s="253"/>
      <c r="O933" s="253"/>
      <c r="P933" s="253"/>
      <c r="Q933" s="253"/>
      <c r="R933" s="253"/>
      <c r="S933" s="253"/>
      <c r="T933" s="254"/>
      <c r="AT933" s="255" t="s">
        <v>156</v>
      </c>
      <c r="AU933" s="255" t="s">
        <v>82</v>
      </c>
      <c r="AV933" s="13" t="s">
        <v>154</v>
      </c>
      <c r="AW933" s="13" t="s">
        <v>33</v>
      </c>
      <c r="AX933" s="13" t="s">
        <v>80</v>
      </c>
      <c r="AY933" s="255" t="s">
        <v>147</v>
      </c>
    </row>
    <row r="934" spans="2:65" s="1" customFormat="1" ht="16.5" customHeight="1">
      <c r="B934" s="39"/>
      <c r="C934" s="270" t="s">
        <v>2216</v>
      </c>
      <c r="D934" s="270" t="s">
        <v>752</v>
      </c>
      <c r="E934" s="271" t="s">
        <v>2217</v>
      </c>
      <c r="F934" s="272" t="s">
        <v>2218</v>
      </c>
      <c r="G934" s="273" t="s">
        <v>732</v>
      </c>
      <c r="H934" s="274">
        <v>1</v>
      </c>
      <c r="I934" s="275"/>
      <c r="J934" s="276">
        <f>ROUND(I934*H934,2)</f>
        <v>0</v>
      </c>
      <c r="K934" s="272" t="s">
        <v>19</v>
      </c>
      <c r="L934" s="277"/>
      <c r="M934" s="278" t="s">
        <v>19</v>
      </c>
      <c r="N934" s="279" t="s">
        <v>43</v>
      </c>
      <c r="O934" s="84"/>
      <c r="P934" s="229">
        <f>O934*H934</f>
        <v>0</v>
      </c>
      <c r="Q934" s="229">
        <v>0.0578</v>
      </c>
      <c r="R934" s="229">
        <f>Q934*H934</f>
        <v>0.0578</v>
      </c>
      <c r="S934" s="229">
        <v>0</v>
      </c>
      <c r="T934" s="230">
        <f>S934*H934</f>
        <v>0</v>
      </c>
      <c r="AR934" s="231" t="s">
        <v>363</v>
      </c>
      <c r="AT934" s="231" t="s">
        <v>752</v>
      </c>
      <c r="AU934" s="231" t="s">
        <v>82</v>
      </c>
      <c r="AY934" s="18" t="s">
        <v>147</v>
      </c>
      <c r="BE934" s="232">
        <f>IF(N934="základní",J934,0)</f>
        <v>0</v>
      </c>
      <c r="BF934" s="232">
        <f>IF(N934="snížená",J934,0)</f>
        <v>0</v>
      </c>
      <c r="BG934" s="232">
        <f>IF(N934="zákl. přenesená",J934,0)</f>
        <v>0</v>
      </c>
      <c r="BH934" s="232">
        <f>IF(N934="sníž. přenesená",J934,0)</f>
        <v>0</v>
      </c>
      <c r="BI934" s="232">
        <f>IF(N934="nulová",J934,0)</f>
        <v>0</v>
      </c>
      <c r="BJ934" s="18" t="s">
        <v>80</v>
      </c>
      <c r="BK934" s="232">
        <f>ROUND(I934*H934,2)</f>
        <v>0</v>
      </c>
      <c r="BL934" s="18" t="s">
        <v>257</v>
      </c>
      <c r="BM934" s="231" t="s">
        <v>2219</v>
      </c>
    </row>
    <row r="935" spans="2:65" s="1" customFormat="1" ht="16.5" customHeight="1">
      <c r="B935" s="39"/>
      <c r="C935" s="270" t="s">
        <v>2220</v>
      </c>
      <c r="D935" s="270" t="s">
        <v>752</v>
      </c>
      <c r="E935" s="271" t="s">
        <v>2221</v>
      </c>
      <c r="F935" s="272" t="s">
        <v>2222</v>
      </c>
      <c r="G935" s="273" t="s">
        <v>732</v>
      </c>
      <c r="H935" s="274">
        <v>1</v>
      </c>
      <c r="I935" s="275"/>
      <c r="J935" s="276">
        <f>ROUND(I935*H935,2)</f>
        <v>0</v>
      </c>
      <c r="K935" s="272" t="s">
        <v>19</v>
      </c>
      <c r="L935" s="277"/>
      <c r="M935" s="278" t="s">
        <v>19</v>
      </c>
      <c r="N935" s="279" t="s">
        <v>43</v>
      </c>
      <c r="O935" s="84"/>
      <c r="P935" s="229">
        <f>O935*H935</f>
        <v>0</v>
      </c>
      <c r="Q935" s="229">
        <v>0.0578</v>
      </c>
      <c r="R935" s="229">
        <f>Q935*H935</f>
        <v>0.0578</v>
      </c>
      <c r="S935" s="229">
        <v>0</v>
      </c>
      <c r="T935" s="230">
        <f>S935*H935</f>
        <v>0</v>
      </c>
      <c r="AR935" s="231" t="s">
        <v>363</v>
      </c>
      <c r="AT935" s="231" t="s">
        <v>752</v>
      </c>
      <c r="AU935" s="231" t="s">
        <v>82</v>
      </c>
      <c r="AY935" s="18" t="s">
        <v>147</v>
      </c>
      <c r="BE935" s="232">
        <f>IF(N935="základní",J935,0)</f>
        <v>0</v>
      </c>
      <c r="BF935" s="232">
        <f>IF(N935="snížená",J935,0)</f>
        <v>0</v>
      </c>
      <c r="BG935" s="232">
        <f>IF(N935="zákl. přenesená",J935,0)</f>
        <v>0</v>
      </c>
      <c r="BH935" s="232">
        <f>IF(N935="sníž. přenesená",J935,0)</f>
        <v>0</v>
      </c>
      <c r="BI935" s="232">
        <f>IF(N935="nulová",J935,0)</f>
        <v>0</v>
      </c>
      <c r="BJ935" s="18" t="s">
        <v>80</v>
      </c>
      <c r="BK935" s="232">
        <f>ROUND(I935*H935,2)</f>
        <v>0</v>
      </c>
      <c r="BL935" s="18" t="s">
        <v>257</v>
      </c>
      <c r="BM935" s="231" t="s">
        <v>2223</v>
      </c>
    </row>
    <row r="936" spans="2:65" s="1" customFormat="1" ht="36" customHeight="1">
      <c r="B936" s="39"/>
      <c r="C936" s="220" t="s">
        <v>2224</v>
      </c>
      <c r="D936" s="220" t="s">
        <v>149</v>
      </c>
      <c r="E936" s="221" t="s">
        <v>2225</v>
      </c>
      <c r="F936" s="222" t="s">
        <v>2226</v>
      </c>
      <c r="G936" s="223" t="s">
        <v>1181</v>
      </c>
      <c r="H936" s="293"/>
      <c r="I936" s="225"/>
      <c r="J936" s="226">
        <f>ROUND(I936*H936,2)</f>
        <v>0</v>
      </c>
      <c r="K936" s="222" t="s">
        <v>153</v>
      </c>
      <c r="L936" s="44"/>
      <c r="M936" s="227" t="s">
        <v>19</v>
      </c>
      <c r="N936" s="228" t="s">
        <v>43</v>
      </c>
      <c r="O936" s="84"/>
      <c r="P936" s="229">
        <f>O936*H936</f>
        <v>0</v>
      </c>
      <c r="Q936" s="229">
        <v>0</v>
      </c>
      <c r="R936" s="229">
        <f>Q936*H936</f>
        <v>0</v>
      </c>
      <c r="S936" s="229">
        <v>0</v>
      </c>
      <c r="T936" s="230">
        <f>S936*H936</f>
        <v>0</v>
      </c>
      <c r="AR936" s="231" t="s">
        <v>257</v>
      </c>
      <c r="AT936" s="231" t="s">
        <v>149</v>
      </c>
      <c r="AU936" s="231" t="s">
        <v>82</v>
      </c>
      <c r="AY936" s="18" t="s">
        <v>147</v>
      </c>
      <c r="BE936" s="232">
        <f>IF(N936="základní",J936,0)</f>
        <v>0</v>
      </c>
      <c r="BF936" s="232">
        <f>IF(N936="snížená",J936,0)</f>
        <v>0</v>
      </c>
      <c r="BG936" s="232">
        <f>IF(N936="zákl. přenesená",J936,0)</f>
        <v>0</v>
      </c>
      <c r="BH936" s="232">
        <f>IF(N936="sníž. přenesená",J936,0)</f>
        <v>0</v>
      </c>
      <c r="BI936" s="232">
        <f>IF(N936="nulová",J936,0)</f>
        <v>0</v>
      </c>
      <c r="BJ936" s="18" t="s">
        <v>80</v>
      </c>
      <c r="BK936" s="232">
        <f>ROUND(I936*H936,2)</f>
        <v>0</v>
      </c>
      <c r="BL936" s="18" t="s">
        <v>257</v>
      </c>
      <c r="BM936" s="231" t="s">
        <v>2227</v>
      </c>
    </row>
    <row r="937" spans="2:63" s="11" customFormat="1" ht="25.9" customHeight="1">
      <c r="B937" s="204"/>
      <c r="C937" s="205"/>
      <c r="D937" s="206" t="s">
        <v>71</v>
      </c>
      <c r="E937" s="207" t="s">
        <v>752</v>
      </c>
      <c r="F937" s="207" t="s">
        <v>2228</v>
      </c>
      <c r="G937" s="205"/>
      <c r="H937" s="205"/>
      <c r="I937" s="208"/>
      <c r="J937" s="209">
        <f>BK937</f>
        <v>0</v>
      </c>
      <c r="K937" s="205"/>
      <c r="L937" s="210"/>
      <c r="M937" s="211"/>
      <c r="N937" s="212"/>
      <c r="O937" s="212"/>
      <c r="P937" s="213">
        <f>P938</f>
        <v>0</v>
      </c>
      <c r="Q937" s="212"/>
      <c r="R937" s="213">
        <f>R938</f>
        <v>0.78184</v>
      </c>
      <c r="S937" s="212"/>
      <c r="T937" s="214">
        <f>T938</f>
        <v>0</v>
      </c>
      <c r="AR937" s="215" t="s">
        <v>162</v>
      </c>
      <c r="AT937" s="216" t="s">
        <v>71</v>
      </c>
      <c r="AU937" s="216" t="s">
        <v>72</v>
      </c>
      <c r="AY937" s="215" t="s">
        <v>147</v>
      </c>
      <c r="BK937" s="217">
        <f>BK938</f>
        <v>0</v>
      </c>
    </row>
    <row r="938" spans="2:63" s="11" customFormat="1" ht="22.8" customHeight="1">
      <c r="B938" s="204"/>
      <c r="C938" s="205"/>
      <c r="D938" s="206" t="s">
        <v>71</v>
      </c>
      <c r="E938" s="218" t="s">
        <v>2229</v>
      </c>
      <c r="F938" s="218" t="s">
        <v>2230</v>
      </c>
      <c r="G938" s="205"/>
      <c r="H938" s="205"/>
      <c r="I938" s="208"/>
      <c r="J938" s="219">
        <f>BK938</f>
        <v>0</v>
      </c>
      <c r="K938" s="205"/>
      <c r="L938" s="210"/>
      <c r="M938" s="211"/>
      <c r="N938" s="212"/>
      <c r="O938" s="212"/>
      <c r="P938" s="213">
        <f>SUM(P939:P942)</f>
        <v>0</v>
      </c>
      <c r="Q938" s="212"/>
      <c r="R938" s="213">
        <f>SUM(R939:R942)</f>
        <v>0.78184</v>
      </c>
      <c r="S938" s="212"/>
      <c r="T938" s="214">
        <f>SUM(T939:T942)</f>
        <v>0</v>
      </c>
      <c r="AR938" s="215" t="s">
        <v>162</v>
      </c>
      <c r="AT938" s="216" t="s">
        <v>71</v>
      </c>
      <c r="AU938" s="216" t="s">
        <v>80</v>
      </c>
      <c r="AY938" s="215" t="s">
        <v>147</v>
      </c>
      <c r="BK938" s="217">
        <f>SUM(BK939:BK942)</f>
        <v>0</v>
      </c>
    </row>
    <row r="939" spans="2:65" s="1" customFormat="1" ht="24" customHeight="1">
      <c r="B939" s="39"/>
      <c r="C939" s="220" t="s">
        <v>2231</v>
      </c>
      <c r="D939" s="220" t="s">
        <v>149</v>
      </c>
      <c r="E939" s="221" t="s">
        <v>2232</v>
      </c>
      <c r="F939" s="222" t="s">
        <v>2233</v>
      </c>
      <c r="G939" s="223" t="s">
        <v>2080</v>
      </c>
      <c r="H939" s="224">
        <v>1</v>
      </c>
      <c r="I939" s="225"/>
      <c r="J939" s="226">
        <f>ROUND(I939*H939,2)</f>
        <v>0</v>
      </c>
      <c r="K939" s="222" t="s">
        <v>19</v>
      </c>
      <c r="L939" s="44"/>
      <c r="M939" s="227" t="s">
        <v>19</v>
      </c>
      <c r="N939" s="228" t="s">
        <v>43</v>
      </c>
      <c r="O939" s="84"/>
      <c r="P939" s="229">
        <f>O939*H939</f>
        <v>0</v>
      </c>
      <c r="Q939" s="229">
        <v>0.19546</v>
      </c>
      <c r="R939" s="229">
        <f>Q939*H939</f>
        <v>0.19546</v>
      </c>
      <c r="S939" s="229">
        <v>0</v>
      </c>
      <c r="T939" s="230">
        <f>S939*H939</f>
        <v>0</v>
      </c>
      <c r="AR939" s="231" t="s">
        <v>566</v>
      </c>
      <c r="AT939" s="231" t="s">
        <v>149</v>
      </c>
      <c r="AU939" s="231" t="s">
        <v>82</v>
      </c>
      <c r="AY939" s="18" t="s">
        <v>147</v>
      </c>
      <c r="BE939" s="232">
        <f>IF(N939="základní",J939,0)</f>
        <v>0</v>
      </c>
      <c r="BF939" s="232">
        <f>IF(N939="snížená",J939,0)</f>
        <v>0</v>
      </c>
      <c r="BG939" s="232">
        <f>IF(N939="zákl. přenesená",J939,0)</f>
        <v>0</v>
      </c>
      <c r="BH939" s="232">
        <f>IF(N939="sníž. přenesená",J939,0)</f>
        <v>0</v>
      </c>
      <c r="BI939" s="232">
        <f>IF(N939="nulová",J939,0)</f>
        <v>0</v>
      </c>
      <c r="BJ939" s="18" t="s">
        <v>80</v>
      </c>
      <c r="BK939" s="232">
        <f>ROUND(I939*H939,2)</f>
        <v>0</v>
      </c>
      <c r="BL939" s="18" t="s">
        <v>566</v>
      </c>
      <c r="BM939" s="231" t="s">
        <v>2234</v>
      </c>
    </row>
    <row r="940" spans="2:65" s="1" customFormat="1" ht="16.5" customHeight="1">
      <c r="B940" s="39"/>
      <c r="C940" s="220" t="s">
        <v>2235</v>
      </c>
      <c r="D940" s="220" t="s">
        <v>149</v>
      </c>
      <c r="E940" s="221" t="s">
        <v>2236</v>
      </c>
      <c r="F940" s="222" t="s">
        <v>2237</v>
      </c>
      <c r="G940" s="223" t="s">
        <v>2080</v>
      </c>
      <c r="H940" s="224">
        <v>1</v>
      </c>
      <c r="I940" s="225"/>
      <c r="J940" s="226">
        <f>ROUND(I940*H940,2)</f>
        <v>0</v>
      </c>
      <c r="K940" s="222" t="s">
        <v>19</v>
      </c>
      <c r="L940" s="44"/>
      <c r="M940" s="227" t="s">
        <v>19</v>
      </c>
      <c r="N940" s="228" t="s">
        <v>43</v>
      </c>
      <c r="O940" s="84"/>
      <c r="P940" s="229">
        <f>O940*H940</f>
        <v>0</v>
      </c>
      <c r="Q940" s="229">
        <v>0.19546</v>
      </c>
      <c r="R940" s="229">
        <f>Q940*H940</f>
        <v>0.19546</v>
      </c>
      <c r="S940" s="229">
        <v>0</v>
      </c>
      <c r="T940" s="230">
        <f>S940*H940</f>
        <v>0</v>
      </c>
      <c r="AR940" s="231" t="s">
        <v>566</v>
      </c>
      <c r="AT940" s="231" t="s">
        <v>149</v>
      </c>
      <c r="AU940" s="231" t="s">
        <v>82</v>
      </c>
      <c r="AY940" s="18" t="s">
        <v>147</v>
      </c>
      <c r="BE940" s="232">
        <f>IF(N940="základní",J940,0)</f>
        <v>0</v>
      </c>
      <c r="BF940" s="232">
        <f>IF(N940="snížená",J940,0)</f>
        <v>0</v>
      </c>
      <c r="BG940" s="232">
        <f>IF(N940="zákl. přenesená",J940,0)</f>
        <v>0</v>
      </c>
      <c r="BH940" s="232">
        <f>IF(N940="sníž. přenesená",J940,0)</f>
        <v>0</v>
      </c>
      <c r="BI940" s="232">
        <f>IF(N940="nulová",J940,0)</f>
        <v>0</v>
      </c>
      <c r="BJ940" s="18" t="s">
        <v>80</v>
      </c>
      <c r="BK940" s="232">
        <f>ROUND(I940*H940,2)</f>
        <v>0</v>
      </c>
      <c r="BL940" s="18" t="s">
        <v>566</v>
      </c>
      <c r="BM940" s="231" t="s">
        <v>2238</v>
      </c>
    </row>
    <row r="941" spans="2:65" s="1" customFormat="1" ht="16.5" customHeight="1">
      <c r="B941" s="39"/>
      <c r="C941" s="220" t="s">
        <v>2239</v>
      </c>
      <c r="D941" s="220" t="s">
        <v>149</v>
      </c>
      <c r="E941" s="221" t="s">
        <v>2240</v>
      </c>
      <c r="F941" s="222" t="s">
        <v>2241</v>
      </c>
      <c r="G941" s="223" t="s">
        <v>2080</v>
      </c>
      <c r="H941" s="224">
        <v>1</v>
      </c>
      <c r="I941" s="225"/>
      <c r="J941" s="226">
        <f>ROUND(I941*H941,2)</f>
        <v>0</v>
      </c>
      <c r="K941" s="222" t="s">
        <v>19</v>
      </c>
      <c r="L941" s="44"/>
      <c r="M941" s="227" t="s">
        <v>19</v>
      </c>
      <c r="N941" s="228" t="s">
        <v>43</v>
      </c>
      <c r="O941" s="84"/>
      <c r="P941" s="229">
        <f>O941*H941</f>
        <v>0</v>
      </c>
      <c r="Q941" s="229">
        <v>0.19546</v>
      </c>
      <c r="R941" s="229">
        <f>Q941*H941</f>
        <v>0.19546</v>
      </c>
      <c r="S941" s="229">
        <v>0</v>
      </c>
      <c r="T941" s="230">
        <f>S941*H941</f>
        <v>0</v>
      </c>
      <c r="AR941" s="231" t="s">
        <v>566</v>
      </c>
      <c r="AT941" s="231" t="s">
        <v>149</v>
      </c>
      <c r="AU941" s="231" t="s">
        <v>82</v>
      </c>
      <c r="AY941" s="18" t="s">
        <v>147</v>
      </c>
      <c r="BE941" s="232">
        <f>IF(N941="základní",J941,0)</f>
        <v>0</v>
      </c>
      <c r="BF941" s="232">
        <f>IF(N941="snížená",J941,0)</f>
        <v>0</v>
      </c>
      <c r="BG941" s="232">
        <f>IF(N941="zákl. přenesená",J941,0)</f>
        <v>0</v>
      </c>
      <c r="BH941" s="232">
        <f>IF(N941="sníž. přenesená",J941,0)</f>
        <v>0</v>
      </c>
      <c r="BI941" s="232">
        <f>IF(N941="nulová",J941,0)</f>
        <v>0</v>
      </c>
      <c r="BJ941" s="18" t="s">
        <v>80</v>
      </c>
      <c r="BK941" s="232">
        <f>ROUND(I941*H941,2)</f>
        <v>0</v>
      </c>
      <c r="BL941" s="18" t="s">
        <v>566</v>
      </c>
      <c r="BM941" s="231" t="s">
        <v>2242</v>
      </c>
    </row>
    <row r="942" spans="2:65" s="1" customFormat="1" ht="24" customHeight="1">
      <c r="B942" s="39"/>
      <c r="C942" s="220" t="s">
        <v>2243</v>
      </c>
      <c r="D942" s="220" t="s">
        <v>149</v>
      </c>
      <c r="E942" s="221" t="s">
        <v>2244</v>
      </c>
      <c r="F942" s="222" t="s">
        <v>2245</v>
      </c>
      <c r="G942" s="223" t="s">
        <v>2080</v>
      </c>
      <c r="H942" s="224">
        <v>1</v>
      </c>
      <c r="I942" s="225"/>
      <c r="J942" s="226">
        <f>ROUND(I942*H942,2)</f>
        <v>0</v>
      </c>
      <c r="K942" s="222" t="s">
        <v>19</v>
      </c>
      <c r="L942" s="44"/>
      <c r="M942" s="227" t="s">
        <v>19</v>
      </c>
      <c r="N942" s="228" t="s">
        <v>43</v>
      </c>
      <c r="O942" s="84"/>
      <c r="P942" s="229">
        <f>O942*H942</f>
        <v>0</v>
      </c>
      <c r="Q942" s="229">
        <v>0.19546</v>
      </c>
      <c r="R942" s="229">
        <f>Q942*H942</f>
        <v>0.19546</v>
      </c>
      <c r="S942" s="229">
        <v>0</v>
      </c>
      <c r="T942" s="230">
        <f>S942*H942</f>
        <v>0</v>
      </c>
      <c r="AR942" s="231" t="s">
        <v>566</v>
      </c>
      <c r="AT942" s="231" t="s">
        <v>149</v>
      </c>
      <c r="AU942" s="231" t="s">
        <v>82</v>
      </c>
      <c r="AY942" s="18" t="s">
        <v>147</v>
      </c>
      <c r="BE942" s="232">
        <f>IF(N942="základní",J942,0)</f>
        <v>0</v>
      </c>
      <c r="BF942" s="232">
        <f>IF(N942="snížená",J942,0)</f>
        <v>0</v>
      </c>
      <c r="BG942" s="232">
        <f>IF(N942="zákl. přenesená",J942,0)</f>
        <v>0</v>
      </c>
      <c r="BH942" s="232">
        <f>IF(N942="sníž. přenesená",J942,0)</f>
        <v>0</v>
      </c>
      <c r="BI942" s="232">
        <f>IF(N942="nulová",J942,0)</f>
        <v>0</v>
      </c>
      <c r="BJ942" s="18" t="s">
        <v>80</v>
      </c>
      <c r="BK942" s="232">
        <f>ROUND(I942*H942,2)</f>
        <v>0</v>
      </c>
      <c r="BL942" s="18" t="s">
        <v>566</v>
      </c>
      <c r="BM942" s="231" t="s">
        <v>2246</v>
      </c>
    </row>
    <row r="943" spans="2:63" s="11" customFormat="1" ht="25.9" customHeight="1">
      <c r="B943" s="204"/>
      <c r="C943" s="205"/>
      <c r="D943" s="206" t="s">
        <v>71</v>
      </c>
      <c r="E943" s="207" t="s">
        <v>108</v>
      </c>
      <c r="F943" s="207" t="s">
        <v>2247</v>
      </c>
      <c r="G943" s="205"/>
      <c r="H943" s="205"/>
      <c r="I943" s="208"/>
      <c r="J943" s="209">
        <f>BK943</f>
        <v>0</v>
      </c>
      <c r="K943" s="205"/>
      <c r="L943" s="210"/>
      <c r="M943" s="211"/>
      <c r="N943" s="212"/>
      <c r="O943" s="212"/>
      <c r="P943" s="213">
        <f>P944</f>
        <v>0</v>
      </c>
      <c r="Q943" s="212"/>
      <c r="R943" s="213">
        <f>R944</f>
        <v>0</v>
      </c>
      <c r="S943" s="212"/>
      <c r="T943" s="214">
        <f>T944</f>
        <v>0</v>
      </c>
      <c r="AR943" s="215" t="s">
        <v>154</v>
      </c>
      <c r="AT943" s="216" t="s">
        <v>71</v>
      </c>
      <c r="AU943" s="216" t="s">
        <v>72</v>
      </c>
      <c r="AY943" s="215" t="s">
        <v>147</v>
      </c>
      <c r="BK943" s="217">
        <f>BK944</f>
        <v>0</v>
      </c>
    </row>
    <row r="944" spans="2:65" s="1" customFormat="1" ht="24" customHeight="1">
      <c r="B944" s="39"/>
      <c r="C944" s="220" t="s">
        <v>2248</v>
      </c>
      <c r="D944" s="220" t="s">
        <v>149</v>
      </c>
      <c r="E944" s="221" t="s">
        <v>2249</v>
      </c>
      <c r="F944" s="222" t="s">
        <v>2250</v>
      </c>
      <c r="G944" s="223" t="s">
        <v>732</v>
      </c>
      <c r="H944" s="224">
        <v>1</v>
      </c>
      <c r="I944" s="225"/>
      <c r="J944" s="226">
        <f>ROUND(I944*H944,2)</f>
        <v>0</v>
      </c>
      <c r="K944" s="222" t="s">
        <v>19</v>
      </c>
      <c r="L944" s="44"/>
      <c r="M944" s="294" t="s">
        <v>19</v>
      </c>
      <c r="N944" s="295" t="s">
        <v>43</v>
      </c>
      <c r="O944" s="296"/>
      <c r="P944" s="297">
        <f>O944*H944</f>
        <v>0</v>
      </c>
      <c r="Q944" s="297">
        <v>0</v>
      </c>
      <c r="R944" s="297">
        <f>Q944*H944</f>
        <v>0</v>
      </c>
      <c r="S944" s="297">
        <v>0</v>
      </c>
      <c r="T944" s="298">
        <f>S944*H944</f>
        <v>0</v>
      </c>
      <c r="AR944" s="231" t="s">
        <v>2251</v>
      </c>
      <c r="AT944" s="231" t="s">
        <v>149</v>
      </c>
      <c r="AU944" s="231" t="s">
        <v>80</v>
      </c>
      <c r="AY944" s="18" t="s">
        <v>147</v>
      </c>
      <c r="BE944" s="232">
        <f>IF(N944="základní",J944,0)</f>
        <v>0</v>
      </c>
      <c r="BF944" s="232">
        <f>IF(N944="snížená",J944,0)</f>
        <v>0</v>
      </c>
      <c r="BG944" s="232">
        <f>IF(N944="zákl. přenesená",J944,0)</f>
        <v>0</v>
      </c>
      <c r="BH944" s="232">
        <f>IF(N944="sníž. přenesená",J944,0)</f>
        <v>0</v>
      </c>
      <c r="BI944" s="232">
        <f>IF(N944="nulová",J944,0)</f>
        <v>0</v>
      </c>
      <c r="BJ944" s="18" t="s">
        <v>80</v>
      </c>
      <c r="BK944" s="232">
        <f>ROUND(I944*H944,2)</f>
        <v>0</v>
      </c>
      <c r="BL944" s="18" t="s">
        <v>2251</v>
      </c>
      <c r="BM944" s="231" t="s">
        <v>2252</v>
      </c>
    </row>
    <row r="945" spans="2:12" s="1" customFormat="1" ht="6.95" customHeight="1">
      <c r="B945" s="59"/>
      <c r="C945" s="60"/>
      <c r="D945" s="60"/>
      <c r="E945" s="60"/>
      <c r="F945" s="60"/>
      <c r="G945" s="60"/>
      <c r="H945" s="60"/>
      <c r="I945" s="171"/>
      <c r="J945" s="60"/>
      <c r="K945" s="60"/>
      <c r="L945" s="44"/>
    </row>
  </sheetData>
  <sheetProtection password="CC3D" sheet="1" objects="1" scenarios="1" formatColumns="0" formatRows="0" autoFilter="0"/>
  <autoFilter ref="C104:K944"/>
  <mergeCells count="9">
    <mergeCell ref="E7:H7"/>
    <mergeCell ref="E9:H9"/>
    <mergeCell ref="E18:H18"/>
    <mergeCell ref="E27:H27"/>
    <mergeCell ref="E48:H48"/>
    <mergeCell ref="E50:H50"/>
    <mergeCell ref="E95:H95"/>
    <mergeCell ref="E97:H9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90</v>
      </c>
    </row>
    <row r="3" spans="2:46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82</v>
      </c>
    </row>
    <row r="4" spans="2:46" ht="24.95" customHeight="1">
      <c r="B4" s="21"/>
      <c r="D4" s="142" t="s">
        <v>110</v>
      </c>
      <c r="L4" s="21"/>
      <c r="M4" s="14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4" t="s">
        <v>16</v>
      </c>
      <c r="L6" s="21"/>
    </row>
    <row r="7" spans="2:12" ht="16.5" customHeight="1">
      <c r="B7" s="21"/>
      <c r="E7" s="145" t="str">
        <f>'Rekapitulace stavby'!K6</f>
        <v>Rekonstrukce vlastivědného muzea Nymburk - doplnění 1.6.2019</v>
      </c>
      <c r="F7" s="144"/>
      <c r="G7" s="144"/>
      <c r="H7" s="144"/>
      <c r="L7" s="21"/>
    </row>
    <row r="8" spans="2:12" ht="12" customHeight="1">
      <c r="B8" s="21"/>
      <c r="D8" s="144" t="s">
        <v>111</v>
      </c>
      <c r="L8" s="21"/>
    </row>
    <row r="9" spans="2:12" s="1" customFormat="1" ht="16.5" customHeight="1">
      <c r="B9" s="44"/>
      <c r="E9" s="145" t="s">
        <v>600</v>
      </c>
      <c r="F9" s="1"/>
      <c r="G9" s="1"/>
      <c r="H9" s="1"/>
      <c r="I9" s="146"/>
      <c r="L9" s="44"/>
    </row>
    <row r="10" spans="2:12" s="1" customFormat="1" ht="12" customHeight="1">
      <c r="B10" s="44"/>
      <c r="D10" s="144" t="s">
        <v>2253</v>
      </c>
      <c r="I10" s="146"/>
      <c r="L10" s="44"/>
    </row>
    <row r="11" spans="2:12" s="1" customFormat="1" ht="36.95" customHeight="1">
      <c r="B11" s="44"/>
      <c r="E11" s="147" t="s">
        <v>2254</v>
      </c>
      <c r="F11" s="1"/>
      <c r="G11" s="1"/>
      <c r="H11" s="1"/>
      <c r="I11" s="146"/>
      <c r="L11" s="44"/>
    </row>
    <row r="12" spans="2:12" s="1" customFormat="1" ht="12">
      <c r="B12" s="44"/>
      <c r="I12" s="146"/>
      <c r="L12" s="44"/>
    </row>
    <row r="13" spans="2:12" s="1" customFormat="1" ht="12" customHeight="1">
      <c r="B13" s="44"/>
      <c r="D13" s="144" t="s">
        <v>18</v>
      </c>
      <c r="F13" s="133" t="s">
        <v>19</v>
      </c>
      <c r="I13" s="148" t="s">
        <v>20</v>
      </c>
      <c r="J13" s="133" t="s">
        <v>19</v>
      </c>
      <c r="L13" s="44"/>
    </row>
    <row r="14" spans="2:12" s="1" customFormat="1" ht="12" customHeight="1">
      <c r="B14" s="44"/>
      <c r="D14" s="144" t="s">
        <v>21</v>
      </c>
      <c r="F14" s="133" t="s">
        <v>2255</v>
      </c>
      <c r="I14" s="148" t="s">
        <v>23</v>
      </c>
      <c r="J14" s="149" t="str">
        <f>'Rekapitulace stavby'!AN8</f>
        <v>28. 4. 2019</v>
      </c>
      <c r="L14" s="44"/>
    </row>
    <row r="15" spans="2:12" s="1" customFormat="1" ht="10.8" customHeight="1">
      <c r="B15" s="44"/>
      <c r="I15" s="146"/>
      <c r="L15" s="44"/>
    </row>
    <row r="16" spans="2:12" s="1" customFormat="1" ht="12" customHeight="1">
      <c r="B16" s="44"/>
      <c r="D16" s="144" t="s">
        <v>25</v>
      </c>
      <c r="I16" s="148" t="s">
        <v>26</v>
      </c>
      <c r="J16" s="133" t="str">
        <f>IF('Rekapitulace stavby'!AN10="","",'Rekapitulace stavby'!AN10)</f>
        <v/>
      </c>
      <c r="L16" s="44"/>
    </row>
    <row r="17" spans="2:12" s="1" customFormat="1" ht="18" customHeight="1">
      <c r="B17" s="44"/>
      <c r="E17" s="133" t="str">
        <f>IF('Rekapitulace stavby'!E11="","",'Rekapitulace stavby'!E11)</f>
        <v>Město Nymburk</v>
      </c>
      <c r="I17" s="148" t="s">
        <v>28</v>
      </c>
      <c r="J17" s="133" t="str">
        <f>IF('Rekapitulace stavby'!AN11="","",'Rekapitulace stavby'!AN11)</f>
        <v/>
      </c>
      <c r="L17" s="44"/>
    </row>
    <row r="18" spans="2:12" s="1" customFormat="1" ht="6.95" customHeight="1">
      <c r="B18" s="44"/>
      <c r="I18" s="146"/>
      <c r="L18" s="44"/>
    </row>
    <row r="19" spans="2:12" s="1" customFormat="1" ht="12" customHeight="1">
      <c r="B19" s="44"/>
      <c r="D19" s="144" t="s">
        <v>29</v>
      </c>
      <c r="I19" s="148" t="s">
        <v>26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33"/>
      <c r="G20" s="133"/>
      <c r="H20" s="133"/>
      <c r="I20" s="148" t="s">
        <v>28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6"/>
      <c r="L21" s="44"/>
    </row>
    <row r="22" spans="2:12" s="1" customFormat="1" ht="12" customHeight="1">
      <c r="B22" s="44"/>
      <c r="D22" s="144" t="s">
        <v>31</v>
      </c>
      <c r="I22" s="148" t="s">
        <v>26</v>
      </c>
      <c r="J22" s="133" t="str">
        <f>IF('Rekapitulace stavby'!AN16="","",'Rekapitulace stavby'!AN16)</f>
        <v/>
      </c>
      <c r="L22" s="44"/>
    </row>
    <row r="23" spans="2:12" s="1" customFormat="1" ht="18" customHeight="1">
      <c r="B23" s="44"/>
      <c r="E23" s="133" t="str">
        <f>IF('Rekapitulace stavby'!E17="","",'Rekapitulace stavby'!E17)</f>
        <v>RAM projekt s.r.o.</v>
      </c>
      <c r="I23" s="148" t="s">
        <v>28</v>
      </c>
      <c r="J23" s="133" t="str">
        <f>IF('Rekapitulace stavby'!AN17="","",'Rekapitulace stavby'!AN17)</f>
        <v/>
      </c>
      <c r="L23" s="44"/>
    </row>
    <row r="24" spans="2:12" s="1" customFormat="1" ht="6.95" customHeight="1">
      <c r="B24" s="44"/>
      <c r="I24" s="146"/>
      <c r="L24" s="44"/>
    </row>
    <row r="25" spans="2:12" s="1" customFormat="1" ht="12" customHeight="1">
      <c r="B25" s="44"/>
      <c r="D25" s="144" t="s">
        <v>34</v>
      </c>
      <c r="I25" s="148" t="s">
        <v>26</v>
      </c>
      <c r="J25" s="133" t="str">
        <f>IF('Rekapitulace stavby'!AN19="","",'Rekapitulace stavby'!AN19)</f>
        <v/>
      </c>
      <c r="L25" s="44"/>
    </row>
    <row r="26" spans="2:12" s="1" customFormat="1" ht="18" customHeight="1">
      <c r="B26" s="44"/>
      <c r="E26" s="133" t="str">
        <f>IF('Rekapitulace stavby'!E20="","",'Rekapitulace stavby'!E20)</f>
        <v>Ing. Eva Mrvová</v>
      </c>
      <c r="I26" s="148" t="s">
        <v>28</v>
      </c>
      <c r="J26" s="133" t="str">
        <f>IF('Rekapitulace stavby'!AN20="","",'Rekapitulace stavby'!AN20)</f>
        <v/>
      </c>
      <c r="L26" s="44"/>
    </row>
    <row r="27" spans="2:12" s="1" customFormat="1" ht="6.95" customHeight="1">
      <c r="B27" s="44"/>
      <c r="I27" s="146"/>
      <c r="L27" s="44"/>
    </row>
    <row r="28" spans="2:12" s="1" customFormat="1" ht="12" customHeight="1">
      <c r="B28" s="44"/>
      <c r="D28" s="144" t="s">
        <v>36</v>
      </c>
      <c r="I28" s="146"/>
      <c r="L28" s="44"/>
    </row>
    <row r="29" spans="2:12" s="7" customFormat="1" ht="16.5" customHeight="1">
      <c r="B29" s="150"/>
      <c r="E29" s="151" t="s">
        <v>19</v>
      </c>
      <c r="F29" s="151"/>
      <c r="G29" s="151"/>
      <c r="H29" s="151"/>
      <c r="I29" s="152"/>
      <c r="L29" s="150"/>
    </row>
    <row r="30" spans="2:12" s="1" customFormat="1" ht="6.95" customHeight="1">
      <c r="B30" s="44"/>
      <c r="I30" s="146"/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53"/>
      <c r="J31" s="76"/>
      <c r="K31" s="76"/>
      <c r="L31" s="44"/>
    </row>
    <row r="32" spans="2:12" s="1" customFormat="1" ht="25.4" customHeight="1">
      <c r="B32" s="44"/>
      <c r="D32" s="154" t="s">
        <v>38</v>
      </c>
      <c r="I32" s="146"/>
      <c r="J32" s="155">
        <f>ROUND(J91,2)</f>
        <v>0</v>
      </c>
      <c r="L32" s="44"/>
    </row>
    <row r="33" spans="2:12" s="1" customFormat="1" ht="6.95" customHeight="1">
      <c r="B33" s="44"/>
      <c r="D33" s="76"/>
      <c r="E33" s="76"/>
      <c r="F33" s="76"/>
      <c r="G33" s="76"/>
      <c r="H33" s="76"/>
      <c r="I33" s="153"/>
      <c r="J33" s="76"/>
      <c r="K33" s="76"/>
      <c r="L33" s="44"/>
    </row>
    <row r="34" spans="2:12" s="1" customFormat="1" ht="14.4" customHeight="1">
      <c r="B34" s="44"/>
      <c r="F34" s="156" t="s">
        <v>40</v>
      </c>
      <c r="I34" s="157" t="s">
        <v>39</v>
      </c>
      <c r="J34" s="156" t="s">
        <v>41</v>
      </c>
      <c r="L34" s="44"/>
    </row>
    <row r="35" spans="2:12" s="1" customFormat="1" ht="14.4" customHeight="1">
      <c r="B35" s="44"/>
      <c r="D35" s="158" t="s">
        <v>42</v>
      </c>
      <c r="E35" s="144" t="s">
        <v>43</v>
      </c>
      <c r="F35" s="159">
        <f>ROUND((SUM(BE91:BE151)),2)</f>
        <v>0</v>
      </c>
      <c r="I35" s="160">
        <v>0.21</v>
      </c>
      <c r="J35" s="159">
        <f>ROUND(((SUM(BE91:BE151))*I35),2)</f>
        <v>0</v>
      </c>
      <c r="L35" s="44"/>
    </row>
    <row r="36" spans="2:12" s="1" customFormat="1" ht="14.4" customHeight="1">
      <c r="B36" s="44"/>
      <c r="E36" s="144" t="s">
        <v>44</v>
      </c>
      <c r="F36" s="159">
        <f>ROUND((SUM(BF91:BF151)),2)</f>
        <v>0</v>
      </c>
      <c r="I36" s="160">
        <v>0.15</v>
      </c>
      <c r="J36" s="159">
        <f>ROUND(((SUM(BF91:BF151))*I36),2)</f>
        <v>0</v>
      </c>
      <c r="L36" s="44"/>
    </row>
    <row r="37" spans="2:12" s="1" customFormat="1" ht="14.4" customHeight="1" hidden="1">
      <c r="B37" s="44"/>
      <c r="E37" s="144" t="s">
        <v>45</v>
      </c>
      <c r="F37" s="159">
        <f>ROUND((SUM(BG91:BG151)),2)</f>
        <v>0</v>
      </c>
      <c r="I37" s="160">
        <v>0.21</v>
      </c>
      <c r="J37" s="159">
        <f>0</f>
        <v>0</v>
      </c>
      <c r="L37" s="44"/>
    </row>
    <row r="38" spans="2:12" s="1" customFormat="1" ht="14.4" customHeight="1" hidden="1">
      <c r="B38" s="44"/>
      <c r="E38" s="144" t="s">
        <v>46</v>
      </c>
      <c r="F38" s="159">
        <f>ROUND((SUM(BH91:BH151)),2)</f>
        <v>0</v>
      </c>
      <c r="I38" s="160">
        <v>0.15</v>
      </c>
      <c r="J38" s="159">
        <f>0</f>
        <v>0</v>
      </c>
      <c r="L38" s="44"/>
    </row>
    <row r="39" spans="2:12" s="1" customFormat="1" ht="14.4" customHeight="1" hidden="1">
      <c r="B39" s="44"/>
      <c r="E39" s="144" t="s">
        <v>47</v>
      </c>
      <c r="F39" s="159">
        <f>ROUND((SUM(BI91:BI151)),2)</f>
        <v>0</v>
      </c>
      <c r="I39" s="160">
        <v>0</v>
      </c>
      <c r="J39" s="159">
        <f>0</f>
        <v>0</v>
      </c>
      <c r="L39" s="44"/>
    </row>
    <row r="40" spans="2:12" s="1" customFormat="1" ht="6.95" customHeight="1">
      <c r="B40" s="44"/>
      <c r="I40" s="146"/>
      <c r="L40" s="44"/>
    </row>
    <row r="41" spans="2:12" s="1" customFormat="1" ht="25.4" customHeight="1">
      <c r="B41" s="44"/>
      <c r="C41" s="161"/>
      <c r="D41" s="162" t="s">
        <v>48</v>
      </c>
      <c r="E41" s="163"/>
      <c r="F41" s="163"/>
      <c r="G41" s="164" t="s">
        <v>49</v>
      </c>
      <c r="H41" s="165" t="s">
        <v>50</v>
      </c>
      <c r="I41" s="166"/>
      <c r="J41" s="167">
        <f>SUM(J32:J39)</f>
        <v>0</v>
      </c>
      <c r="K41" s="168"/>
      <c r="L41" s="44"/>
    </row>
    <row r="42" spans="2:12" s="1" customFormat="1" ht="14.4" customHeight="1">
      <c r="B42" s="169"/>
      <c r="C42" s="170"/>
      <c r="D42" s="170"/>
      <c r="E42" s="170"/>
      <c r="F42" s="170"/>
      <c r="G42" s="170"/>
      <c r="H42" s="170"/>
      <c r="I42" s="171"/>
      <c r="J42" s="170"/>
      <c r="K42" s="170"/>
      <c r="L42" s="44"/>
    </row>
    <row r="46" spans="2:12" s="1" customFormat="1" ht="6.95" customHeight="1">
      <c r="B46" s="172"/>
      <c r="C46" s="173"/>
      <c r="D46" s="173"/>
      <c r="E46" s="173"/>
      <c r="F46" s="173"/>
      <c r="G46" s="173"/>
      <c r="H46" s="173"/>
      <c r="I46" s="174"/>
      <c r="J46" s="173"/>
      <c r="K46" s="173"/>
      <c r="L46" s="44"/>
    </row>
    <row r="47" spans="2:12" s="1" customFormat="1" ht="24.95" customHeight="1">
      <c r="B47" s="39"/>
      <c r="C47" s="24" t="s">
        <v>113</v>
      </c>
      <c r="D47" s="40"/>
      <c r="E47" s="40"/>
      <c r="F47" s="40"/>
      <c r="G47" s="40"/>
      <c r="H47" s="40"/>
      <c r="I47" s="146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6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6"/>
      <c r="J49" s="40"/>
      <c r="K49" s="40"/>
      <c r="L49" s="44"/>
    </row>
    <row r="50" spans="2:12" s="1" customFormat="1" ht="16.5" customHeight="1">
      <c r="B50" s="39"/>
      <c r="C50" s="40"/>
      <c r="D50" s="40"/>
      <c r="E50" s="175" t="str">
        <f>E7</f>
        <v>Rekonstrukce vlastivědného muzea Nymburk - doplnění 1.6.2019</v>
      </c>
      <c r="F50" s="33"/>
      <c r="G50" s="33"/>
      <c r="H50" s="33"/>
      <c r="I50" s="146"/>
      <c r="J50" s="40"/>
      <c r="K50" s="40"/>
      <c r="L50" s="44"/>
    </row>
    <row r="51" spans="2:12" ht="12" customHeight="1">
      <c r="B51" s="22"/>
      <c r="C51" s="33" t="s">
        <v>111</v>
      </c>
      <c r="D51" s="23"/>
      <c r="E51" s="23"/>
      <c r="F51" s="23"/>
      <c r="G51" s="23"/>
      <c r="H51" s="23"/>
      <c r="I51" s="138"/>
      <c r="J51" s="23"/>
      <c r="K51" s="23"/>
      <c r="L51" s="21"/>
    </row>
    <row r="52" spans="2:12" s="1" customFormat="1" ht="16.5" customHeight="1">
      <c r="B52" s="39"/>
      <c r="C52" s="40"/>
      <c r="D52" s="40"/>
      <c r="E52" s="175" t="s">
        <v>600</v>
      </c>
      <c r="F52" s="40"/>
      <c r="G52" s="40"/>
      <c r="H52" s="40"/>
      <c r="I52" s="146"/>
      <c r="J52" s="40"/>
      <c r="K52" s="40"/>
      <c r="L52" s="44"/>
    </row>
    <row r="53" spans="2:12" s="1" customFormat="1" ht="12" customHeight="1">
      <c r="B53" s="39"/>
      <c r="C53" s="33" t="s">
        <v>2253</v>
      </c>
      <c r="D53" s="40"/>
      <c r="E53" s="40"/>
      <c r="F53" s="40"/>
      <c r="G53" s="40"/>
      <c r="H53" s="40"/>
      <c r="I53" s="146"/>
      <c r="J53" s="40"/>
      <c r="K53" s="40"/>
      <c r="L53" s="44"/>
    </row>
    <row r="54" spans="2:12" s="1" customFormat="1" ht="16.5" customHeight="1">
      <c r="B54" s="39"/>
      <c r="C54" s="40"/>
      <c r="D54" s="40"/>
      <c r="E54" s="69" t="str">
        <f>E11</f>
        <v>02-1 - VZT</v>
      </c>
      <c r="F54" s="40"/>
      <c r="G54" s="40"/>
      <c r="H54" s="40"/>
      <c r="I54" s="146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6"/>
      <c r="J55" s="40"/>
      <c r="K55" s="40"/>
      <c r="L55" s="44"/>
    </row>
    <row r="56" spans="2:12" s="1" customFormat="1" ht="12" customHeight="1">
      <c r="B56" s="39"/>
      <c r="C56" s="33" t="s">
        <v>21</v>
      </c>
      <c r="D56" s="40"/>
      <c r="E56" s="40"/>
      <c r="F56" s="28" t="str">
        <f>F14</f>
        <v xml:space="preserve"> </v>
      </c>
      <c r="G56" s="40"/>
      <c r="H56" s="40"/>
      <c r="I56" s="148" t="s">
        <v>23</v>
      </c>
      <c r="J56" s="72" t="str">
        <f>IF(J14="","",J14)</f>
        <v>28. 4. 2019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6"/>
      <c r="J57" s="40"/>
      <c r="K57" s="40"/>
      <c r="L57" s="44"/>
    </row>
    <row r="58" spans="2:12" s="1" customFormat="1" ht="15.15" customHeight="1">
      <c r="B58" s="39"/>
      <c r="C58" s="33" t="s">
        <v>25</v>
      </c>
      <c r="D58" s="40"/>
      <c r="E58" s="40"/>
      <c r="F58" s="28" t="str">
        <f>E17</f>
        <v>Město Nymburk</v>
      </c>
      <c r="G58" s="40"/>
      <c r="H58" s="40"/>
      <c r="I58" s="148" t="s">
        <v>31</v>
      </c>
      <c r="J58" s="37" t="str">
        <f>E23</f>
        <v>RAM projekt s.r.o.</v>
      </c>
      <c r="K58" s="40"/>
      <c r="L58" s="44"/>
    </row>
    <row r="59" spans="2:12" s="1" customFormat="1" ht="15.15" customHeight="1">
      <c r="B59" s="39"/>
      <c r="C59" s="33" t="s">
        <v>29</v>
      </c>
      <c r="D59" s="40"/>
      <c r="E59" s="40"/>
      <c r="F59" s="28" t="str">
        <f>IF(E20="","",E20)</f>
        <v>Vyplň údaj</v>
      </c>
      <c r="G59" s="40"/>
      <c r="H59" s="40"/>
      <c r="I59" s="148" t="s">
        <v>34</v>
      </c>
      <c r="J59" s="37" t="str">
        <f>E26</f>
        <v>Ing. Eva Mrvová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6"/>
      <c r="J60" s="40"/>
      <c r="K60" s="40"/>
      <c r="L60" s="44"/>
    </row>
    <row r="61" spans="2:12" s="1" customFormat="1" ht="29.25" customHeight="1">
      <c r="B61" s="39"/>
      <c r="C61" s="176" t="s">
        <v>114</v>
      </c>
      <c r="D61" s="177"/>
      <c r="E61" s="177"/>
      <c r="F61" s="177"/>
      <c r="G61" s="177"/>
      <c r="H61" s="177"/>
      <c r="I61" s="178"/>
      <c r="J61" s="179" t="s">
        <v>115</v>
      </c>
      <c r="K61" s="177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6"/>
      <c r="J62" s="40"/>
      <c r="K62" s="40"/>
      <c r="L62" s="44"/>
    </row>
    <row r="63" spans="2:47" s="1" customFormat="1" ht="22.8" customHeight="1">
      <c r="B63" s="39"/>
      <c r="C63" s="180" t="s">
        <v>70</v>
      </c>
      <c r="D63" s="40"/>
      <c r="E63" s="40"/>
      <c r="F63" s="40"/>
      <c r="G63" s="40"/>
      <c r="H63" s="40"/>
      <c r="I63" s="146"/>
      <c r="J63" s="102">
        <f>J91</f>
        <v>0</v>
      </c>
      <c r="K63" s="40"/>
      <c r="L63" s="44"/>
      <c r="AU63" s="18" t="s">
        <v>116</v>
      </c>
    </row>
    <row r="64" spans="2:12" s="8" customFormat="1" ht="24.95" customHeight="1">
      <c r="B64" s="181"/>
      <c r="C64" s="182"/>
      <c r="D64" s="183" t="s">
        <v>2256</v>
      </c>
      <c r="E64" s="184"/>
      <c r="F64" s="184"/>
      <c r="G64" s="184"/>
      <c r="H64" s="184"/>
      <c r="I64" s="185"/>
      <c r="J64" s="186">
        <f>J92</f>
        <v>0</v>
      </c>
      <c r="K64" s="182"/>
      <c r="L64" s="187"/>
    </row>
    <row r="65" spans="2:12" s="8" customFormat="1" ht="24.95" customHeight="1">
      <c r="B65" s="181"/>
      <c r="C65" s="182"/>
      <c r="D65" s="183" t="s">
        <v>2257</v>
      </c>
      <c r="E65" s="184"/>
      <c r="F65" s="184"/>
      <c r="G65" s="184"/>
      <c r="H65" s="184"/>
      <c r="I65" s="185"/>
      <c r="J65" s="186">
        <f>J105</f>
        <v>0</v>
      </c>
      <c r="K65" s="182"/>
      <c r="L65" s="187"/>
    </row>
    <row r="66" spans="2:12" s="8" customFormat="1" ht="24.95" customHeight="1">
      <c r="B66" s="181"/>
      <c r="C66" s="182"/>
      <c r="D66" s="183" t="s">
        <v>2258</v>
      </c>
      <c r="E66" s="184"/>
      <c r="F66" s="184"/>
      <c r="G66" s="184"/>
      <c r="H66" s="184"/>
      <c r="I66" s="185"/>
      <c r="J66" s="186">
        <f>J121</f>
        <v>0</v>
      </c>
      <c r="K66" s="182"/>
      <c r="L66" s="187"/>
    </row>
    <row r="67" spans="2:12" s="8" customFormat="1" ht="24.95" customHeight="1">
      <c r="B67" s="181"/>
      <c r="C67" s="182"/>
      <c r="D67" s="183" t="s">
        <v>2259</v>
      </c>
      <c r="E67" s="184"/>
      <c r="F67" s="184"/>
      <c r="G67" s="184"/>
      <c r="H67" s="184"/>
      <c r="I67" s="185"/>
      <c r="J67" s="186">
        <f>J128</f>
        <v>0</v>
      </c>
      <c r="K67" s="182"/>
      <c r="L67" s="187"/>
    </row>
    <row r="68" spans="2:12" s="8" customFormat="1" ht="24.95" customHeight="1">
      <c r="B68" s="181"/>
      <c r="C68" s="182"/>
      <c r="D68" s="183" t="s">
        <v>2260</v>
      </c>
      <c r="E68" s="184"/>
      <c r="F68" s="184"/>
      <c r="G68" s="184"/>
      <c r="H68" s="184"/>
      <c r="I68" s="185"/>
      <c r="J68" s="186">
        <f>J134</f>
        <v>0</v>
      </c>
      <c r="K68" s="182"/>
      <c r="L68" s="187"/>
    </row>
    <row r="69" spans="2:12" s="8" customFormat="1" ht="24.95" customHeight="1">
      <c r="B69" s="181"/>
      <c r="C69" s="182"/>
      <c r="D69" s="183" t="s">
        <v>2261</v>
      </c>
      <c r="E69" s="184"/>
      <c r="F69" s="184"/>
      <c r="G69" s="184"/>
      <c r="H69" s="184"/>
      <c r="I69" s="185"/>
      <c r="J69" s="186">
        <f>J146</f>
        <v>0</v>
      </c>
      <c r="K69" s="182"/>
      <c r="L69" s="187"/>
    </row>
    <row r="70" spans="2:12" s="1" customFormat="1" ht="21.8" customHeight="1">
      <c r="B70" s="39"/>
      <c r="C70" s="40"/>
      <c r="D70" s="40"/>
      <c r="E70" s="40"/>
      <c r="F70" s="40"/>
      <c r="G70" s="40"/>
      <c r="H70" s="40"/>
      <c r="I70" s="146"/>
      <c r="J70" s="40"/>
      <c r="K70" s="40"/>
      <c r="L70" s="44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71"/>
      <c r="J71" s="60"/>
      <c r="K71" s="60"/>
      <c r="L71" s="44"/>
    </row>
    <row r="75" spans="2:12" s="1" customFormat="1" ht="6.95" customHeight="1">
      <c r="B75" s="61"/>
      <c r="C75" s="62"/>
      <c r="D75" s="62"/>
      <c r="E75" s="62"/>
      <c r="F75" s="62"/>
      <c r="G75" s="62"/>
      <c r="H75" s="62"/>
      <c r="I75" s="174"/>
      <c r="J75" s="62"/>
      <c r="K75" s="62"/>
      <c r="L75" s="44"/>
    </row>
    <row r="76" spans="2:12" s="1" customFormat="1" ht="24.95" customHeight="1">
      <c r="B76" s="39"/>
      <c r="C76" s="24" t="s">
        <v>132</v>
      </c>
      <c r="D76" s="40"/>
      <c r="E76" s="40"/>
      <c r="F76" s="40"/>
      <c r="G76" s="40"/>
      <c r="H76" s="40"/>
      <c r="I76" s="146"/>
      <c r="J76" s="40"/>
      <c r="K76" s="40"/>
      <c r="L76" s="44"/>
    </row>
    <row r="77" spans="2:12" s="1" customFormat="1" ht="6.95" customHeight="1">
      <c r="B77" s="39"/>
      <c r="C77" s="40"/>
      <c r="D77" s="40"/>
      <c r="E77" s="40"/>
      <c r="F77" s="40"/>
      <c r="G77" s="40"/>
      <c r="H77" s="40"/>
      <c r="I77" s="146"/>
      <c r="J77" s="40"/>
      <c r="K77" s="40"/>
      <c r="L77" s="44"/>
    </row>
    <row r="78" spans="2:12" s="1" customFormat="1" ht="12" customHeight="1">
      <c r="B78" s="39"/>
      <c r="C78" s="33" t="s">
        <v>16</v>
      </c>
      <c r="D78" s="40"/>
      <c r="E78" s="40"/>
      <c r="F78" s="40"/>
      <c r="G78" s="40"/>
      <c r="H78" s="40"/>
      <c r="I78" s="146"/>
      <c r="J78" s="40"/>
      <c r="K78" s="40"/>
      <c r="L78" s="44"/>
    </row>
    <row r="79" spans="2:12" s="1" customFormat="1" ht="16.5" customHeight="1">
      <c r="B79" s="39"/>
      <c r="C79" s="40"/>
      <c r="D79" s="40"/>
      <c r="E79" s="175" t="str">
        <f>E7</f>
        <v>Rekonstrukce vlastivědného muzea Nymburk - doplnění 1.6.2019</v>
      </c>
      <c r="F79" s="33"/>
      <c r="G79" s="33"/>
      <c r="H79" s="33"/>
      <c r="I79" s="146"/>
      <c r="J79" s="40"/>
      <c r="K79" s="40"/>
      <c r="L79" s="44"/>
    </row>
    <row r="80" spans="2:12" ht="12" customHeight="1">
      <c r="B80" s="22"/>
      <c r="C80" s="33" t="s">
        <v>111</v>
      </c>
      <c r="D80" s="23"/>
      <c r="E80" s="23"/>
      <c r="F80" s="23"/>
      <c r="G80" s="23"/>
      <c r="H80" s="23"/>
      <c r="I80" s="138"/>
      <c r="J80" s="23"/>
      <c r="K80" s="23"/>
      <c r="L80" s="21"/>
    </row>
    <row r="81" spans="2:12" s="1" customFormat="1" ht="16.5" customHeight="1">
      <c r="B81" s="39"/>
      <c r="C81" s="40"/>
      <c r="D81" s="40"/>
      <c r="E81" s="175" t="s">
        <v>600</v>
      </c>
      <c r="F81" s="40"/>
      <c r="G81" s="40"/>
      <c r="H81" s="40"/>
      <c r="I81" s="146"/>
      <c r="J81" s="40"/>
      <c r="K81" s="40"/>
      <c r="L81" s="44"/>
    </row>
    <row r="82" spans="2:12" s="1" customFormat="1" ht="12" customHeight="1">
      <c r="B82" s="39"/>
      <c r="C82" s="33" t="s">
        <v>2253</v>
      </c>
      <c r="D82" s="40"/>
      <c r="E82" s="40"/>
      <c r="F82" s="40"/>
      <c r="G82" s="40"/>
      <c r="H82" s="40"/>
      <c r="I82" s="146"/>
      <c r="J82" s="40"/>
      <c r="K82" s="40"/>
      <c r="L82" s="44"/>
    </row>
    <row r="83" spans="2:12" s="1" customFormat="1" ht="16.5" customHeight="1">
      <c r="B83" s="39"/>
      <c r="C83" s="40"/>
      <c r="D83" s="40"/>
      <c r="E83" s="69" t="str">
        <f>E11</f>
        <v>02-1 - VZT</v>
      </c>
      <c r="F83" s="40"/>
      <c r="G83" s="40"/>
      <c r="H83" s="40"/>
      <c r="I83" s="146"/>
      <c r="J83" s="40"/>
      <c r="K83" s="40"/>
      <c r="L83" s="44"/>
    </row>
    <row r="84" spans="2:12" s="1" customFormat="1" ht="6.95" customHeight="1">
      <c r="B84" s="39"/>
      <c r="C84" s="40"/>
      <c r="D84" s="40"/>
      <c r="E84" s="40"/>
      <c r="F84" s="40"/>
      <c r="G84" s="40"/>
      <c r="H84" s="40"/>
      <c r="I84" s="146"/>
      <c r="J84" s="40"/>
      <c r="K84" s="40"/>
      <c r="L84" s="44"/>
    </row>
    <row r="85" spans="2:12" s="1" customFormat="1" ht="12" customHeight="1">
      <c r="B85" s="39"/>
      <c r="C85" s="33" t="s">
        <v>21</v>
      </c>
      <c r="D85" s="40"/>
      <c r="E85" s="40"/>
      <c r="F85" s="28" t="str">
        <f>F14</f>
        <v xml:space="preserve"> </v>
      </c>
      <c r="G85" s="40"/>
      <c r="H85" s="40"/>
      <c r="I85" s="148" t="s">
        <v>23</v>
      </c>
      <c r="J85" s="72" t="str">
        <f>IF(J14="","",J14)</f>
        <v>28. 4. 2019</v>
      </c>
      <c r="K85" s="40"/>
      <c r="L85" s="44"/>
    </row>
    <row r="86" spans="2:12" s="1" customFormat="1" ht="6.95" customHeight="1">
      <c r="B86" s="39"/>
      <c r="C86" s="40"/>
      <c r="D86" s="40"/>
      <c r="E86" s="40"/>
      <c r="F86" s="40"/>
      <c r="G86" s="40"/>
      <c r="H86" s="40"/>
      <c r="I86" s="146"/>
      <c r="J86" s="40"/>
      <c r="K86" s="40"/>
      <c r="L86" s="44"/>
    </row>
    <row r="87" spans="2:12" s="1" customFormat="1" ht="15.15" customHeight="1">
      <c r="B87" s="39"/>
      <c r="C87" s="33" t="s">
        <v>25</v>
      </c>
      <c r="D87" s="40"/>
      <c r="E87" s="40"/>
      <c r="F87" s="28" t="str">
        <f>E17</f>
        <v>Město Nymburk</v>
      </c>
      <c r="G87" s="40"/>
      <c r="H87" s="40"/>
      <c r="I87" s="148" t="s">
        <v>31</v>
      </c>
      <c r="J87" s="37" t="str">
        <f>E23</f>
        <v>RAM projekt s.r.o.</v>
      </c>
      <c r="K87" s="40"/>
      <c r="L87" s="44"/>
    </row>
    <row r="88" spans="2:12" s="1" customFormat="1" ht="15.15" customHeight="1">
      <c r="B88" s="39"/>
      <c r="C88" s="33" t="s">
        <v>29</v>
      </c>
      <c r="D88" s="40"/>
      <c r="E88" s="40"/>
      <c r="F88" s="28" t="str">
        <f>IF(E20="","",E20)</f>
        <v>Vyplň údaj</v>
      </c>
      <c r="G88" s="40"/>
      <c r="H88" s="40"/>
      <c r="I88" s="148" t="s">
        <v>34</v>
      </c>
      <c r="J88" s="37" t="str">
        <f>E26</f>
        <v>Ing. Eva Mrvová</v>
      </c>
      <c r="K88" s="40"/>
      <c r="L88" s="44"/>
    </row>
    <row r="89" spans="2:12" s="1" customFormat="1" ht="10.3" customHeight="1">
      <c r="B89" s="39"/>
      <c r="C89" s="40"/>
      <c r="D89" s="40"/>
      <c r="E89" s="40"/>
      <c r="F89" s="40"/>
      <c r="G89" s="40"/>
      <c r="H89" s="40"/>
      <c r="I89" s="146"/>
      <c r="J89" s="40"/>
      <c r="K89" s="40"/>
      <c r="L89" s="44"/>
    </row>
    <row r="90" spans="2:20" s="10" customFormat="1" ht="29.25" customHeight="1">
      <c r="B90" s="194"/>
      <c r="C90" s="195" t="s">
        <v>133</v>
      </c>
      <c r="D90" s="196" t="s">
        <v>57</v>
      </c>
      <c r="E90" s="196" t="s">
        <v>53</v>
      </c>
      <c r="F90" s="196" t="s">
        <v>54</v>
      </c>
      <c r="G90" s="196" t="s">
        <v>134</v>
      </c>
      <c r="H90" s="196" t="s">
        <v>135</v>
      </c>
      <c r="I90" s="197" t="s">
        <v>136</v>
      </c>
      <c r="J90" s="196" t="s">
        <v>115</v>
      </c>
      <c r="K90" s="198" t="s">
        <v>137</v>
      </c>
      <c r="L90" s="199"/>
      <c r="M90" s="92" t="s">
        <v>19</v>
      </c>
      <c r="N90" s="93" t="s">
        <v>42</v>
      </c>
      <c r="O90" s="93" t="s">
        <v>138</v>
      </c>
      <c r="P90" s="93" t="s">
        <v>139</v>
      </c>
      <c r="Q90" s="93" t="s">
        <v>140</v>
      </c>
      <c r="R90" s="93" t="s">
        <v>141</v>
      </c>
      <c r="S90" s="93" t="s">
        <v>142</v>
      </c>
      <c r="T90" s="94" t="s">
        <v>143</v>
      </c>
    </row>
    <row r="91" spans="2:63" s="1" customFormat="1" ht="22.8" customHeight="1">
      <c r="B91" s="39"/>
      <c r="C91" s="99" t="s">
        <v>144</v>
      </c>
      <c r="D91" s="40"/>
      <c r="E91" s="40"/>
      <c r="F91" s="40"/>
      <c r="G91" s="40"/>
      <c r="H91" s="40"/>
      <c r="I91" s="146"/>
      <c r="J91" s="200">
        <f>BK91</f>
        <v>0</v>
      </c>
      <c r="K91" s="40"/>
      <c r="L91" s="44"/>
      <c r="M91" s="95"/>
      <c r="N91" s="96"/>
      <c r="O91" s="96"/>
      <c r="P91" s="201">
        <f>P92+P105+P121+P128+P134+P146</f>
        <v>0</v>
      </c>
      <c r="Q91" s="96"/>
      <c r="R91" s="201">
        <f>R92+R105+R121+R128+R134+R146</f>
        <v>0</v>
      </c>
      <c r="S91" s="96"/>
      <c r="T91" s="202">
        <f>T92+T105+T121+T128+T134+T146</f>
        <v>0</v>
      </c>
      <c r="AT91" s="18" t="s">
        <v>71</v>
      </c>
      <c r="AU91" s="18" t="s">
        <v>116</v>
      </c>
      <c r="BK91" s="203">
        <f>BK92+BK105+BK121+BK128+BK134+BK146</f>
        <v>0</v>
      </c>
    </row>
    <row r="92" spans="2:63" s="11" customFormat="1" ht="25.9" customHeight="1">
      <c r="B92" s="204"/>
      <c r="C92" s="205"/>
      <c r="D92" s="206" t="s">
        <v>71</v>
      </c>
      <c r="E92" s="207" t="s">
        <v>2262</v>
      </c>
      <c r="F92" s="207" t="s">
        <v>2263</v>
      </c>
      <c r="G92" s="205"/>
      <c r="H92" s="205"/>
      <c r="I92" s="208"/>
      <c r="J92" s="209">
        <f>BK92</f>
        <v>0</v>
      </c>
      <c r="K92" s="205"/>
      <c r="L92" s="210"/>
      <c r="M92" s="211"/>
      <c r="N92" s="212"/>
      <c r="O92" s="212"/>
      <c r="P92" s="213">
        <f>SUM(P93:P104)</f>
        <v>0</v>
      </c>
      <c r="Q92" s="212"/>
      <c r="R92" s="213">
        <f>SUM(R93:R104)</f>
        <v>0</v>
      </c>
      <c r="S92" s="212"/>
      <c r="T92" s="214">
        <f>SUM(T93:T104)</f>
        <v>0</v>
      </c>
      <c r="AR92" s="215" t="s">
        <v>80</v>
      </c>
      <c r="AT92" s="216" t="s">
        <v>71</v>
      </c>
      <c r="AU92" s="216" t="s">
        <v>72</v>
      </c>
      <c r="AY92" s="215" t="s">
        <v>147</v>
      </c>
      <c r="BK92" s="217">
        <f>SUM(BK93:BK104)</f>
        <v>0</v>
      </c>
    </row>
    <row r="93" spans="2:65" s="1" customFormat="1" ht="36" customHeight="1">
      <c r="B93" s="39"/>
      <c r="C93" s="270" t="s">
        <v>72</v>
      </c>
      <c r="D93" s="270" t="s">
        <v>752</v>
      </c>
      <c r="E93" s="271" t="s">
        <v>2264</v>
      </c>
      <c r="F93" s="272" t="s">
        <v>2265</v>
      </c>
      <c r="G93" s="273" t="s">
        <v>2266</v>
      </c>
      <c r="H93" s="274">
        <v>1</v>
      </c>
      <c r="I93" s="275"/>
      <c r="J93" s="276">
        <f>ROUND(I93*H93,2)</f>
        <v>0</v>
      </c>
      <c r="K93" s="272" t="s">
        <v>19</v>
      </c>
      <c r="L93" s="277"/>
      <c r="M93" s="278" t="s">
        <v>19</v>
      </c>
      <c r="N93" s="279" t="s">
        <v>43</v>
      </c>
      <c r="O93" s="84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1" t="s">
        <v>190</v>
      </c>
      <c r="AT93" s="231" t="s">
        <v>752</v>
      </c>
      <c r="AU93" s="231" t="s">
        <v>80</v>
      </c>
      <c r="AY93" s="18" t="s">
        <v>147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18" t="s">
        <v>80</v>
      </c>
      <c r="BK93" s="232">
        <f>ROUND(I93*H93,2)</f>
        <v>0</v>
      </c>
      <c r="BL93" s="18" t="s">
        <v>154</v>
      </c>
      <c r="BM93" s="231" t="s">
        <v>82</v>
      </c>
    </row>
    <row r="94" spans="2:65" s="1" customFormat="1" ht="36" customHeight="1">
      <c r="B94" s="39"/>
      <c r="C94" s="270" t="s">
        <v>72</v>
      </c>
      <c r="D94" s="270" t="s">
        <v>752</v>
      </c>
      <c r="E94" s="271" t="s">
        <v>2267</v>
      </c>
      <c r="F94" s="272" t="s">
        <v>2268</v>
      </c>
      <c r="G94" s="273" t="s">
        <v>2266</v>
      </c>
      <c r="H94" s="274">
        <v>1</v>
      </c>
      <c r="I94" s="275"/>
      <c r="J94" s="276">
        <f>ROUND(I94*H94,2)</f>
        <v>0</v>
      </c>
      <c r="K94" s="272" t="s">
        <v>19</v>
      </c>
      <c r="L94" s="277"/>
      <c r="M94" s="278" t="s">
        <v>19</v>
      </c>
      <c r="N94" s="279" t="s">
        <v>43</v>
      </c>
      <c r="O94" s="84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31" t="s">
        <v>190</v>
      </c>
      <c r="AT94" s="231" t="s">
        <v>752</v>
      </c>
      <c r="AU94" s="231" t="s">
        <v>80</v>
      </c>
      <c r="AY94" s="18" t="s">
        <v>147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18" t="s">
        <v>80</v>
      </c>
      <c r="BK94" s="232">
        <f>ROUND(I94*H94,2)</f>
        <v>0</v>
      </c>
      <c r="BL94" s="18" t="s">
        <v>154</v>
      </c>
      <c r="BM94" s="231" t="s">
        <v>154</v>
      </c>
    </row>
    <row r="95" spans="2:65" s="1" customFormat="1" ht="16.5" customHeight="1">
      <c r="B95" s="39"/>
      <c r="C95" s="270" t="s">
        <v>72</v>
      </c>
      <c r="D95" s="270" t="s">
        <v>752</v>
      </c>
      <c r="E95" s="271" t="s">
        <v>2269</v>
      </c>
      <c r="F95" s="272" t="s">
        <v>2270</v>
      </c>
      <c r="G95" s="273" t="s">
        <v>2266</v>
      </c>
      <c r="H95" s="274">
        <v>1</v>
      </c>
      <c r="I95" s="275"/>
      <c r="J95" s="276">
        <f>ROUND(I95*H95,2)</f>
        <v>0</v>
      </c>
      <c r="K95" s="272" t="s">
        <v>19</v>
      </c>
      <c r="L95" s="277"/>
      <c r="M95" s="278" t="s">
        <v>19</v>
      </c>
      <c r="N95" s="279" t="s">
        <v>43</v>
      </c>
      <c r="O95" s="84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1" t="s">
        <v>190</v>
      </c>
      <c r="AT95" s="231" t="s">
        <v>752</v>
      </c>
      <c r="AU95" s="231" t="s">
        <v>80</v>
      </c>
      <c r="AY95" s="18" t="s">
        <v>147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8" t="s">
        <v>80</v>
      </c>
      <c r="BK95" s="232">
        <f>ROUND(I95*H95,2)</f>
        <v>0</v>
      </c>
      <c r="BL95" s="18" t="s">
        <v>154</v>
      </c>
      <c r="BM95" s="231" t="s">
        <v>176</v>
      </c>
    </row>
    <row r="96" spans="2:65" s="1" customFormat="1" ht="16.5" customHeight="1">
      <c r="B96" s="39"/>
      <c r="C96" s="270" t="s">
        <v>72</v>
      </c>
      <c r="D96" s="270" t="s">
        <v>752</v>
      </c>
      <c r="E96" s="271" t="s">
        <v>2271</v>
      </c>
      <c r="F96" s="272" t="s">
        <v>2272</v>
      </c>
      <c r="G96" s="273" t="s">
        <v>2266</v>
      </c>
      <c r="H96" s="274">
        <v>2</v>
      </c>
      <c r="I96" s="275"/>
      <c r="J96" s="276">
        <f>ROUND(I96*H96,2)</f>
        <v>0</v>
      </c>
      <c r="K96" s="272" t="s">
        <v>19</v>
      </c>
      <c r="L96" s="277"/>
      <c r="M96" s="278" t="s">
        <v>19</v>
      </c>
      <c r="N96" s="279" t="s">
        <v>43</v>
      </c>
      <c r="O96" s="84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1" t="s">
        <v>190</v>
      </c>
      <c r="AT96" s="231" t="s">
        <v>752</v>
      </c>
      <c r="AU96" s="231" t="s">
        <v>80</v>
      </c>
      <c r="AY96" s="18" t="s">
        <v>147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18" t="s">
        <v>80</v>
      </c>
      <c r="BK96" s="232">
        <f>ROUND(I96*H96,2)</f>
        <v>0</v>
      </c>
      <c r="BL96" s="18" t="s">
        <v>154</v>
      </c>
      <c r="BM96" s="231" t="s">
        <v>190</v>
      </c>
    </row>
    <row r="97" spans="2:65" s="1" customFormat="1" ht="36" customHeight="1">
      <c r="B97" s="39"/>
      <c r="C97" s="270" t="s">
        <v>72</v>
      </c>
      <c r="D97" s="270" t="s">
        <v>752</v>
      </c>
      <c r="E97" s="271" t="s">
        <v>2273</v>
      </c>
      <c r="F97" s="272" t="s">
        <v>2274</v>
      </c>
      <c r="G97" s="273" t="s">
        <v>2266</v>
      </c>
      <c r="H97" s="274">
        <v>4</v>
      </c>
      <c r="I97" s="275"/>
      <c r="J97" s="276">
        <f>ROUND(I97*H97,2)</f>
        <v>0</v>
      </c>
      <c r="K97" s="272" t="s">
        <v>19</v>
      </c>
      <c r="L97" s="277"/>
      <c r="M97" s="278" t="s">
        <v>19</v>
      </c>
      <c r="N97" s="279" t="s">
        <v>43</v>
      </c>
      <c r="O97" s="84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1" t="s">
        <v>190</v>
      </c>
      <c r="AT97" s="231" t="s">
        <v>752</v>
      </c>
      <c r="AU97" s="231" t="s">
        <v>80</v>
      </c>
      <c r="AY97" s="18" t="s">
        <v>147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18" t="s">
        <v>80</v>
      </c>
      <c r="BK97" s="232">
        <f>ROUND(I97*H97,2)</f>
        <v>0</v>
      </c>
      <c r="BL97" s="18" t="s">
        <v>154</v>
      </c>
      <c r="BM97" s="231" t="s">
        <v>200</v>
      </c>
    </row>
    <row r="98" spans="2:65" s="1" customFormat="1" ht="36" customHeight="1">
      <c r="B98" s="39"/>
      <c r="C98" s="270" t="s">
        <v>72</v>
      </c>
      <c r="D98" s="270" t="s">
        <v>752</v>
      </c>
      <c r="E98" s="271" t="s">
        <v>2275</v>
      </c>
      <c r="F98" s="272" t="s">
        <v>2276</v>
      </c>
      <c r="G98" s="273" t="s">
        <v>2266</v>
      </c>
      <c r="H98" s="274">
        <v>1</v>
      </c>
      <c r="I98" s="275"/>
      <c r="J98" s="276">
        <f>ROUND(I98*H98,2)</f>
        <v>0</v>
      </c>
      <c r="K98" s="272" t="s">
        <v>19</v>
      </c>
      <c r="L98" s="277"/>
      <c r="M98" s="278" t="s">
        <v>19</v>
      </c>
      <c r="N98" s="279" t="s">
        <v>43</v>
      </c>
      <c r="O98" s="84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AR98" s="231" t="s">
        <v>190</v>
      </c>
      <c r="AT98" s="231" t="s">
        <v>752</v>
      </c>
      <c r="AU98" s="231" t="s">
        <v>80</v>
      </c>
      <c r="AY98" s="18" t="s">
        <v>147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18" t="s">
        <v>80</v>
      </c>
      <c r="BK98" s="232">
        <f>ROUND(I98*H98,2)</f>
        <v>0</v>
      </c>
      <c r="BL98" s="18" t="s">
        <v>154</v>
      </c>
      <c r="BM98" s="231" t="s">
        <v>209</v>
      </c>
    </row>
    <row r="99" spans="2:65" s="1" customFormat="1" ht="16.5" customHeight="1">
      <c r="B99" s="39"/>
      <c r="C99" s="270" t="s">
        <v>72</v>
      </c>
      <c r="D99" s="270" t="s">
        <v>752</v>
      </c>
      <c r="E99" s="271" t="s">
        <v>2277</v>
      </c>
      <c r="F99" s="272" t="s">
        <v>2278</v>
      </c>
      <c r="G99" s="273" t="s">
        <v>2279</v>
      </c>
      <c r="H99" s="274">
        <v>2</v>
      </c>
      <c r="I99" s="275"/>
      <c r="J99" s="276">
        <f>ROUND(I99*H99,2)</f>
        <v>0</v>
      </c>
      <c r="K99" s="272" t="s">
        <v>19</v>
      </c>
      <c r="L99" s="277"/>
      <c r="M99" s="278" t="s">
        <v>19</v>
      </c>
      <c r="N99" s="279" t="s">
        <v>43</v>
      </c>
      <c r="O99" s="84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1" t="s">
        <v>190</v>
      </c>
      <c r="AT99" s="231" t="s">
        <v>752</v>
      </c>
      <c r="AU99" s="231" t="s">
        <v>80</v>
      </c>
      <c r="AY99" s="18" t="s">
        <v>147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18" t="s">
        <v>80</v>
      </c>
      <c r="BK99" s="232">
        <f>ROUND(I99*H99,2)</f>
        <v>0</v>
      </c>
      <c r="BL99" s="18" t="s">
        <v>154</v>
      </c>
      <c r="BM99" s="231" t="s">
        <v>228</v>
      </c>
    </row>
    <row r="100" spans="2:65" s="1" customFormat="1" ht="24" customHeight="1">
      <c r="B100" s="39"/>
      <c r="C100" s="270" t="s">
        <v>72</v>
      </c>
      <c r="D100" s="270" t="s">
        <v>752</v>
      </c>
      <c r="E100" s="271" t="s">
        <v>2280</v>
      </c>
      <c r="F100" s="272" t="s">
        <v>2281</v>
      </c>
      <c r="G100" s="273" t="s">
        <v>2279</v>
      </c>
      <c r="H100" s="274">
        <v>4</v>
      </c>
      <c r="I100" s="275"/>
      <c r="J100" s="276">
        <f>ROUND(I100*H100,2)</f>
        <v>0</v>
      </c>
      <c r="K100" s="272" t="s">
        <v>19</v>
      </c>
      <c r="L100" s="277"/>
      <c r="M100" s="278" t="s">
        <v>19</v>
      </c>
      <c r="N100" s="279" t="s">
        <v>43</v>
      </c>
      <c r="O100" s="84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AR100" s="231" t="s">
        <v>190</v>
      </c>
      <c r="AT100" s="231" t="s">
        <v>752</v>
      </c>
      <c r="AU100" s="231" t="s">
        <v>80</v>
      </c>
      <c r="AY100" s="18" t="s">
        <v>147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8" t="s">
        <v>80</v>
      </c>
      <c r="BK100" s="232">
        <f>ROUND(I100*H100,2)</f>
        <v>0</v>
      </c>
      <c r="BL100" s="18" t="s">
        <v>154</v>
      </c>
      <c r="BM100" s="231" t="s">
        <v>257</v>
      </c>
    </row>
    <row r="101" spans="2:65" s="1" customFormat="1" ht="36" customHeight="1">
      <c r="B101" s="39"/>
      <c r="C101" s="270" t="s">
        <v>72</v>
      </c>
      <c r="D101" s="270" t="s">
        <v>752</v>
      </c>
      <c r="E101" s="271" t="s">
        <v>2282</v>
      </c>
      <c r="F101" s="272" t="s">
        <v>2283</v>
      </c>
      <c r="G101" s="273" t="s">
        <v>19</v>
      </c>
      <c r="H101" s="274">
        <v>0</v>
      </c>
      <c r="I101" s="275"/>
      <c r="J101" s="276">
        <f>ROUND(I101*H101,2)</f>
        <v>0</v>
      </c>
      <c r="K101" s="272" t="s">
        <v>19</v>
      </c>
      <c r="L101" s="277"/>
      <c r="M101" s="278" t="s">
        <v>19</v>
      </c>
      <c r="N101" s="279" t="s">
        <v>43</v>
      </c>
      <c r="O101" s="84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1" t="s">
        <v>190</v>
      </c>
      <c r="AT101" s="231" t="s">
        <v>752</v>
      </c>
      <c r="AU101" s="231" t="s">
        <v>80</v>
      </c>
      <c r="AY101" s="18" t="s">
        <v>147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8" t="s">
        <v>80</v>
      </c>
      <c r="BK101" s="232">
        <f>ROUND(I101*H101,2)</f>
        <v>0</v>
      </c>
      <c r="BL101" s="18" t="s">
        <v>154</v>
      </c>
      <c r="BM101" s="231" t="s">
        <v>267</v>
      </c>
    </row>
    <row r="102" spans="2:65" s="1" customFormat="1" ht="16.5" customHeight="1">
      <c r="B102" s="39"/>
      <c r="C102" s="270" t="s">
        <v>72</v>
      </c>
      <c r="D102" s="270" t="s">
        <v>752</v>
      </c>
      <c r="E102" s="271" t="s">
        <v>2284</v>
      </c>
      <c r="F102" s="272" t="s">
        <v>2285</v>
      </c>
      <c r="G102" s="273" t="s">
        <v>2279</v>
      </c>
      <c r="H102" s="274">
        <v>10</v>
      </c>
      <c r="I102" s="275"/>
      <c r="J102" s="276">
        <f>ROUND(I102*H102,2)</f>
        <v>0</v>
      </c>
      <c r="K102" s="272" t="s">
        <v>19</v>
      </c>
      <c r="L102" s="277"/>
      <c r="M102" s="278" t="s">
        <v>19</v>
      </c>
      <c r="N102" s="279" t="s">
        <v>43</v>
      </c>
      <c r="O102" s="84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AR102" s="231" t="s">
        <v>190</v>
      </c>
      <c r="AT102" s="231" t="s">
        <v>752</v>
      </c>
      <c r="AU102" s="231" t="s">
        <v>80</v>
      </c>
      <c r="AY102" s="18" t="s">
        <v>147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18" t="s">
        <v>80</v>
      </c>
      <c r="BK102" s="232">
        <f>ROUND(I102*H102,2)</f>
        <v>0</v>
      </c>
      <c r="BL102" s="18" t="s">
        <v>154</v>
      </c>
      <c r="BM102" s="231" t="s">
        <v>278</v>
      </c>
    </row>
    <row r="103" spans="2:65" s="1" customFormat="1" ht="16.5" customHeight="1">
      <c r="B103" s="39"/>
      <c r="C103" s="270" t="s">
        <v>72</v>
      </c>
      <c r="D103" s="270" t="s">
        <v>752</v>
      </c>
      <c r="E103" s="271" t="s">
        <v>2286</v>
      </c>
      <c r="F103" s="272" t="s">
        <v>2287</v>
      </c>
      <c r="G103" s="273" t="s">
        <v>2279</v>
      </c>
      <c r="H103" s="274">
        <v>5</v>
      </c>
      <c r="I103" s="275"/>
      <c r="J103" s="276">
        <f>ROUND(I103*H103,2)</f>
        <v>0</v>
      </c>
      <c r="K103" s="272" t="s">
        <v>19</v>
      </c>
      <c r="L103" s="277"/>
      <c r="M103" s="278" t="s">
        <v>19</v>
      </c>
      <c r="N103" s="279" t="s">
        <v>43</v>
      </c>
      <c r="O103" s="84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AR103" s="231" t="s">
        <v>190</v>
      </c>
      <c r="AT103" s="231" t="s">
        <v>752</v>
      </c>
      <c r="AU103" s="231" t="s">
        <v>80</v>
      </c>
      <c r="AY103" s="18" t="s">
        <v>147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18" t="s">
        <v>80</v>
      </c>
      <c r="BK103" s="232">
        <f>ROUND(I103*H103,2)</f>
        <v>0</v>
      </c>
      <c r="BL103" s="18" t="s">
        <v>154</v>
      </c>
      <c r="BM103" s="231" t="s">
        <v>288</v>
      </c>
    </row>
    <row r="104" spans="2:65" s="1" customFormat="1" ht="24" customHeight="1">
      <c r="B104" s="39"/>
      <c r="C104" s="270" t="s">
        <v>72</v>
      </c>
      <c r="D104" s="270" t="s">
        <v>752</v>
      </c>
      <c r="E104" s="271" t="s">
        <v>2288</v>
      </c>
      <c r="F104" s="272" t="s">
        <v>2289</v>
      </c>
      <c r="G104" s="273" t="s">
        <v>152</v>
      </c>
      <c r="H104" s="274">
        <v>2</v>
      </c>
      <c r="I104" s="275"/>
      <c r="J104" s="276">
        <f>ROUND(I104*H104,2)</f>
        <v>0</v>
      </c>
      <c r="K104" s="272" t="s">
        <v>19</v>
      </c>
      <c r="L104" s="277"/>
      <c r="M104" s="278" t="s">
        <v>19</v>
      </c>
      <c r="N104" s="279" t="s">
        <v>43</v>
      </c>
      <c r="O104" s="84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AR104" s="231" t="s">
        <v>190</v>
      </c>
      <c r="AT104" s="231" t="s">
        <v>752</v>
      </c>
      <c r="AU104" s="231" t="s">
        <v>80</v>
      </c>
      <c r="AY104" s="18" t="s">
        <v>147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8" t="s">
        <v>80</v>
      </c>
      <c r="BK104" s="232">
        <f>ROUND(I104*H104,2)</f>
        <v>0</v>
      </c>
      <c r="BL104" s="18" t="s">
        <v>154</v>
      </c>
      <c r="BM104" s="231" t="s">
        <v>303</v>
      </c>
    </row>
    <row r="105" spans="2:63" s="11" customFormat="1" ht="25.9" customHeight="1">
      <c r="B105" s="204"/>
      <c r="C105" s="205"/>
      <c r="D105" s="206" t="s">
        <v>71</v>
      </c>
      <c r="E105" s="207" t="s">
        <v>2290</v>
      </c>
      <c r="F105" s="207" t="s">
        <v>2291</v>
      </c>
      <c r="G105" s="205"/>
      <c r="H105" s="205"/>
      <c r="I105" s="208"/>
      <c r="J105" s="209">
        <f>BK105</f>
        <v>0</v>
      </c>
      <c r="K105" s="205"/>
      <c r="L105" s="210"/>
      <c r="M105" s="211"/>
      <c r="N105" s="212"/>
      <c r="O105" s="212"/>
      <c r="P105" s="213">
        <f>SUM(P106:P120)</f>
        <v>0</v>
      </c>
      <c r="Q105" s="212"/>
      <c r="R105" s="213">
        <f>SUM(R106:R120)</f>
        <v>0</v>
      </c>
      <c r="S105" s="212"/>
      <c r="T105" s="214">
        <f>SUM(T106:T120)</f>
        <v>0</v>
      </c>
      <c r="AR105" s="215" t="s">
        <v>80</v>
      </c>
      <c r="AT105" s="216" t="s">
        <v>71</v>
      </c>
      <c r="AU105" s="216" t="s">
        <v>72</v>
      </c>
      <c r="AY105" s="215" t="s">
        <v>147</v>
      </c>
      <c r="BK105" s="217">
        <f>SUM(BK106:BK120)</f>
        <v>0</v>
      </c>
    </row>
    <row r="106" spans="2:65" s="1" customFormat="1" ht="36" customHeight="1">
      <c r="B106" s="39"/>
      <c r="C106" s="270" t="s">
        <v>72</v>
      </c>
      <c r="D106" s="270" t="s">
        <v>752</v>
      </c>
      <c r="E106" s="271" t="s">
        <v>2292</v>
      </c>
      <c r="F106" s="272" t="s">
        <v>2293</v>
      </c>
      <c r="G106" s="273" t="s">
        <v>2266</v>
      </c>
      <c r="H106" s="274">
        <v>2</v>
      </c>
      <c r="I106" s="275"/>
      <c r="J106" s="276">
        <f>ROUND(I106*H106,2)</f>
        <v>0</v>
      </c>
      <c r="K106" s="272" t="s">
        <v>19</v>
      </c>
      <c r="L106" s="277"/>
      <c r="M106" s="278" t="s">
        <v>19</v>
      </c>
      <c r="N106" s="279" t="s">
        <v>43</v>
      </c>
      <c r="O106" s="84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AR106" s="231" t="s">
        <v>190</v>
      </c>
      <c r="AT106" s="231" t="s">
        <v>752</v>
      </c>
      <c r="AU106" s="231" t="s">
        <v>80</v>
      </c>
      <c r="AY106" s="18" t="s">
        <v>147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8" t="s">
        <v>80</v>
      </c>
      <c r="BK106" s="232">
        <f>ROUND(I106*H106,2)</f>
        <v>0</v>
      </c>
      <c r="BL106" s="18" t="s">
        <v>154</v>
      </c>
      <c r="BM106" s="231" t="s">
        <v>319</v>
      </c>
    </row>
    <row r="107" spans="2:65" s="1" customFormat="1" ht="36" customHeight="1">
      <c r="B107" s="39"/>
      <c r="C107" s="270" t="s">
        <v>72</v>
      </c>
      <c r="D107" s="270" t="s">
        <v>752</v>
      </c>
      <c r="E107" s="271" t="s">
        <v>2294</v>
      </c>
      <c r="F107" s="272" t="s">
        <v>2295</v>
      </c>
      <c r="G107" s="273" t="s">
        <v>2266</v>
      </c>
      <c r="H107" s="274">
        <v>1</v>
      </c>
      <c r="I107" s="275"/>
      <c r="J107" s="276">
        <f>ROUND(I107*H107,2)</f>
        <v>0</v>
      </c>
      <c r="K107" s="272" t="s">
        <v>19</v>
      </c>
      <c r="L107" s="277"/>
      <c r="M107" s="278" t="s">
        <v>19</v>
      </c>
      <c r="N107" s="279" t="s">
        <v>43</v>
      </c>
      <c r="O107" s="84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AR107" s="231" t="s">
        <v>190</v>
      </c>
      <c r="AT107" s="231" t="s">
        <v>752</v>
      </c>
      <c r="AU107" s="231" t="s">
        <v>80</v>
      </c>
      <c r="AY107" s="18" t="s">
        <v>147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8" t="s">
        <v>80</v>
      </c>
      <c r="BK107" s="232">
        <f>ROUND(I107*H107,2)</f>
        <v>0</v>
      </c>
      <c r="BL107" s="18" t="s">
        <v>154</v>
      </c>
      <c r="BM107" s="231" t="s">
        <v>330</v>
      </c>
    </row>
    <row r="108" spans="2:65" s="1" customFormat="1" ht="36" customHeight="1">
      <c r="B108" s="39"/>
      <c r="C108" s="270" t="s">
        <v>72</v>
      </c>
      <c r="D108" s="270" t="s">
        <v>752</v>
      </c>
      <c r="E108" s="271" t="s">
        <v>2296</v>
      </c>
      <c r="F108" s="272" t="s">
        <v>2297</v>
      </c>
      <c r="G108" s="273" t="s">
        <v>2266</v>
      </c>
      <c r="H108" s="274">
        <v>1</v>
      </c>
      <c r="I108" s="275"/>
      <c r="J108" s="276">
        <f>ROUND(I108*H108,2)</f>
        <v>0</v>
      </c>
      <c r="K108" s="272" t="s">
        <v>19</v>
      </c>
      <c r="L108" s="277"/>
      <c r="M108" s="278" t="s">
        <v>19</v>
      </c>
      <c r="N108" s="279" t="s">
        <v>43</v>
      </c>
      <c r="O108" s="84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AR108" s="231" t="s">
        <v>190</v>
      </c>
      <c r="AT108" s="231" t="s">
        <v>752</v>
      </c>
      <c r="AU108" s="231" t="s">
        <v>80</v>
      </c>
      <c r="AY108" s="18" t="s">
        <v>147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8" t="s">
        <v>80</v>
      </c>
      <c r="BK108" s="232">
        <f>ROUND(I108*H108,2)</f>
        <v>0</v>
      </c>
      <c r="BL108" s="18" t="s">
        <v>154</v>
      </c>
      <c r="BM108" s="231" t="s">
        <v>343</v>
      </c>
    </row>
    <row r="109" spans="2:65" s="1" customFormat="1" ht="36" customHeight="1">
      <c r="B109" s="39"/>
      <c r="C109" s="270" t="s">
        <v>72</v>
      </c>
      <c r="D109" s="270" t="s">
        <v>752</v>
      </c>
      <c r="E109" s="271" t="s">
        <v>2298</v>
      </c>
      <c r="F109" s="272" t="s">
        <v>2299</v>
      </c>
      <c r="G109" s="273" t="s">
        <v>2266</v>
      </c>
      <c r="H109" s="274">
        <v>3</v>
      </c>
      <c r="I109" s="275"/>
      <c r="J109" s="276">
        <f>ROUND(I109*H109,2)</f>
        <v>0</v>
      </c>
      <c r="K109" s="272" t="s">
        <v>19</v>
      </c>
      <c r="L109" s="277"/>
      <c r="M109" s="278" t="s">
        <v>19</v>
      </c>
      <c r="N109" s="279" t="s">
        <v>43</v>
      </c>
      <c r="O109" s="84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AR109" s="231" t="s">
        <v>190</v>
      </c>
      <c r="AT109" s="231" t="s">
        <v>752</v>
      </c>
      <c r="AU109" s="231" t="s">
        <v>80</v>
      </c>
      <c r="AY109" s="18" t="s">
        <v>147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8" t="s">
        <v>80</v>
      </c>
      <c r="BK109" s="232">
        <f>ROUND(I109*H109,2)</f>
        <v>0</v>
      </c>
      <c r="BL109" s="18" t="s">
        <v>154</v>
      </c>
      <c r="BM109" s="231" t="s">
        <v>363</v>
      </c>
    </row>
    <row r="110" spans="2:65" s="1" customFormat="1" ht="16.5" customHeight="1">
      <c r="B110" s="39"/>
      <c r="C110" s="270" t="s">
        <v>72</v>
      </c>
      <c r="D110" s="270" t="s">
        <v>752</v>
      </c>
      <c r="E110" s="271" t="s">
        <v>2300</v>
      </c>
      <c r="F110" s="272" t="s">
        <v>2301</v>
      </c>
      <c r="G110" s="273" t="s">
        <v>2266</v>
      </c>
      <c r="H110" s="274">
        <v>3</v>
      </c>
      <c r="I110" s="275"/>
      <c r="J110" s="276">
        <f>ROUND(I110*H110,2)</f>
        <v>0</v>
      </c>
      <c r="K110" s="272" t="s">
        <v>19</v>
      </c>
      <c r="L110" s="277"/>
      <c r="M110" s="278" t="s">
        <v>19</v>
      </c>
      <c r="N110" s="279" t="s">
        <v>43</v>
      </c>
      <c r="O110" s="84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AR110" s="231" t="s">
        <v>190</v>
      </c>
      <c r="AT110" s="231" t="s">
        <v>752</v>
      </c>
      <c r="AU110" s="231" t="s">
        <v>80</v>
      </c>
      <c r="AY110" s="18" t="s">
        <v>147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8" t="s">
        <v>80</v>
      </c>
      <c r="BK110" s="232">
        <f>ROUND(I110*H110,2)</f>
        <v>0</v>
      </c>
      <c r="BL110" s="18" t="s">
        <v>154</v>
      </c>
      <c r="BM110" s="231" t="s">
        <v>384</v>
      </c>
    </row>
    <row r="111" spans="2:65" s="1" customFormat="1" ht="16.5" customHeight="1">
      <c r="B111" s="39"/>
      <c r="C111" s="270" t="s">
        <v>72</v>
      </c>
      <c r="D111" s="270" t="s">
        <v>752</v>
      </c>
      <c r="E111" s="271" t="s">
        <v>2302</v>
      </c>
      <c r="F111" s="272" t="s">
        <v>2270</v>
      </c>
      <c r="G111" s="273" t="s">
        <v>2266</v>
      </c>
      <c r="H111" s="274">
        <v>1</v>
      </c>
      <c r="I111" s="275"/>
      <c r="J111" s="276">
        <f>ROUND(I111*H111,2)</f>
        <v>0</v>
      </c>
      <c r="K111" s="272" t="s">
        <v>19</v>
      </c>
      <c r="L111" s="277"/>
      <c r="M111" s="278" t="s">
        <v>19</v>
      </c>
      <c r="N111" s="279" t="s">
        <v>43</v>
      </c>
      <c r="O111" s="84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AR111" s="231" t="s">
        <v>190</v>
      </c>
      <c r="AT111" s="231" t="s">
        <v>752</v>
      </c>
      <c r="AU111" s="231" t="s">
        <v>80</v>
      </c>
      <c r="AY111" s="18" t="s">
        <v>147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8" t="s">
        <v>80</v>
      </c>
      <c r="BK111" s="232">
        <f>ROUND(I111*H111,2)</f>
        <v>0</v>
      </c>
      <c r="BL111" s="18" t="s">
        <v>154</v>
      </c>
      <c r="BM111" s="231" t="s">
        <v>394</v>
      </c>
    </row>
    <row r="112" spans="2:65" s="1" customFormat="1" ht="24" customHeight="1">
      <c r="B112" s="39"/>
      <c r="C112" s="270" t="s">
        <v>72</v>
      </c>
      <c r="D112" s="270" t="s">
        <v>752</v>
      </c>
      <c r="E112" s="271" t="s">
        <v>2303</v>
      </c>
      <c r="F112" s="272" t="s">
        <v>2304</v>
      </c>
      <c r="G112" s="273" t="s">
        <v>2266</v>
      </c>
      <c r="H112" s="274">
        <v>9</v>
      </c>
      <c r="I112" s="275"/>
      <c r="J112" s="276">
        <f>ROUND(I112*H112,2)</f>
        <v>0</v>
      </c>
      <c r="K112" s="272" t="s">
        <v>19</v>
      </c>
      <c r="L112" s="277"/>
      <c r="M112" s="278" t="s">
        <v>19</v>
      </c>
      <c r="N112" s="279" t="s">
        <v>43</v>
      </c>
      <c r="O112" s="84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AR112" s="231" t="s">
        <v>190</v>
      </c>
      <c r="AT112" s="231" t="s">
        <v>752</v>
      </c>
      <c r="AU112" s="231" t="s">
        <v>80</v>
      </c>
      <c r="AY112" s="18" t="s">
        <v>147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8" t="s">
        <v>80</v>
      </c>
      <c r="BK112" s="232">
        <f>ROUND(I112*H112,2)</f>
        <v>0</v>
      </c>
      <c r="BL112" s="18" t="s">
        <v>154</v>
      </c>
      <c r="BM112" s="231" t="s">
        <v>405</v>
      </c>
    </row>
    <row r="113" spans="2:65" s="1" customFormat="1" ht="24" customHeight="1">
      <c r="B113" s="39"/>
      <c r="C113" s="270" t="s">
        <v>72</v>
      </c>
      <c r="D113" s="270" t="s">
        <v>752</v>
      </c>
      <c r="E113" s="271" t="s">
        <v>2305</v>
      </c>
      <c r="F113" s="272" t="s">
        <v>2306</v>
      </c>
      <c r="G113" s="273" t="s">
        <v>2266</v>
      </c>
      <c r="H113" s="274">
        <v>3</v>
      </c>
      <c r="I113" s="275"/>
      <c r="J113" s="276">
        <f>ROUND(I113*H113,2)</f>
        <v>0</v>
      </c>
      <c r="K113" s="272" t="s">
        <v>19</v>
      </c>
      <c r="L113" s="277"/>
      <c r="M113" s="278" t="s">
        <v>19</v>
      </c>
      <c r="N113" s="279" t="s">
        <v>43</v>
      </c>
      <c r="O113" s="84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AR113" s="231" t="s">
        <v>190</v>
      </c>
      <c r="AT113" s="231" t="s">
        <v>752</v>
      </c>
      <c r="AU113" s="231" t="s">
        <v>80</v>
      </c>
      <c r="AY113" s="18" t="s">
        <v>147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8" t="s">
        <v>80</v>
      </c>
      <c r="BK113" s="232">
        <f>ROUND(I113*H113,2)</f>
        <v>0</v>
      </c>
      <c r="BL113" s="18" t="s">
        <v>154</v>
      </c>
      <c r="BM113" s="231" t="s">
        <v>420</v>
      </c>
    </row>
    <row r="114" spans="2:65" s="1" customFormat="1" ht="16.5" customHeight="1">
      <c r="B114" s="39"/>
      <c r="C114" s="270" t="s">
        <v>72</v>
      </c>
      <c r="D114" s="270" t="s">
        <v>752</v>
      </c>
      <c r="E114" s="271" t="s">
        <v>2307</v>
      </c>
      <c r="F114" s="272" t="s">
        <v>2278</v>
      </c>
      <c r="G114" s="273" t="s">
        <v>2279</v>
      </c>
      <c r="H114" s="274">
        <v>5</v>
      </c>
      <c r="I114" s="275"/>
      <c r="J114" s="276">
        <f>ROUND(I114*H114,2)</f>
        <v>0</v>
      </c>
      <c r="K114" s="272" t="s">
        <v>19</v>
      </c>
      <c r="L114" s="277"/>
      <c r="M114" s="278" t="s">
        <v>19</v>
      </c>
      <c r="N114" s="279" t="s">
        <v>43</v>
      </c>
      <c r="O114" s="84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AR114" s="231" t="s">
        <v>190</v>
      </c>
      <c r="AT114" s="231" t="s">
        <v>752</v>
      </c>
      <c r="AU114" s="231" t="s">
        <v>80</v>
      </c>
      <c r="AY114" s="18" t="s">
        <v>147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8" t="s">
        <v>80</v>
      </c>
      <c r="BK114" s="232">
        <f>ROUND(I114*H114,2)</f>
        <v>0</v>
      </c>
      <c r="BL114" s="18" t="s">
        <v>154</v>
      </c>
      <c r="BM114" s="231" t="s">
        <v>431</v>
      </c>
    </row>
    <row r="115" spans="2:65" s="1" customFormat="1" ht="16.5" customHeight="1">
      <c r="B115" s="39"/>
      <c r="C115" s="270" t="s">
        <v>72</v>
      </c>
      <c r="D115" s="270" t="s">
        <v>752</v>
      </c>
      <c r="E115" s="271" t="s">
        <v>2308</v>
      </c>
      <c r="F115" s="272" t="s">
        <v>2309</v>
      </c>
      <c r="G115" s="273" t="s">
        <v>2279</v>
      </c>
      <c r="H115" s="274">
        <v>15</v>
      </c>
      <c r="I115" s="275"/>
      <c r="J115" s="276">
        <f>ROUND(I115*H115,2)</f>
        <v>0</v>
      </c>
      <c r="K115" s="272" t="s">
        <v>19</v>
      </c>
      <c r="L115" s="277"/>
      <c r="M115" s="278" t="s">
        <v>19</v>
      </c>
      <c r="N115" s="279" t="s">
        <v>43</v>
      </c>
      <c r="O115" s="84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AR115" s="231" t="s">
        <v>190</v>
      </c>
      <c r="AT115" s="231" t="s">
        <v>752</v>
      </c>
      <c r="AU115" s="231" t="s">
        <v>80</v>
      </c>
      <c r="AY115" s="18" t="s">
        <v>147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18" t="s">
        <v>80</v>
      </c>
      <c r="BK115" s="232">
        <f>ROUND(I115*H115,2)</f>
        <v>0</v>
      </c>
      <c r="BL115" s="18" t="s">
        <v>154</v>
      </c>
      <c r="BM115" s="231" t="s">
        <v>441</v>
      </c>
    </row>
    <row r="116" spans="2:65" s="1" customFormat="1" ht="16.5" customHeight="1">
      <c r="B116" s="39"/>
      <c r="C116" s="270" t="s">
        <v>72</v>
      </c>
      <c r="D116" s="270" t="s">
        <v>752</v>
      </c>
      <c r="E116" s="271" t="s">
        <v>2310</v>
      </c>
      <c r="F116" s="272" t="s">
        <v>2311</v>
      </c>
      <c r="G116" s="273" t="s">
        <v>2279</v>
      </c>
      <c r="H116" s="274">
        <v>5</v>
      </c>
      <c r="I116" s="275"/>
      <c r="J116" s="276">
        <f>ROUND(I116*H116,2)</f>
        <v>0</v>
      </c>
      <c r="K116" s="272" t="s">
        <v>19</v>
      </c>
      <c r="L116" s="277"/>
      <c r="M116" s="278" t="s">
        <v>19</v>
      </c>
      <c r="N116" s="279" t="s">
        <v>43</v>
      </c>
      <c r="O116" s="84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AR116" s="231" t="s">
        <v>190</v>
      </c>
      <c r="AT116" s="231" t="s">
        <v>752</v>
      </c>
      <c r="AU116" s="231" t="s">
        <v>80</v>
      </c>
      <c r="AY116" s="18" t="s">
        <v>147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8" t="s">
        <v>80</v>
      </c>
      <c r="BK116" s="232">
        <f>ROUND(I116*H116,2)</f>
        <v>0</v>
      </c>
      <c r="BL116" s="18" t="s">
        <v>154</v>
      </c>
      <c r="BM116" s="231" t="s">
        <v>450</v>
      </c>
    </row>
    <row r="117" spans="2:65" s="1" customFormat="1" ht="24" customHeight="1">
      <c r="B117" s="39"/>
      <c r="C117" s="270" t="s">
        <v>72</v>
      </c>
      <c r="D117" s="270" t="s">
        <v>752</v>
      </c>
      <c r="E117" s="271" t="s">
        <v>2312</v>
      </c>
      <c r="F117" s="272" t="s">
        <v>2281</v>
      </c>
      <c r="G117" s="273" t="s">
        <v>2279</v>
      </c>
      <c r="H117" s="274">
        <v>35</v>
      </c>
      <c r="I117" s="275"/>
      <c r="J117" s="276">
        <f>ROUND(I117*H117,2)</f>
        <v>0</v>
      </c>
      <c r="K117" s="272" t="s">
        <v>19</v>
      </c>
      <c r="L117" s="277"/>
      <c r="M117" s="278" t="s">
        <v>19</v>
      </c>
      <c r="N117" s="279" t="s">
        <v>43</v>
      </c>
      <c r="O117" s="84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AR117" s="231" t="s">
        <v>190</v>
      </c>
      <c r="AT117" s="231" t="s">
        <v>752</v>
      </c>
      <c r="AU117" s="231" t="s">
        <v>80</v>
      </c>
      <c r="AY117" s="18" t="s">
        <v>147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8" t="s">
        <v>80</v>
      </c>
      <c r="BK117" s="232">
        <f>ROUND(I117*H117,2)</f>
        <v>0</v>
      </c>
      <c r="BL117" s="18" t="s">
        <v>154</v>
      </c>
      <c r="BM117" s="231" t="s">
        <v>463</v>
      </c>
    </row>
    <row r="118" spans="2:65" s="1" customFormat="1" ht="24" customHeight="1">
      <c r="B118" s="39"/>
      <c r="C118" s="270" t="s">
        <v>72</v>
      </c>
      <c r="D118" s="270" t="s">
        <v>752</v>
      </c>
      <c r="E118" s="271" t="s">
        <v>2313</v>
      </c>
      <c r="F118" s="272" t="s">
        <v>2314</v>
      </c>
      <c r="G118" s="273" t="s">
        <v>19</v>
      </c>
      <c r="H118" s="274">
        <v>0</v>
      </c>
      <c r="I118" s="275"/>
      <c r="J118" s="276">
        <f>ROUND(I118*H118,2)</f>
        <v>0</v>
      </c>
      <c r="K118" s="272" t="s">
        <v>19</v>
      </c>
      <c r="L118" s="277"/>
      <c r="M118" s="278" t="s">
        <v>19</v>
      </c>
      <c r="N118" s="279" t="s">
        <v>43</v>
      </c>
      <c r="O118" s="84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AR118" s="231" t="s">
        <v>190</v>
      </c>
      <c r="AT118" s="231" t="s">
        <v>752</v>
      </c>
      <c r="AU118" s="231" t="s">
        <v>80</v>
      </c>
      <c r="AY118" s="18" t="s">
        <v>147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18" t="s">
        <v>80</v>
      </c>
      <c r="BK118" s="232">
        <f>ROUND(I118*H118,2)</f>
        <v>0</v>
      </c>
      <c r="BL118" s="18" t="s">
        <v>154</v>
      </c>
      <c r="BM118" s="231" t="s">
        <v>477</v>
      </c>
    </row>
    <row r="119" spans="2:65" s="1" customFormat="1" ht="16.5" customHeight="1">
      <c r="B119" s="39"/>
      <c r="C119" s="270" t="s">
        <v>72</v>
      </c>
      <c r="D119" s="270" t="s">
        <v>752</v>
      </c>
      <c r="E119" s="271" t="s">
        <v>2315</v>
      </c>
      <c r="F119" s="272" t="s">
        <v>2316</v>
      </c>
      <c r="G119" s="273" t="s">
        <v>2279</v>
      </c>
      <c r="H119" s="274">
        <v>15</v>
      </c>
      <c r="I119" s="275"/>
      <c r="J119" s="276">
        <f>ROUND(I119*H119,2)</f>
        <v>0</v>
      </c>
      <c r="K119" s="272" t="s">
        <v>19</v>
      </c>
      <c r="L119" s="277"/>
      <c r="M119" s="278" t="s">
        <v>19</v>
      </c>
      <c r="N119" s="279" t="s">
        <v>43</v>
      </c>
      <c r="O119" s="84"/>
      <c r="P119" s="229">
        <f>O119*H119</f>
        <v>0</v>
      </c>
      <c r="Q119" s="229">
        <v>0</v>
      </c>
      <c r="R119" s="229">
        <f>Q119*H119</f>
        <v>0</v>
      </c>
      <c r="S119" s="229">
        <v>0</v>
      </c>
      <c r="T119" s="230">
        <f>S119*H119</f>
        <v>0</v>
      </c>
      <c r="AR119" s="231" t="s">
        <v>190</v>
      </c>
      <c r="AT119" s="231" t="s">
        <v>752</v>
      </c>
      <c r="AU119" s="231" t="s">
        <v>80</v>
      </c>
      <c r="AY119" s="18" t="s">
        <v>147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18" t="s">
        <v>80</v>
      </c>
      <c r="BK119" s="232">
        <f>ROUND(I119*H119,2)</f>
        <v>0</v>
      </c>
      <c r="BL119" s="18" t="s">
        <v>154</v>
      </c>
      <c r="BM119" s="231" t="s">
        <v>489</v>
      </c>
    </row>
    <row r="120" spans="2:65" s="1" customFormat="1" ht="16.5" customHeight="1">
      <c r="B120" s="39"/>
      <c r="C120" s="270" t="s">
        <v>72</v>
      </c>
      <c r="D120" s="270" t="s">
        <v>752</v>
      </c>
      <c r="E120" s="271" t="s">
        <v>2284</v>
      </c>
      <c r="F120" s="272" t="s">
        <v>2285</v>
      </c>
      <c r="G120" s="273" t="s">
        <v>2279</v>
      </c>
      <c r="H120" s="274">
        <v>10</v>
      </c>
      <c r="I120" s="275"/>
      <c r="J120" s="276">
        <f>ROUND(I120*H120,2)</f>
        <v>0</v>
      </c>
      <c r="K120" s="272" t="s">
        <v>19</v>
      </c>
      <c r="L120" s="277"/>
      <c r="M120" s="278" t="s">
        <v>19</v>
      </c>
      <c r="N120" s="279" t="s">
        <v>43</v>
      </c>
      <c r="O120" s="84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AR120" s="231" t="s">
        <v>190</v>
      </c>
      <c r="AT120" s="231" t="s">
        <v>752</v>
      </c>
      <c r="AU120" s="231" t="s">
        <v>80</v>
      </c>
      <c r="AY120" s="18" t="s">
        <v>147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8" t="s">
        <v>80</v>
      </c>
      <c r="BK120" s="232">
        <f>ROUND(I120*H120,2)</f>
        <v>0</v>
      </c>
      <c r="BL120" s="18" t="s">
        <v>154</v>
      </c>
      <c r="BM120" s="231" t="s">
        <v>502</v>
      </c>
    </row>
    <row r="121" spans="2:63" s="11" customFormat="1" ht="25.9" customHeight="1">
      <c r="B121" s="204"/>
      <c r="C121" s="205"/>
      <c r="D121" s="206" t="s">
        <v>71</v>
      </c>
      <c r="E121" s="207" t="s">
        <v>2317</v>
      </c>
      <c r="F121" s="207" t="s">
        <v>2318</v>
      </c>
      <c r="G121" s="205"/>
      <c r="H121" s="205"/>
      <c r="I121" s="208"/>
      <c r="J121" s="209">
        <f>BK121</f>
        <v>0</v>
      </c>
      <c r="K121" s="205"/>
      <c r="L121" s="210"/>
      <c r="M121" s="211"/>
      <c r="N121" s="212"/>
      <c r="O121" s="212"/>
      <c r="P121" s="213">
        <f>SUM(P122:P127)</f>
        <v>0</v>
      </c>
      <c r="Q121" s="212"/>
      <c r="R121" s="213">
        <f>SUM(R122:R127)</f>
        <v>0</v>
      </c>
      <c r="S121" s="212"/>
      <c r="T121" s="214">
        <f>SUM(T122:T127)</f>
        <v>0</v>
      </c>
      <c r="AR121" s="215" t="s">
        <v>80</v>
      </c>
      <c r="AT121" s="216" t="s">
        <v>71</v>
      </c>
      <c r="AU121" s="216" t="s">
        <v>72</v>
      </c>
      <c r="AY121" s="215" t="s">
        <v>147</v>
      </c>
      <c r="BK121" s="217">
        <f>SUM(BK122:BK127)</f>
        <v>0</v>
      </c>
    </row>
    <row r="122" spans="2:65" s="1" customFormat="1" ht="36" customHeight="1">
      <c r="B122" s="39"/>
      <c r="C122" s="270" t="s">
        <v>72</v>
      </c>
      <c r="D122" s="270" t="s">
        <v>752</v>
      </c>
      <c r="E122" s="271" t="s">
        <v>2319</v>
      </c>
      <c r="F122" s="272" t="s">
        <v>2320</v>
      </c>
      <c r="G122" s="273" t="s">
        <v>2266</v>
      </c>
      <c r="H122" s="274">
        <v>4</v>
      </c>
      <c r="I122" s="275"/>
      <c r="J122" s="276">
        <f>ROUND(I122*H122,2)</f>
        <v>0</v>
      </c>
      <c r="K122" s="272" t="s">
        <v>19</v>
      </c>
      <c r="L122" s="277"/>
      <c r="M122" s="278" t="s">
        <v>19</v>
      </c>
      <c r="N122" s="279" t="s">
        <v>43</v>
      </c>
      <c r="O122" s="84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AR122" s="231" t="s">
        <v>190</v>
      </c>
      <c r="AT122" s="231" t="s">
        <v>752</v>
      </c>
      <c r="AU122" s="231" t="s">
        <v>80</v>
      </c>
      <c r="AY122" s="18" t="s">
        <v>147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8" t="s">
        <v>80</v>
      </c>
      <c r="BK122" s="232">
        <f>ROUND(I122*H122,2)</f>
        <v>0</v>
      </c>
      <c r="BL122" s="18" t="s">
        <v>154</v>
      </c>
      <c r="BM122" s="231" t="s">
        <v>512</v>
      </c>
    </row>
    <row r="123" spans="2:65" s="1" customFormat="1" ht="16.5" customHeight="1">
      <c r="B123" s="39"/>
      <c r="C123" s="270" t="s">
        <v>72</v>
      </c>
      <c r="D123" s="270" t="s">
        <v>752</v>
      </c>
      <c r="E123" s="271" t="s">
        <v>2321</v>
      </c>
      <c r="F123" s="272" t="s">
        <v>2309</v>
      </c>
      <c r="G123" s="273" t="s">
        <v>2279</v>
      </c>
      <c r="H123" s="274">
        <v>10</v>
      </c>
      <c r="I123" s="275"/>
      <c r="J123" s="276">
        <f>ROUND(I123*H123,2)</f>
        <v>0</v>
      </c>
      <c r="K123" s="272" t="s">
        <v>19</v>
      </c>
      <c r="L123" s="277"/>
      <c r="M123" s="278" t="s">
        <v>19</v>
      </c>
      <c r="N123" s="279" t="s">
        <v>43</v>
      </c>
      <c r="O123" s="84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AR123" s="231" t="s">
        <v>190</v>
      </c>
      <c r="AT123" s="231" t="s">
        <v>752</v>
      </c>
      <c r="AU123" s="231" t="s">
        <v>80</v>
      </c>
      <c r="AY123" s="18" t="s">
        <v>147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8" t="s">
        <v>80</v>
      </c>
      <c r="BK123" s="232">
        <f>ROUND(I123*H123,2)</f>
        <v>0</v>
      </c>
      <c r="BL123" s="18" t="s">
        <v>154</v>
      </c>
      <c r="BM123" s="231" t="s">
        <v>526</v>
      </c>
    </row>
    <row r="124" spans="2:65" s="1" customFormat="1" ht="24" customHeight="1">
      <c r="B124" s="39"/>
      <c r="C124" s="270" t="s">
        <v>72</v>
      </c>
      <c r="D124" s="270" t="s">
        <v>752</v>
      </c>
      <c r="E124" s="271" t="s">
        <v>2322</v>
      </c>
      <c r="F124" s="272" t="s">
        <v>2281</v>
      </c>
      <c r="G124" s="273" t="s">
        <v>2279</v>
      </c>
      <c r="H124" s="274">
        <v>10</v>
      </c>
      <c r="I124" s="275"/>
      <c r="J124" s="276">
        <f>ROUND(I124*H124,2)</f>
        <v>0</v>
      </c>
      <c r="K124" s="272" t="s">
        <v>19</v>
      </c>
      <c r="L124" s="277"/>
      <c r="M124" s="278" t="s">
        <v>19</v>
      </c>
      <c r="N124" s="279" t="s">
        <v>43</v>
      </c>
      <c r="O124" s="84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AR124" s="231" t="s">
        <v>190</v>
      </c>
      <c r="AT124" s="231" t="s">
        <v>752</v>
      </c>
      <c r="AU124" s="231" t="s">
        <v>80</v>
      </c>
      <c r="AY124" s="18" t="s">
        <v>147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80</v>
      </c>
      <c r="BK124" s="232">
        <f>ROUND(I124*H124,2)</f>
        <v>0</v>
      </c>
      <c r="BL124" s="18" t="s">
        <v>154</v>
      </c>
      <c r="BM124" s="231" t="s">
        <v>537</v>
      </c>
    </row>
    <row r="125" spans="2:65" s="1" customFormat="1" ht="24" customHeight="1">
      <c r="B125" s="39"/>
      <c r="C125" s="270" t="s">
        <v>72</v>
      </c>
      <c r="D125" s="270" t="s">
        <v>752</v>
      </c>
      <c r="E125" s="271" t="s">
        <v>2323</v>
      </c>
      <c r="F125" s="272" t="s">
        <v>2314</v>
      </c>
      <c r="G125" s="273" t="s">
        <v>19</v>
      </c>
      <c r="H125" s="274">
        <v>0</v>
      </c>
      <c r="I125" s="275"/>
      <c r="J125" s="276">
        <f>ROUND(I125*H125,2)</f>
        <v>0</v>
      </c>
      <c r="K125" s="272" t="s">
        <v>19</v>
      </c>
      <c r="L125" s="277"/>
      <c r="M125" s="278" t="s">
        <v>19</v>
      </c>
      <c r="N125" s="279" t="s">
        <v>43</v>
      </c>
      <c r="O125" s="84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AR125" s="231" t="s">
        <v>190</v>
      </c>
      <c r="AT125" s="231" t="s">
        <v>752</v>
      </c>
      <c r="AU125" s="231" t="s">
        <v>80</v>
      </c>
      <c r="AY125" s="18" t="s">
        <v>147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80</v>
      </c>
      <c r="BK125" s="232">
        <f>ROUND(I125*H125,2)</f>
        <v>0</v>
      </c>
      <c r="BL125" s="18" t="s">
        <v>154</v>
      </c>
      <c r="BM125" s="231" t="s">
        <v>549</v>
      </c>
    </row>
    <row r="126" spans="2:65" s="1" customFormat="1" ht="16.5" customHeight="1">
      <c r="B126" s="39"/>
      <c r="C126" s="270" t="s">
        <v>72</v>
      </c>
      <c r="D126" s="270" t="s">
        <v>752</v>
      </c>
      <c r="E126" s="271" t="s">
        <v>2315</v>
      </c>
      <c r="F126" s="272" t="s">
        <v>2316</v>
      </c>
      <c r="G126" s="273" t="s">
        <v>2279</v>
      </c>
      <c r="H126" s="274">
        <v>25</v>
      </c>
      <c r="I126" s="275"/>
      <c r="J126" s="276">
        <f>ROUND(I126*H126,2)</f>
        <v>0</v>
      </c>
      <c r="K126" s="272" t="s">
        <v>19</v>
      </c>
      <c r="L126" s="277"/>
      <c r="M126" s="278" t="s">
        <v>19</v>
      </c>
      <c r="N126" s="279" t="s">
        <v>43</v>
      </c>
      <c r="O126" s="84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AR126" s="231" t="s">
        <v>190</v>
      </c>
      <c r="AT126" s="231" t="s">
        <v>752</v>
      </c>
      <c r="AU126" s="231" t="s">
        <v>80</v>
      </c>
      <c r="AY126" s="18" t="s">
        <v>147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80</v>
      </c>
      <c r="BK126" s="232">
        <f>ROUND(I126*H126,2)</f>
        <v>0</v>
      </c>
      <c r="BL126" s="18" t="s">
        <v>154</v>
      </c>
      <c r="BM126" s="231" t="s">
        <v>566</v>
      </c>
    </row>
    <row r="127" spans="2:65" s="1" customFormat="1" ht="16.5" customHeight="1">
      <c r="B127" s="39"/>
      <c r="C127" s="270" t="s">
        <v>72</v>
      </c>
      <c r="D127" s="270" t="s">
        <v>752</v>
      </c>
      <c r="E127" s="271" t="s">
        <v>2284</v>
      </c>
      <c r="F127" s="272" t="s">
        <v>2285</v>
      </c>
      <c r="G127" s="273" t="s">
        <v>2279</v>
      </c>
      <c r="H127" s="274">
        <v>12</v>
      </c>
      <c r="I127" s="275"/>
      <c r="J127" s="276">
        <f>ROUND(I127*H127,2)</f>
        <v>0</v>
      </c>
      <c r="K127" s="272" t="s">
        <v>19</v>
      </c>
      <c r="L127" s="277"/>
      <c r="M127" s="278" t="s">
        <v>19</v>
      </c>
      <c r="N127" s="279" t="s">
        <v>43</v>
      </c>
      <c r="O127" s="84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AR127" s="231" t="s">
        <v>190</v>
      </c>
      <c r="AT127" s="231" t="s">
        <v>752</v>
      </c>
      <c r="AU127" s="231" t="s">
        <v>80</v>
      </c>
      <c r="AY127" s="18" t="s">
        <v>147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80</v>
      </c>
      <c r="BK127" s="232">
        <f>ROUND(I127*H127,2)</f>
        <v>0</v>
      </c>
      <c r="BL127" s="18" t="s">
        <v>154</v>
      </c>
      <c r="BM127" s="231" t="s">
        <v>1005</v>
      </c>
    </row>
    <row r="128" spans="2:63" s="11" customFormat="1" ht="25.9" customHeight="1">
      <c r="B128" s="204"/>
      <c r="C128" s="205"/>
      <c r="D128" s="206" t="s">
        <v>71</v>
      </c>
      <c r="E128" s="207" t="s">
        <v>2324</v>
      </c>
      <c r="F128" s="207" t="s">
        <v>2325</v>
      </c>
      <c r="G128" s="205"/>
      <c r="H128" s="205"/>
      <c r="I128" s="208"/>
      <c r="J128" s="209">
        <f>BK128</f>
        <v>0</v>
      </c>
      <c r="K128" s="205"/>
      <c r="L128" s="210"/>
      <c r="M128" s="211"/>
      <c r="N128" s="212"/>
      <c r="O128" s="212"/>
      <c r="P128" s="213">
        <f>SUM(P129:P133)</f>
        <v>0</v>
      </c>
      <c r="Q128" s="212"/>
      <c r="R128" s="213">
        <f>SUM(R129:R133)</f>
        <v>0</v>
      </c>
      <c r="S128" s="212"/>
      <c r="T128" s="214">
        <f>SUM(T129:T133)</f>
        <v>0</v>
      </c>
      <c r="AR128" s="215" t="s">
        <v>80</v>
      </c>
      <c r="AT128" s="216" t="s">
        <v>71</v>
      </c>
      <c r="AU128" s="216" t="s">
        <v>72</v>
      </c>
      <c r="AY128" s="215" t="s">
        <v>147</v>
      </c>
      <c r="BK128" s="217">
        <f>SUM(BK129:BK133)</f>
        <v>0</v>
      </c>
    </row>
    <row r="129" spans="2:65" s="1" customFormat="1" ht="16.5" customHeight="1">
      <c r="B129" s="39"/>
      <c r="C129" s="270" t="s">
        <v>72</v>
      </c>
      <c r="D129" s="270" t="s">
        <v>752</v>
      </c>
      <c r="E129" s="271" t="s">
        <v>2326</v>
      </c>
      <c r="F129" s="272" t="s">
        <v>2327</v>
      </c>
      <c r="G129" s="273" t="s">
        <v>2266</v>
      </c>
      <c r="H129" s="274">
        <v>1</v>
      </c>
      <c r="I129" s="275"/>
      <c r="J129" s="276">
        <f>ROUND(I129*H129,2)</f>
        <v>0</v>
      </c>
      <c r="K129" s="272" t="s">
        <v>19</v>
      </c>
      <c r="L129" s="277"/>
      <c r="M129" s="278" t="s">
        <v>19</v>
      </c>
      <c r="N129" s="279" t="s">
        <v>43</v>
      </c>
      <c r="O129" s="84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1" t="s">
        <v>190</v>
      </c>
      <c r="AT129" s="231" t="s">
        <v>752</v>
      </c>
      <c r="AU129" s="231" t="s">
        <v>80</v>
      </c>
      <c r="AY129" s="18" t="s">
        <v>147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80</v>
      </c>
      <c r="BK129" s="232">
        <f>ROUND(I129*H129,2)</f>
        <v>0</v>
      </c>
      <c r="BL129" s="18" t="s">
        <v>154</v>
      </c>
      <c r="BM129" s="231" t="s">
        <v>1017</v>
      </c>
    </row>
    <row r="130" spans="2:65" s="1" customFormat="1" ht="16.5" customHeight="1">
      <c r="B130" s="39"/>
      <c r="C130" s="270" t="s">
        <v>72</v>
      </c>
      <c r="D130" s="270" t="s">
        <v>752</v>
      </c>
      <c r="E130" s="271" t="s">
        <v>2328</v>
      </c>
      <c r="F130" s="272" t="s">
        <v>2329</v>
      </c>
      <c r="G130" s="273" t="s">
        <v>2266</v>
      </c>
      <c r="H130" s="274">
        <v>1</v>
      </c>
      <c r="I130" s="275"/>
      <c r="J130" s="276">
        <f>ROUND(I130*H130,2)</f>
        <v>0</v>
      </c>
      <c r="K130" s="272" t="s">
        <v>19</v>
      </c>
      <c r="L130" s="277"/>
      <c r="M130" s="278" t="s">
        <v>19</v>
      </c>
      <c r="N130" s="279" t="s">
        <v>43</v>
      </c>
      <c r="O130" s="84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31" t="s">
        <v>190</v>
      </c>
      <c r="AT130" s="231" t="s">
        <v>752</v>
      </c>
      <c r="AU130" s="231" t="s">
        <v>80</v>
      </c>
      <c r="AY130" s="18" t="s">
        <v>147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80</v>
      </c>
      <c r="BK130" s="232">
        <f>ROUND(I130*H130,2)</f>
        <v>0</v>
      </c>
      <c r="BL130" s="18" t="s">
        <v>154</v>
      </c>
      <c r="BM130" s="231" t="s">
        <v>1025</v>
      </c>
    </row>
    <row r="131" spans="2:65" s="1" customFormat="1" ht="24" customHeight="1">
      <c r="B131" s="39"/>
      <c r="C131" s="270" t="s">
        <v>72</v>
      </c>
      <c r="D131" s="270" t="s">
        <v>752</v>
      </c>
      <c r="E131" s="271" t="s">
        <v>2330</v>
      </c>
      <c r="F131" s="272" t="s">
        <v>2314</v>
      </c>
      <c r="G131" s="273" t="s">
        <v>19</v>
      </c>
      <c r="H131" s="274">
        <v>0</v>
      </c>
      <c r="I131" s="275"/>
      <c r="J131" s="276">
        <f>ROUND(I131*H131,2)</f>
        <v>0</v>
      </c>
      <c r="K131" s="272" t="s">
        <v>19</v>
      </c>
      <c r="L131" s="277"/>
      <c r="M131" s="278" t="s">
        <v>19</v>
      </c>
      <c r="N131" s="279" t="s">
        <v>43</v>
      </c>
      <c r="O131" s="84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AR131" s="231" t="s">
        <v>190</v>
      </c>
      <c r="AT131" s="231" t="s">
        <v>752</v>
      </c>
      <c r="AU131" s="231" t="s">
        <v>80</v>
      </c>
      <c r="AY131" s="18" t="s">
        <v>147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80</v>
      </c>
      <c r="BK131" s="232">
        <f>ROUND(I131*H131,2)</f>
        <v>0</v>
      </c>
      <c r="BL131" s="18" t="s">
        <v>154</v>
      </c>
      <c r="BM131" s="231" t="s">
        <v>1034</v>
      </c>
    </row>
    <row r="132" spans="2:65" s="1" customFormat="1" ht="16.5" customHeight="1">
      <c r="B132" s="39"/>
      <c r="C132" s="270" t="s">
        <v>72</v>
      </c>
      <c r="D132" s="270" t="s">
        <v>752</v>
      </c>
      <c r="E132" s="271" t="s">
        <v>2331</v>
      </c>
      <c r="F132" s="272" t="s">
        <v>2332</v>
      </c>
      <c r="G132" s="273" t="s">
        <v>2279</v>
      </c>
      <c r="H132" s="274">
        <v>10</v>
      </c>
      <c r="I132" s="275"/>
      <c r="J132" s="276">
        <f>ROUND(I132*H132,2)</f>
        <v>0</v>
      </c>
      <c r="K132" s="272" t="s">
        <v>19</v>
      </c>
      <c r="L132" s="277"/>
      <c r="M132" s="278" t="s">
        <v>19</v>
      </c>
      <c r="N132" s="279" t="s">
        <v>43</v>
      </c>
      <c r="O132" s="84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AR132" s="231" t="s">
        <v>190</v>
      </c>
      <c r="AT132" s="231" t="s">
        <v>752</v>
      </c>
      <c r="AU132" s="231" t="s">
        <v>80</v>
      </c>
      <c r="AY132" s="18" t="s">
        <v>147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80</v>
      </c>
      <c r="BK132" s="232">
        <f>ROUND(I132*H132,2)</f>
        <v>0</v>
      </c>
      <c r="BL132" s="18" t="s">
        <v>154</v>
      </c>
      <c r="BM132" s="231" t="s">
        <v>1042</v>
      </c>
    </row>
    <row r="133" spans="2:65" s="1" customFormat="1" ht="24" customHeight="1">
      <c r="B133" s="39"/>
      <c r="C133" s="270" t="s">
        <v>72</v>
      </c>
      <c r="D133" s="270" t="s">
        <v>752</v>
      </c>
      <c r="E133" s="271" t="s">
        <v>2333</v>
      </c>
      <c r="F133" s="272" t="s">
        <v>2334</v>
      </c>
      <c r="G133" s="273" t="s">
        <v>152</v>
      </c>
      <c r="H133" s="274">
        <v>10</v>
      </c>
      <c r="I133" s="275"/>
      <c r="J133" s="276">
        <f>ROUND(I133*H133,2)</f>
        <v>0</v>
      </c>
      <c r="K133" s="272" t="s">
        <v>19</v>
      </c>
      <c r="L133" s="277"/>
      <c r="M133" s="278" t="s">
        <v>19</v>
      </c>
      <c r="N133" s="279" t="s">
        <v>43</v>
      </c>
      <c r="O133" s="84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AR133" s="231" t="s">
        <v>190</v>
      </c>
      <c r="AT133" s="231" t="s">
        <v>752</v>
      </c>
      <c r="AU133" s="231" t="s">
        <v>80</v>
      </c>
      <c r="AY133" s="18" t="s">
        <v>147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80</v>
      </c>
      <c r="BK133" s="232">
        <f>ROUND(I133*H133,2)</f>
        <v>0</v>
      </c>
      <c r="BL133" s="18" t="s">
        <v>154</v>
      </c>
      <c r="BM133" s="231" t="s">
        <v>1051</v>
      </c>
    </row>
    <row r="134" spans="2:63" s="11" customFormat="1" ht="25.9" customHeight="1">
      <c r="B134" s="204"/>
      <c r="C134" s="205"/>
      <c r="D134" s="206" t="s">
        <v>71</v>
      </c>
      <c r="E134" s="207" t="s">
        <v>2335</v>
      </c>
      <c r="F134" s="207" t="s">
        <v>2336</v>
      </c>
      <c r="G134" s="205"/>
      <c r="H134" s="205"/>
      <c r="I134" s="208"/>
      <c r="J134" s="209">
        <f>BK134</f>
        <v>0</v>
      </c>
      <c r="K134" s="205"/>
      <c r="L134" s="210"/>
      <c r="M134" s="211"/>
      <c r="N134" s="212"/>
      <c r="O134" s="212"/>
      <c r="P134" s="213">
        <f>SUM(P135:P145)</f>
        <v>0</v>
      </c>
      <c r="Q134" s="212"/>
      <c r="R134" s="213">
        <f>SUM(R135:R145)</f>
        <v>0</v>
      </c>
      <c r="S134" s="212"/>
      <c r="T134" s="214">
        <f>SUM(T135:T145)</f>
        <v>0</v>
      </c>
      <c r="AR134" s="215" t="s">
        <v>80</v>
      </c>
      <c r="AT134" s="216" t="s">
        <v>71</v>
      </c>
      <c r="AU134" s="216" t="s">
        <v>72</v>
      </c>
      <c r="AY134" s="215" t="s">
        <v>147</v>
      </c>
      <c r="BK134" s="217">
        <f>SUM(BK135:BK145)</f>
        <v>0</v>
      </c>
    </row>
    <row r="135" spans="2:65" s="1" customFormat="1" ht="48" customHeight="1">
      <c r="B135" s="39"/>
      <c r="C135" s="270" t="s">
        <v>72</v>
      </c>
      <c r="D135" s="270" t="s">
        <v>752</v>
      </c>
      <c r="E135" s="271" t="s">
        <v>2337</v>
      </c>
      <c r="F135" s="272" t="s">
        <v>2338</v>
      </c>
      <c r="G135" s="273" t="s">
        <v>2266</v>
      </c>
      <c r="H135" s="274">
        <v>1</v>
      </c>
      <c r="I135" s="275"/>
      <c r="J135" s="276">
        <f>ROUND(I135*H135,2)</f>
        <v>0</v>
      </c>
      <c r="K135" s="272" t="s">
        <v>19</v>
      </c>
      <c r="L135" s="277"/>
      <c r="M135" s="278" t="s">
        <v>19</v>
      </c>
      <c r="N135" s="279" t="s">
        <v>43</v>
      </c>
      <c r="O135" s="84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1" t="s">
        <v>190</v>
      </c>
      <c r="AT135" s="231" t="s">
        <v>752</v>
      </c>
      <c r="AU135" s="231" t="s">
        <v>80</v>
      </c>
      <c r="AY135" s="18" t="s">
        <v>147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80</v>
      </c>
      <c r="BK135" s="232">
        <f>ROUND(I135*H135,2)</f>
        <v>0</v>
      </c>
      <c r="BL135" s="18" t="s">
        <v>154</v>
      </c>
      <c r="BM135" s="231" t="s">
        <v>1061</v>
      </c>
    </row>
    <row r="136" spans="2:65" s="1" customFormat="1" ht="24" customHeight="1">
      <c r="B136" s="39"/>
      <c r="C136" s="270" t="s">
        <v>72</v>
      </c>
      <c r="D136" s="270" t="s">
        <v>752</v>
      </c>
      <c r="E136" s="271" t="s">
        <v>2339</v>
      </c>
      <c r="F136" s="272" t="s">
        <v>2340</v>
      </c>
      <c r="G136" s="273" t="s">
        <v>2080</v>
      </c>
      <c r="H136" s="274">
        <v>1</v>
      </c>
      <c r="I136" s="275"/>
      <c r="J136" s="276">
        <f>ROUND(I136*H136,2)</f>
        <v>0</v>
      </c>
      <c r="K136" s="272" t="s">
        <v>19</v>
      </c>
      <c r="L136" s="277"/>
      <c r="M136" s="278" t="s">
        <v>19</v>
      </c>
      <c r="N136" s="279" t="s">
        <v>43</v>
      </c>
      <c r="O136" s="84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AR136" s="231" t="s">
        <v>190</v>
      </c>
      <c r="AT136" s="231" t="s">
        <v>752</v>
      </c>
      <c r="AU136" s="231" t="s">
        <v>80</v>
      </c>
      <c r="AY136" s="18" t="s">
        <v>147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80</v>
      </c>
      <c r="BK136" s="232">
        <f>ROUND(I136*H136,2)</f>
        <v>0</v>
      </c>
      <c r="BL136" s="18" t="s">
        <v>154</v>
      </c>
      <c r="BM136" s="231" t="s">
        <v>1070</v>
      </c>
    </row>
    <row r="137" spans="2:65" s="1" customFormat="1" ht="24" customHeight="1">
      <c r="B137" s="39"/>
      <c r="C137" s="270" t="s">
        <v>72</v>
      </c>
      <c r="D137" s="270" t="s">
        <v>752</v>
      </c>
      <c r="E137" s="271" t="s">
        <v>2341</v>
      </c>
      <c r="F137" s="272" t="s">
        <v>2342</v>
      </c>
      <c r="G137" s="273" t="s">
        <v>2266</v>
      </c>
      <c r="H137" s="274">
        <v>1</v>
      </c>
      <c r="I137" s="275"/>
      <c r="J137" s="276">
        <f>ROUND(I137*H137,2)</f>
        <v>0</v>
      </c>
      <c r="K137" s="272" t="s">
        <v>19</v>
      </c>
      <c r="L137" s="277"/>
      <c r="M137" s="278" t="s">
        <v>19</v>
      </c>
      <c r="N137" s="279" t="s">
        <v>43</v>
      </c>
      <c r="O137" s="84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1" t="s">
        <v>190</v>
      </c>
      <c r="AT137" s="231" t="s">
        <v>752</v>
      </c>
      <c r="AU137" s="231" t="s">
        <v>80</v>
      </c>
      <c r="AY137" s="18" t="s">
        <v>147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80</v>
      </c>
      <c r="BK137" s="232">
        <f>ROUND(I137*H137,2)</f>
        <v>0</v>
      </c>
      <c r="BL137" s="18" t="s">
        <v>154</v>
      </c>
      <c r="BM137" s="231" t="s">
        <v>1084</v>
      </c>
    </row>
    <row r="138" spans="2:65" s="1" customFormat="1" ht="16.5" customHeight="1">
      <c r="B138" s="39"/>
      <c r="C138" s="270" t="s">
        <v>72</v>
      </c>
      <c r="D138" s="270" t="s">
        <v>752</v>
      </c>
      <c r="E138" s="271" t="s">
        <v>2343</v>
      </c>
      <c r="F138" s="272" t="s">
        <v>2344</v>
      </c>
      <c r="G138" s="273" t="s">
        <v>2266</v>
      </c>
      <c r="H138" s="274">
        <v>4</v>
      </c>
      <c r="I138" s="275"/>
      <c r="J138" s="276">
        <f>ROUND(I138*H138,2)</f>
        <v>0</v>
      </c>
      <c r="K138" s="272" t="s">
        <v>19</v>
      </c>
      <c r="L138" s="277"/>
      <c r="M138" s="278" t="s">
        <v>19</v>
      </c>
      <c r="N138" s="279" t="s">
        <v>43</v>
      </c>
      <c r="O138" s="84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AR138" s="231" t="s">
        <v>190</v>
      </c>
      <c r="AT138" s="231" t="s">
        <v>752</v>
      </c>
      <c r="AU138" s="231" t="s">
        <v>80</v>
      </c>
      <c r="AY138" s="18" t="s">
        <v>147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80</v>
      </c>
      <c r="BK138" s="232">
        <f>ROUND(I138*H138,2)</f>
        <v>0</v>
      </c>
      <c r="BL138" s="18" t="s">
        <v>154</v>
      </c>
      <c r="BM138" s="231" t="s">
        <v>1092</v>
      </c>
    </row>
    <row r="139" spans="2:65" s="1" customFormat="1" ht="16.5" customHeight="1">
      <c r="B139" s="39"/>
      <c r="C139" s="270" t="s">
        <v>72</v>
      </c>
      <c r="D139" s="270" t="s">
        <v>752</v>
      </c>
      <c r="E139" s="271" t="s">
        <v>2345</v>
      </c>
      <c r="F139" s="272" t="s">
        <v>2346</v>
      </c>
      <c r="G139" s="273" t="s">
        <v>2266</v>
      </c>
      <c r="H139" s="274">
        <v>2</v>
      </c>
      <c r="I139" s="275"/>
      <c r="J139" s="276">
        <f>ROUND(I139*H139,2)</f>
        <v>0</v>
      </c>
      <c r="K139" s="272" t="s">
        <v>19</v>
      </c>
      <c r="L139" s="277"/>
      <c r="M139" s="278" t="s">
        <v>19</v>
      </c>
      <c r="N139" s="279" t="s">
        <v>43</v>
      </c>
      <c r="O139" s="84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AR139" s="231" t="s">
        <v>190</v>
      </c>
      <c r="AT139" s="231" t="s">
        <v>752</v>
      </c>
      <c r="AU139" s="231" t="s">
        <v>80</v>
      </c>
      <c r="AY139" s="18" t="s">
        <v>147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80</v>
      </c>
      <c r="BK139" s="232">
        <f>ROUND(I139*H139,2)</f>
        <v>0</v>
      </c>
      <c r="BL139" s="18" t="s">
        <v>154</v>
      </c>
      <c r="BM139" s="231" t="s">
        <v>1101</v>
      </c>
    </row>
    <row r="140" spans="2:65" s="1" customFormat="1" ht="24" customHeight="1">
      <c r="B140" s="39"/>
      <c r="C140" s="270" t="s">
        <v>72</v>
      </c>
      <c r="D140" s="270" t="s">
        <v>752</v>
      </c>
      <c r="E140" s="271" t="s">
        <v>2347</v>
      </c>
      <c r="F140" s="272" t="s">
        <v>2348</v>
      </c>
      <c r="G140" s="273" t="s">
        <v>2266</v>
      </c>
      <c r="H140" s="274">
        <v>7</v>
      </c>
      <c r="I140" s="275"/>
      <c r="J140" s="276">
        <f>ROUND(I140*H140,2)</f>
        <v>0</v>
      </c>
      <c r="K140" s="272" t="s">
        <v>19</v>
      </c>
      <c r="L140" s="277"/>
      <c r="M140" s="278" t="s">
        <v>19</v>
      </c>
      <c r="N140" s="279" t="s">
        <v>43</v>
      </c>
      <c r="O140" s="84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1" t="s">
        <v>190</v>
      </c>
      <c r="AT140" s="231" t="s">
        <v>752</v>
      </c>
      <c r="AU140" s="231" t="s">
        <v>80</v>
      </c>
      <c r="AY140" s="18" t="s">
        <v>147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80</v>
      </c>
      <c r="BK140" s="232">
        <f>ROUND(I140*H140,2)</f>
        <v>0</v>
      </c>
      <c r="BL140" s="18" t="s">
        <v>154</v>
      </c>
      <c r="BM140" s="231" t="s">
        <v>1111</v>
      </c>
    </row>
    <row r="141" spans="2:65" s="1" customFormat="1" ht="24" customHeight="1">
      <c r="B141" s="39"/>
      <c r="C141" s="270" t="s">
        <v>72</v>
      </c>
      <c r="D141" s="270" t="s">
        <v>752</v>
      </c>
      <c r="E141" s="271" t="s">
        <v>2349</v>
      </c>
      <c r="F141" s="272" t="s">
        <v>2350</v>
      </c>
      <c r="G141" s="273" t="s">
        <v>2266</v>
      </c>
      <c r="H141" s="274">
        <v>7</v>
      </c>
      <c r="I141" s="275"/>
      <c r="J141" s="276">
        <f>ROUND(I141*H141,2)</f>
        <v>0</v>
      </c>
      <c r="K141" s="272" t="s">
        <v>19</v>
      </c>
      <c r="L141" s="277"/>
      <c r="M141" s="278" t="s">
        <v>19</v>
      </c>
      <c r="N141" s="279" t="s">
        <v>43</v>
      </c>
      <c r="O141" s="84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31" t="s">
        <v>190</v>
      </c>
      <c r="AT141" s="231" t="s">
        <v>752</v>
      </c>
      <c r="AU141" s="231" t="s">
        <v>80</v>
      </c>
      <c r="AY141" s="18" t="s">
        <v>147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80</v>
      </c>
      <c r="BK141" s="232">
        <f>ROUND(I141*H141,2)</f>
        <v>0</v>
      </c>
      <c r="BL141" s="18" t="s">
        <v>154</v>
      </c>
      <c r="BM141" s="231" t="s">
        <v>1121</v>
      </c>
    </row>
    <row r="142" spans="2:65" s="1" customFormat="1" ht="24" customHeight="1">
      <c r="B142" s="39"/>
      <c r="C142" s="270" t="s">
        <v>72</v>
      </c>
      <c r="D142" s="270" t="s">
        <v>752</v>
      </c>
      <c r="E142" s="271" t="s">
        <v>2351</v>
      </c>
      <c r="F142" s="272" t="s">
        <v>2352</v>
      </c>
      <c r="G142" s="273" t="s">
        <v>2279</v>
      </c>
      <c r="H142" s="274">
        <v>40</v>
      </c>
      <c r="I142" s="275"/>
      <c r="J142" s="276">
        <f>ROUND(I142*H142,2)</f>
        <v>0</v>
      </c>
      <c r="K142" s="272" t="s">
        <v>19</v>
      </c>
      <c r="L142" s="277"/>
      <c r="M142" s="278" t="s">
        <v>19</v>
      </c>
      <c r="N142" s="279" t="s">
        <v>43</v>
      </c>
      <c r="O142" s="84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AR142" s="231" t="s">
        <v>190</v>
      </c>
      <c r="AT142" s="231" t="s">
        <v>752</v>
      </c>
      <c r="AU142" s="231" t="s">
        <v>80</v>
      </c>
      <c r="AY142" s="18" t="s">
        <v>147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80</v>
      </c>
      <c r="BK142" s="232">
        <f>ROUND(I142*H142,2)</f>
        <v>0</v>
      </c>
      <c r="BL142" s="18" t="s">
        <v>154</v>
      </c>
      <c r="BM142" s="231" t="s">
        <v>1134</v>
      </c>
    </row>
    <row r="143" spans="2:65" s="1" customFormat="1" ht="24" customHeight="1">
      <c r="B143" s="39"/>
      <c r="C143" s="270" t="s">
        <v>72</v>
      </c>
      <c r="D143" s="270" t="s">
        <v>752</v>
      </c>
      <c r="E143" s="271" t="s">
        <v>2353</v>
      </c>
      <c r="F143" s="272" t="s">
        <v>2314</v>
      </c>
      <c r="G143" s="273" t="s">
        <v>19</v>
      </c>
      <c r="H143" s="274">
        <v>0</v>
      </c>
      <c r="I143" s="275"/>
      <c r="J143" s="276">
        <f>ROUND(I143*H143,2)</f>
        <v>0</v>
      </c>
      <c r="K143" s="272" t="s">
        <v>19</v>
      </c>
      <c r="L143" s="277"/>
      <c r="M143" s="278" t="s">
        <v>19</v>
      </c>
      <c r="N143" s="279" t="s">
        <v>43</v>
      </c>
      <c r="O143" s="84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AR143" s="231" t="s">
        <v>190</v>
      </c>
      <c r="AT143" s="231" t="s">
        <v>752</v>
      </c>
      <c r="AU143" s="231" t="s">
        <v>80</v>
      </c>
      <c r="AY143" s="18" t="s">
        <v>147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80</v>
      </c>
      <c r="BK143" s="232">
        <f>ROUND(I143*H143,2)</f>
        <v>0</v>
      </c>
      <c r="BL143" s="18" t="s">
        <v>154</v>
      </c>
      <c r="BM143" s="231" t="s">
        <v>1142</v>
      </c>
    </row>
    <row r="144" spans="2:65" s="1" customFormat="1" ht="16.5" customHeight="1">
      <c r="B144" s="39"/>
      <c r="C144" s="270" t="s">
        <v>72</v>
      </c>
      <c r="D144" s="270" t="s">
        <v>752</v>
      </c>
      <c r="E144" s="271" t="s">
        <v>2354</v>
      </c>
      <c r="F144" s="272" t="s">
        <v>2355</v>
      </c>
      <c r="G144" s="273" t="s">
        <v>2279</v>
      </c>
      <c r="H144" s="274">
        <v>10</v>
      </c>
      <c r="I144" s="275"/>
      <c r="J144" s="276">
        <f>ROUND(I144*H144,2)</f>
        <v>0</v>
      </c>
      <c r="K144" s="272" t="s">
        <v>19</v>
      </c>
      <c r="L144" s="277"/>
      <c r="M144" s="278" t="s">
        <v>19</v>
      </c>
      <c r="N144" s="279" t="s">
        <v>43</v>
      </c>
      <c r="O144" s="84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AR144" s="231" t="s">
        <v>190</v>
      </c>
      <c r="AT144" s="231" t="s">
        <v>752</v>
      </c>
      <c r="AU144" s="231" t="s">
        <v>80</v>
      </c>
      <c r="AY144" s="18" t="s">
        <v>147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80</v>
      </c>
      <c r="BK144" s="232">
        <f>ROUND(I144*H144,2)</f>
        <v>0</v>
      </c>
      <c r="BL144" s="18" t="s">
        <v>154</v>
      </c>
      <c r="BM144" s="231" t="s">
        <v>1151</v>
      </c>
    </row>
    <row r="145" spans="2:65" s="1" customFormat="1" ht="24" customHeight="1">
      <c r="B145" s="39"/>
      <c r="C145" s="270" t="s">
        <v>72</v>
      </c>
      <c r="D145" s="270" t="s">
        <v>752</v>
      </c>
      <c r="E145" s="271" t="s">
        <v>2356</v>
      </c>
      <c r="F145" s="272" t="s">
        <v>2289</v>
      </c>
      <c r="G145" s="273" t="s">
        <v>152</v>
      </c>
      <c r="H145" s="274">
        <v>10</v>
      </c>
      <c r="I145" s="275"/>
      <c r="J145" s="276">
        <f>ROUND(I145*H145,2)</f>
        <v>0</v>
      </c>
      <c r="K145" s="272" t="s">
        <v>19</v>
      </c>
      <c r="L145" s="277"/>
      <c r="M145" s="278" t="s">
        <v>19</v>
      </c>
      <c r="N145" s="279" t="s">
        <v>43</v>
      </c>
      <c r="O145" s="84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AR145" s="231" t="s">
        <v>190</v>
      </c>
      <c r="AT145" s="231" t="s">
        <v>752</v>
      </c>
      <c r="AU145" s="231" t="s">
        <v>80</v>
      </c>
      <c r="AY145" s="18" t="s">
        <v>147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80</v>
      </c>
      <c r="BK145" s="232">
        <f>ROUND(I145*H145,2)</f>
        <v>0</v>
      </c>
      <c r="BL145" s="18" t="s">
        <v>154</v>
      </c>
      <c r="BM145" s="231" t="s">
        <v>1164</v>
      </c>
    </row>
    <row r="146" spans="2:63" s="11" customFormat="1" ht="25.9" customHeight="1">
      <c r="B146" s="204"/>
      <c r="C146" s="205"/>
      <c r="D146" s="206" t="s">
        <v>71</v>
      </c>
      <c r="E146" s="207" t="s">
        <v>2357</v>
      </c>
      <c r="F146" s="207" t="s">
        <v>2358</v>
      </c>
      <c r="G146" s="205"/>
      <c r="H146" s="205"/>
      <c r="I146" s="208"/>
      <c r="J146" s="209">
        <f>BK146</f>
        <v>0</v>
      </c>
      <c r="K146" s="205"/>
      <c r="L146" s="210"/>
      <c r="M146" s="211"/>
      <c r="N146" s="212"/>
      <c r="O146" s="212"/>
      <c r="P146" s="213">
        <f>SUM(P147:P151)</f>
        <v>0</v>
      </c>
      <c r="Q146" s="212"/>
      <c r="R146" s="213">
        <f>SUM(R147:R151)</f>
        <v>0</v>
      </c>
      <c r="S146" s="212"/>
      <c r="T146" s="214">
        <f>SUM(T147:T151)</f>
        <v>0</v>
      </c>
      <c r="AR146" s="215" t="s">
        <v>80</v>
      </c>
      <c r="AT146" s="216" t="s">
        <v>71</v>
      </c>
      <c r="AU146" s="216" t="s">
        <v>72</v>
      </c>
      <c r="AY146" s="215" t="s">
        <v>147</v>
      </c>
      <c r="BK146" s="217">
        <f>SUM(BK147:BK151)</f>
        <v>0</v>
      </c>
    </row>
    <row r="147" spans="2:65" s="1" customFormat="1" ht="16.5" customHeight="1">
      <c r="B147" s="39"/>
      <c r="C147" s="220" t="s">
        <v>72</v>
      </c>
      <c r="D147" s="220" t="s">
        <v>149</v>
      </c>
      <c r="E147" s="221" t="s">
        <v>2359</v>
      </c>
      <c r="F147" s="222" t="s">
        <v>2360</v>
      </c>
      <c r="G147" s="223" t="s">
        <v>552</v>
      </c>
      <c r="H147" s="224">
        <v>80</v>
      </c>
      <c r="I147" s="225"/>
      <c r="J147" s="226">
        <f>ROUND(I147*H147,2)</f>
        <v>0</v>
      </c>
      <c r="K147" s="222" t="s">
        <v>19</v>
      </c>
      <c r="L147" s="44"/>
      <c r="M147" s="227" t="s">
        <v>19</v>
      </c>
      <c r="N147" s="228" t="s">
        <v>43</v>
      </c>
      <c r="O147" s="84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AR147" s="231" t="s">
        <v>154</v>
      </c>
      <c r="AT147" s="231" t="s">
        <v>149</v>
      </c>
      <c r="AU147" s="231" t="s">
        <v>80</v>
      </c>
      <c r="AY147" s="18" t="s">
        <v>147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80</v>
      </c>
      <c r="BK147" s="232">
        <f>ROUND(I147*H147,2)</f>
        <v>0</v>
      </c>
      <c r="BL147" s="18" t="s">
        <v>154</v>
      </c>
      <c r="BM147" s="231" t="s">
        <v>1173</v>
      </c>
    </row>
    <row r="148" spans="2:65" s="1" customFormat="1" ht="16.5" customHeight="1">
      <c r="B148" s="39"/>
      <c r="C148" s="220" t="s">
        <v>72</v>
      </c>
      <c r="D148" s="220" t="s">
        <v>149</v>
      </c>
      <c r="E148" s="221" t="s">
        <v>2361</v>
      </c>
      <c r="F148" s="222" t="s">
        <v>2362</v>
      </c>
      <c r="G148" s="223" t="s">
        <v>552</v>
      </c>
      <c r="H148" s="224">
        <v>40</v>
      </c>
      <c r="I148" s="225"/>
      <c r="J148" s="226">
        <f>ROUND(I148*H148,2)</f>
        <v>0</v>
      </c>
      <c r="K148" s="222" t="s">
        <v>19</v>
      </c>
      <c r="L148" s="44"/>
      <c r="M148" s="227" t="s">
        <v>19</v>
      </c>
      <c r="N148" s="228" t="s">
        <v>43</v>
      </c>
      <c r="O148" s="84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AR148" s="231" t="s">
        <v>154</v>
      </c>
      <c r="AT148" s="231" t="s">
        <v>149</v>
      </c>
      <c r="AU148" s="231" t="s">
        <v>80</v>
      </c>
      <c r="AY148" s="18" t="s">
        <v>147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80</v>
      </c>
      <c r="BK148" s="232">
        <f>ROUND(I148*H148,2)</f>
        <v>0</v>
      </c>
      <c r="BL148" s="18" t="s">
        <v>154</v>
      </c>
      <c r="BM148" s="231" t="s">
        <v>1185</v>
      </c>
    </row>
    <row r="149" spans="2:65" s="1" customFormat="1" ht="24" customHeight="1">
      <c r="B149" s="39"/>
      <c r="C149" s="220" t="s">
        <v>72</v>
      </c>
      <c r="D149" s="220" t="s">
        <v>149</v>
      </c>
      <c r="E149" s="221" t="s">
        <v>2363</v>
      </c>
      <c r="F149" s="222" t="s">
        <v>2364</v>
      </c>
      <c r="G149" s="223" t="s">
        <v>2080</v>
      </c>
      <c r="H149" s="224">
        <v>1</v>
      </c>
      <c r="I149" s="225"/>
      <c r="J149" s="226">
        <f>ROUND(I149*H149,2)</f>
        <v>0</v>
      </c>
      <c r="K149" s="222" t="s">
        <v>19</v>
      </c>
      <c r="L149" s="44"/>
      <c r="M149" s="227" t="s">
        <v>19</v>
      </c>
      <c r="N149" s="228" t="s">
        <v>43</v>
      </c>
      <c r="O149" s="84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AR149" s="231" t="s">
        <v>154</v>
      </c>
      <c r="AT149" s="231" t="s">
        <v>149</v>
      </c>
      <c r="AU149" s="231" t="s">
        <v>80</v>
      </c>
      <c r="AY149" s="18" t="s">
        <v>147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80</v>
      </c>
      <c r="BK149" s="232">
        <f>ROUND(I149*H149,2)</f>
        <v>0</v>
      </c>
      <c r="BL149" s="18" t="s">
        <v>154</v>
      </c>
      <c r="BM149" s="231" t="s">
        <v>1194</v>
      </c>
    </row>
    <row r="150" spans="2:65" s="1" customFormat="1" ht="16.5" customHeight="1">
      <c r="B150" s="39"/>
      <c r="C150" s="220" t="s">
        <v>72</v>
      </c>
      <c r="D150" s="220" t="s">
        <v>149</v>
      </c>
      <c r="E150" s="221" t="s">
        <v>2365</v>
      </c>
      <c r="F150" s="222" t="s">
        <v>2366</v>
      </c>
      <c r="G150" s="223" t="s">
        <v>2080</v>
      </c>
      <c r="H150" s="224">
        <v>1</v>
      </c>
      <c r="I150" s="225"/>
      <c r="J150" s="226">
        <f>ROUND(I150*H150,2)</f>
        <v>0</v>
      </c>
      <c r="K150" s="222" t="s">
        <v>19</v>
      </c>
      <c r="L150" s="44"/>
      <c r="M150" s="227" t="s">
        <v>19</v>
      </c>
      <c r="N150" s="228" t="s">
        <v>43</v>
      </c>
      <c r="O150" s="84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AR150" s="231" t="s">
        <v>154</v>
      </c>
      <c r="AT150" s="231" t="s">
        <v>149</v>
      </c>
      <c r="AU150" s="231" t="s">
        <v>80</v>
      </c>
      <c r="AY150" s="18" t="s">
        <v>147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80</v>
      </c>
      <c r="BK150" s="232">
        <f>ROUND(I150*H150,2)</f>
        <v>0</v>
      </c>
      <c r="BL150" s="18" t="s">
        <v>154</v>
      </c>
      <c r="BM150" s="231" t="s">
        <v>1202</v>
      </c>
    </row>
    <row r="151" spans="2:65" s="1" customFormat="1" ht="16.5" customHeight="1">
      <c r="B151" s="39"/>
      <c r="C151" s="220" t="s">
        <v>72</v>
      </c>
      <c r="D151" s="220" t="s">
        <v>149</v>
      </c>
      <c r="E151" s="221" t="s">
        <v>2367</v>
      </c>
      <c r="F151" s="222" t="s">
        <v>2368</v>
      </c>
      <c r="G151" s="223" t="s">
        <v>2080</v>
      </c>
      <c r="H151" s="224">
        <v>1</v>
      </c>
      <c r="I151" s="225"/>
      <c r="J151" s="226">
        <f>ROUND(I151*H151,2)</f>
        <v>0</v>
      </c>
      <c r="K151" s="222" t="s">
        <v>19</v>
      </c>
      <c r="L151" s="44"/>
      <c r="M151" s="294" t="s">
        <v>19</v>
      </c>
      <c r="N151" s="295" t="s">
        <v>43</v>
      </c>
      <c r="O151" s="296"/>
      <c r="P151" s="297">
        <f>O151*H151</f>
        <v>0</v>
      </c>
      <c r="Q151" s="297">
        <v>0</v>
      </c>
      <c r="R151" s="297">
        <f>Q151*H151</f>
        <v>0</v>
      </c>
      <c r="S151" s="297">
        <v>0</v>
      </c>
      <c r="T151" s="298">
        <f>S151*H151</f>
        <v>0</v>
      </c>
      <c r="AR151" s="231" t="s">
        <v>154</v>
      </c>
      <c r="AT151" s="231" t="s">
        <v>149</v>
      </c>
      <c r="AU151" s="231" t="s">
        <v>80</v>
      </c>
      <c r="AY151" s="18" t="s">
        <v>147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80</v>
      </c>
      <c r="BK151" s="232">
        <f>ROUND(I151*H151,2)</f>
        <v>0</v>
      </c>
      <c r="BL151" s="18" t="s">
        <v>154</v>
      </c>
      <c r="BM151" s="231" t="s">
        <v>1209</v>
      </c>
    </row>
    <row r="152" spans="2:12" s="1" customFormat="1" ht="6.95" customHeight="1">
      <c r="B152" s="59"/>
      <c r="C152" s="60"/>
      <c r="D152" s="60"/>
      <c r="E152" s="60"/>
      <c r="F152" s="60"/>
      <c r="G152" s="60"/>
      <c r="H152" s="60"/>
      <c r="I152" s="171"/>
      <c r="J152" s="60"/>
      <c r="K152" s="60"/>
      <c r="L152" s="44"/>
    </row>
  </sheetData>
  <sheetProtection password="CC3D" sheet="1" objects="1" scenarios="1" formatColumns="0" formatRows="0" autoFilter="0"/>
  <autoFilter ref="C90:K15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93</v>
      </c>
    </row>
    <row r="3" spans="2:46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82</v>
      </c>
    </row>
    <row r="4" spans="2:46" ht="24.95" customHeight="1">
      <c r="B4" s="21"/>
      <c r="D4" s="142" t="s">
        <v>110</v>
      </c>
      <c r="L4" s="21"/>
      <c r="M4" s="14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4" t="s">
        <v>16</v>
      </c>
      <c r="L6" s="21"/>
    </row>
    <row r="7" spans="2:12" ht="16.5" customHeight="1">
      <c r="B7" s="21"/>
      <c r="E7" s="145" t="str">
        <f>'Rekapitulace stavby'!K6</f>
        <v>Rekonstrukce vlastivědného muzea Nymburk - doplnění 1.6.2019</v>
      </c>
      <c r="F7" s="144"/>
      <c r="G7" s="144"/>
      <c r="H7" s="144"/>
      <c r="L7" s="21"/>
    </row>
    <row r="8" spans="2:12" ht="12" customHeight="1">
      <c r="B8" s="21"/>
      <c r="D8" s="144" t="s">
        <v>111</v>
      </c>
      <c r="L8" s="21"/>
    </row>
    <row r="9" spans="2:12" s="1" customFormat="1" ht="16.5" customHeight="1">
      <c r="B9" s="44"/>
      <c r="E9" s="145" t="s">
        <v>600</v>
      </c>
      <c r="F9" s="1"/>
      <c r="G9" s="1"/>
      <c r="H9" s="1"/>
      <c r="I9" s="146"/>
      <c r="L9" s="44"/>
    </row>
    <row r="10" spans="2:12" s="1" customFormat="1" ht="12" customHeight="1">
      <c r="B10" s="44"/>
      <c r="D10" s="144" t="s">
        <v>2253</v>
      </c>
      <c r="I10" s="146"/>
      <c r="L10" s="44"/>
    </row>
    <row r="11" spans="2:12" s="1" customFormat="1" ht="36.95" customHeight="1">
      <c r="B11" s="44"/>
      <c r="E11" s="147" t="s">
        <v>2369</v>
      </c>
      <c r="F11" s="1"/>
      <c r="G11" s="1"/>
      <c r="H11" s="1"/>
      <c r="I11" s="146"/>
      <c r="L11" s="44"/>
    </row>
    <row r="12" spans="2:12" s="1" customFormat="1" ht="12">
      <c r="B12" s="44"/>
      <c r="I12" s="146"/>
      <c r="L12" s="44"/>
    </row>
    <row r="13" spans="2:12" s="1" customFormat="1" ht="12" customHeight="1">
      <c r="B13" s="44"/>
      <c r="D13" s="144" t="s">
        <v>18</v>
      </c>
      <c r="F13" s="133" t="s">
        <v>19</v>
      </c>
      <c r="I13" s="148" t="s">
        <v>20</v>
      </c>
      <c r="J13" s="133" t="s">
        <v>19</v>
      </c>
      <c r="L13" s="44"/>
    </row>
    <row r="14" spans="2:12" s="1" customFormat="1" ht="12" customHeight="1">
      <c r="B14" s="44"/>
      <c r="D14" s="144" t="s">
        <v>21</v>
      </c>
      <c r="F14" s="133" t="s">
        <v>2255</v>
      </c>
      <c r="I14" s="148" t="s">
        <v>23</v>
      </c>
      <c r="J14" s="149" t="str">
        <f>'Rekapitulace stavby'!AN8</f>
        <v>28. 4. 2019</v>
      </c>
      <c r="L14" s="44"/>
    </row>
    <row r="15" spans="2:12" s="1" customFormat="1" ht="10.8" customHeight="1">
      <c r="B15" s="44"/>
      <c r="I15" s="146"/>
      <c r="L15" s="44"/>
    </row>
    <row r="16" spans="2:12" s="1" customFormat="1" ht="12" customHeight="1">
      <c r="B16" s="44"/>
      <c r="D16" s="144" t="s">
        <v>25</v>
      </c>
      <c r="I16" s="148" t="s">
        <v>26</v>
      </c>
      <c r="J16" s="133" t="str">
        <f>IF('Rekapitulace stavby'!AN10="","",'Rekapitulace stavby'!AN10)</f>
        <v/>
      </c>
      <c r="L16" s="44"/>
    </row>
    <row r="17" spans="2:12" s="1" customFormat="1" ht="18" customHeight="1">
      <c r="B17" s="44"/>
      <c r="E17" s="133" t="str">
        <f>IF('Rekapitulace stavby'!E11="","",'Rekapitulace stavby'!E11)</f>
        <v>Město Nymburk</v>
      </c>
      <c r="I17" s="148" t="s">
        <v>28</v>
      </c>
      <c r="J17" s="133" t="str">
        <f>IF('Rekapitulace stavby'!AN11="","",'Rekapitulace stavby'!AN11)</f>
        <v/>
      </c>
      <c r="L17" s="44"/>
    </row>
    <row r="18" spans="2:12" s="1" customFormat="1" ht="6.95" customHeight="1">
      <c r="B18" s="44"/>
      <c r="I18" s="146"/>
      <c r="L18" s="44"/>
    </row>
    <row r="19" spans="2:12" s="1" customFormat="1" ht="12" customHeight="1">
      <c r="B19" s="44"/>
      <c r="D19" s="144" t="s">
        <v>29</v>
      </c>
      <c r="I19" s="148" t="s">
        <v>26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33"/>
      <c r="G20" s="133"/>
      <c r="H20" s="133"/>
      <c r="I20" s="148" t="s">
        <v>28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6"/>
      <c r="L21" s="44"/>
    </row>
    <row r="22" spans="2:12" s="1" customFormat="1" ht="12" customHeight="1">
      <c r="B22" s="44"/>
      <c r="D22" s="144" t="s">
        <v>31</v>
      </c>
      <c r="I22" s="148" t="s">
        <v>26</v>
      </c>
      <c r="J22" s="133" t="str">
        <f>IF('Rekapitulace stavby'!AN16="","",'Rekapitulace stavby'!AN16)</f>
        <v/>
      </c>
      <c r="L22" s="44"/>
    </row>
    <row r="23" spans="2:12" s="1" customFormat="1" ht="18" customHeight="1">
      <c r="B23" s="44"/>
      <c r="E23" s="133" t="str">
        <f>IF('Rekapitulace stavby'!E17="","",'Rekapitulace stavby'!E17)</f>
        <v>RAM projekt s.r.o.</v>
      </c>
      <c r="I23" s="148" t="s">
        <v>28</v>
      </c>
      <c r="J23" s="133" t="str">
        <f>IF('Rekapitulace stavby'!AN17="","",'Rekapitulace stavby'!AN17)</f>
        <v/>
      </c>
      <c r="L23" s="44"/>
    </row>
    <row r="24" spans="2:12" s="1" customFormat="1" ht="6.95" customHeight="1">
      <c r="B24" s="44"/>
      <c r="I24" s="146"/>
      <c r="L24" s="44"/>
    </row>
    <row r="25" spans="2:12" s="1" customFormat="1" ht="12" customHeight="1">
      <c r="B25" s="44"/>
      <c r="D25" s="144" t="s">
        <v>34</v>
      </c>
      <c r="I25" s="148" t="s">
        <v>26</v>
      </c>
      <c r="J25" s="133" t="str">
        <f>IF('Rekapitulace stavby'!AN19="","",'Rekapitulace stavby'!AN19)</f>
        <v/>
      </c>
      <c r="L25" s="44"/>
    </row>
    <row r="26" spans="2:12" s="1" customFormat="1" ht="18" customHeight="1">
      <c r="B26" s="44"/>
      <c r="E26" s="133" t="str">
        <f>IF('Rekapitulace stavby'!E20="","",'Rekapitulace stavby'!E20)</f>
        <v>Ing. Eva Mrvová</v>
      </c>
      <c r="I26" s="148" t="s">
        <v>28</v>
      </c>
      <c r="J26" s="133" t="str">
        <f>IF('Rekapitulace stavby'!AN20="","",'Rekapitulace stavby'!AN20)</f>
        <v/>
      </c>
      <c r="L26" s="44"/>
    </row>
    <row r="27" spans="2:12" s="1" customFormat="1" ht="6.95" customHeight="1">
      <c r="B27" s="44"/>
      <c r="I27" s="146"/>
      <c r="L27" s="44"/>
    </row>
    <row r="28" spans="2:12" s="1" customFormat="1" ht="12" customHeight="1">
      <c r="B28" s="44"/>
      <c r="D28" s="144" t="s">
        <v>36</v>
      </c>
      <c r="I28" s="146"/>
      <c r="L28" s="44"/>
    </row>
    <row r="29" spans="2:12" s="7" customFormat="1" ht="16.5" customHeight="1">
      <c r="B29" s="150"/>
      <c r="E29" s="151" t="s">
        <v>19</v>
      </c>
      <c r="F29" s="151"/>
      <c r="G29" s="151"/>
      <c r="H29" s="151"/>
      <c r="I29" s="152"/>
      <c r="L29" s="150"/>
    </row>
    <row r="30" spans="2:12" s="1" customFormat="1" ht="6.95" customHeight="1">
      <c r="B30" s="44"/>
      <c r="I30" s="146"/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53"/>
      <c r="J31" s="76"/>
      <c r="K31" s="76"/>
      <c r="L31" s="44"/>
    </row>
    <row r="32" spans="2:12" s="1" customFormat="1" ht="25.4" customHeight="1">
      <c r="B32" s="44"/>
      <c r="D32" s="154" t="s">
        <v>38</v>
      </c>
      <c r="I32" s="146"/>
      <c r="J32" s="155">
        <f>ROUND(J90,2)</f>
        <v>0</v>
      </c>
      <c r="L32" s="44"/>
    </row>
    <row r="33" spans="2:12" s="1" customFormat="1" ht="6.95" customHeight="1">
      <c r="B33" s="44"/>
      <c r="D33" s="76"/>
      <c r="E33" s="76"/>
      <c r="F33" s="76"/>
      <c r="G33" s="76"/>
      <c r="H33" s="76"/>
      <c r="I33" s="153"/>
      <c r="J33" s="76"/>
      <c r="K33" s="76"/>
      <c r="L33" s="44"/>
    </row>
    <row r="34" spans="2:12" s="1" customFormat="1" ht="14.4" customHeight="1">
      <c r="B34" s="44"/>
      <c r="F34" s="156" t="s">
        <v>40</v>
      </c>
      <c r="I34" s="157" t="s">
        <v>39</v>
      </c>
      <c r="J34" s="156" t="s">
        <v>41</v>
      </c>
      <c r="L34" s="44"/>
    </row>
    <row r="35" spans="2:12" s="1" customFormat="1" ht="14.4" customHeight="1">
      <c r="B35" s="44"/>
      <c r="D35" s="158" t="s">
        <v>42</v>
      </c>
      <c r="E35" s="144" t="s">
        <v>43</v>
      </c>
      <c r="F35" s="159">
        <f>ROUND((SUM(BE90:BE182)),2)</f>
        <v>0</v>
      </c>
      <c r="I35" s="160">
        <v>0.21</v>
      </c>
      <c r="J35" s="159">
        <f>ROUND(((SUM(BE90:BE182))*I35),2)</f>
        <v>0</v>
      </c>
      <c r="L35" s="44"/>
    </row>
    <row r="36" spans="2:12" s="1" customFormat="1" ht="14.4" customHeight="1">
      <c r="B36" s="44"/>
      <c r="E36" s="144" t="s">
        <v>44</v>
      </c>
      <c r="F36" s="159">
        <f>ROUND((SUM(BF90:BF182)),2)</f>
        <v>0</v>
      </c>
      <c r="I36" s="160">
        <v>0.15</v>
      </c>
      <c r="J36" s="159">
        <f>ROUND(((SUM(BF90:BF182))*I36),2)</f>
        <v>0</v>
      </c>
      <c r="L36" s="44"/>
    </row>
    <row r="37" spans="2:12" s="1" customFormat="1" ht="14.4" customHeight="1" hidden="1">
      <c r="B37" s="44"/>
      <c r="E37" s="144" t="s">
        <v>45</v>
      </c>
      <c r="F37" s="159">
        <f>ROUND((SUM(BG90:BG182)),2)</f>
        <v>0</v>
      </c>
      <c r="I37" s="160">
        <v>0.21</v>
      </c>
      <c r="J37" s="159">
        <f>0</f>
        <v>0</v>
      </c>
      <c r="L37" s="44"/>
    </row>
    <row r="38" spans="2:12" s="1" customFormat="1" ht="14.4" customHeight="1" hidden="1">
      <c r="B38" s="44"/>
      <c r="E38" s="144" t="s">
        <v>46</v>
      </c>
      <c r="F38" s="159">
        <f>ROUND((SUM(BH90:BH182)),2)</f>
        <v>0</v>
      </c>
      <c r="I38" s="160">
        <v>0.15</v>
      </c>
      <c r="J38" s="159">
        <f>0</f>
        <v>0</v>
      </c>
      <c r="L38" s="44"/>
    </row>
    <row r="39" spans="2:12" s="1" customFormat="1" ht="14.4" customHeight="1" hidden="1">
      <c r="B39" s="44"/>
      <c r="E39" s="144" t="s">
        <v>47</v>
      </c>
      <c r="F39" s="159">
        <f>ROUND((SUM(BI90:BI182)),2)</f>
        <v>0</v>
      </c>
      <c r="I39" s="160">
        <v>0</v>
      </c>
      <c r="J39" s="159">
        <f>0</f>
        <v>0</v>
      </c>
      <c r="L39" s="44"/>
    </row>
    <row r="40" spans="2:12" s="1" customFormat="1" ht="6.95" customHeight="1">
      <c r="B40" s="44"/>
      <c r="I40" s="146"/>
      <c r="L40" s="44"/>
    </row>
    <row r="41" spans="2:12" s="1" customFormat="1" ht="25.4" customHeight="1">
      <c r="B41" s="44"/>
      <c r="C41" s="161"/>
      <c r="D41" s="162" t="s">
        <v>48</v>
      </c>
      <c r="E41" s="163"/>
      <c r="F41" s="163"/>
      <c r="G41" s="164" t="s">
        <v>49</v>
      </c>
      <c r="H41" s="165" t="s">
        <v>50</v>
      </c>
      <c r="I41" s="166"/>
      <c r="J41" s="167">
        <f>SUM(J32:J39)</f>
        <v>0</v>
      </c>
      <c r="K41" s="168"/>
      <c r="L41" s="44"/>
    </row>
    <row r="42" spans="2:12" s="1" customFormat="1" ht="14.4" customHeight="1">
      <c r="B42" s="169"/>
      <c r="C42" s="170"/>
      <c r="D42" s="170"/>
      <c r="E42" s="170"/>
      <c r="F42" s="170"/>
      <c r="G42" s="170"/>
      <c r="H42" s="170"/>
      <c r="I42" s="171"/>
      <c r="J42" s="170"/>
      <c r="K42" s="170"/>
      <c r="L42" s="44"/>
    </row>
    <row r="46" spans="2:12" s="1" customFormat="1" ht="6.95" customHeight="1">
      <c r="B46" s="172"/>
      <c r="C46" s="173"/>
      <c r="D46" s="173"/>
      <c r="E46" s="173"/>
      <c r="F46" s="173"/>
      <c r="G46" s="173"/>
      <c r="H46" s="173"/>
      <c r="I46" s="174"/>
      <c r="J46" s="173"/>
      <c r="K46" s="173"/>
      <c r="L46" s="44"/>
    </row>
    <row r="47" spans="2:12" s="1" customFormat="1" ht="24.95" customHeight="1">
      <c r="B47" s="39"/>
      <c r="C47" s="24" t="s">
        <v>113</v>
      </c>
      <c r="D47" s="40"/>
      <c r="E47" s="40"/>
      <c r="F47" s="40"/>
      <c r="G47" s="40"/>
      <c r="H47" s="40"/>
      <c r="I47" s="146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6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6"/>
      <c r="J49" s="40"/>
      <c r="K49" s="40"/>
      <c r="L49" s="44"/>
    </row>
    <row r="50" spans="2:12" s="1" customFormat="1" ht="16.5" customHeight="1">
      <c r="B50" s="39"/>
      <c r="C50" s="40"/>
      <c r="D50" s="40"/>
      <c r="E50" s="175" t="str">
        <f>E7</f>
        <v>Rekonstrukce vlastivědného muzea Nymburk - doplnění 1.6.2019</v>
      </c>
      <c r="F50" s="33"/>
      <c r="G50" s="33"/>
      <c r="H50" s="33"/>
      <c r="I50" s="146"/>
      <c r="J50" s="40"/>
      <c r="K50" s="40"/>
      <c r="L50" s="44"/>
    </row>
    <row r="51" spans="2:12" ht="12" customHeight="1">
      <c r="B51" s="22"/>
      <c r="C51" s="33" t="s">
        <v>111</v>
      </c>
      <c r="D51" s="23"/>
      <c r="E51" s="23"/>
      <c r="F51" s="23"/>
      <c r="G51" s="23"/>
      <c r="H51" s="23"/>
      <c r="I51" s="138"/>
      <c r="J51" s="23"/>
      <c r="K51" s="23"/>
      <c r="L51" s="21"/>
    </row>
    <row r="52" spans="2:12" s="1" customFormat="1" ht="16.5" customHeight="1">
      <c r="B52" s="39"/>
      <c r="C52" s="40"/>
      <c r="D52" s="40"/>
      <c r="E52" s="175" t="s">
        <v>600</v>
      </c>
      <c r="F52" s="40"/>
      <c r="G52" s="40"/>
      <c r="H52" s="40"/>
      <c r="I52" s="146"/>
      <c r="J52" s="40"/>
      <c r="K52" s="40"/>
      <c r="L52" s="44"/>
    </row>
    <row r="53" spans="2:12" s="1" customFormat="1" ht="12" customHeight="1">
      <c r="B53" s="39"/>
      <c r="C53" s="33" t="s">
        <v>2253</v>
      </c>
      <c r="D53" s="40"/>
      <c r="E53" s="40"/>
      <c r="F53" s="40"/>
      <c r="G53" s="40"/>
      <c r="H53" s="40"/>
      <c r="I53" s="146"/>
      <c r="J53" s="40"/>
      <c r="K53" s="40"/>
      <c r="L53" s="44"/>
    </row>
    <row r="54" spans="2:12" s="1" customFormat="1" ht="16.5" customHeight="1">
      <c r="B54" s="39"/>
      <c r="C54" s="40"/>
      <c r="D54" s="40"/>
      <c r="E54" s="69" t="str">
        <f>E11</f>
        <v>02-2 - ZTI</v>
      </c>
      <c r="F54" s="40"/>
      <c r="G54" s="40"/>
      <c r="H54" s="40"/>
      <c r="I54" s="146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6"/>
      <c r="J55" s="40"/>
      <c r="K55" s="40"/>
      <c r="L55" s="44"/>
    </row>
    <row r="56" spans="2:12" s="1" customFormat="1" ht="12" customHeight="1">
      <c r="B56" s="39"/>
      <c r="C56" s="33" t="s">
        <v>21</v>
      </c>
      <c r="D56" s="40"/>
      <c r="E56" s="40"/>
      <c r="F56" s="28" t="str">
        <f>F14</f>
        <v xml:space="preserve"> </v>
      </c>
      <c r="G56" s="40"/>
      <c r="H56" s="40"/>
      <c r="I56" s="148" t="s">
        <v>23</v>
      </c>
      <c r="J56" s="72" t="str">
        <f>IF(J14="","",J14)</f>
        <v>28. 4. 2019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6"/>
      <c r="J57" s="40"/>
      <c r="K57" s="40"/>
      <c r="L57" s="44"/>
    </row>
    <row r="58" spans="2:12" s="1" customFormat="1" ht="15.15" customHeight="1">
      <c r="B58" s="39"/>
      <c r="C58" s="33" t="s">
        <v>25</v>
      </c>
      <c r="D58" s="40"/>
      <c r="E58" s="40"/>
      <c r="F58" s="28" t="str">
        <f>E17</f>
        <v>Město Nymburk</v>
      </c>
      <c r="G58" s="40"/>
      <c r="H58" s="40"/>
      <c r="I58" s="148" t="s">
        <v>31</v>
      </c>
      <c r="J58" s="37" t="str">
        <f>E23</f>
        <v>RAM projekt s.r.o.</v>
      </c>
      <c r="K58" s="40"/>
      <c r="L58" s="44"/>
    </row>
    <row r="59" spans="2:12" s="1" customFormat="1" ht="15.15" customHeight="1">
      <c r="B59" s="39"/>
      <c r="C59" s="33" t="s">
        <v>29</v>
      </c>
      <c r="D59" s="40"/>
      <c r="E59" s="40"/>
      <c r="F59" s="28" t="str">
        <f>IF(E20="","",E20)</f>
        <v>Vyplň údaj</v>
      </c>
      <c r="G59" s="40"/>
      <c r="H59" s="40"/>
      <c r="I59" s="148" t="s">
        <v>34</v>
      </c>
      <c r="J59" s="37" t="str">
        <f>E26</f>
        <v>Ing. Eva Mrvová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6"/>
      <c r="J60" s="40"/>
      <c r="K60" s="40"/>
      <c r="L60" s="44"/>
    </row>
    <row r="61" spans="2:12" s="1" customFormat="1" ht="29.25" customHeight="1">
      <c r="B61" s="39"/>
      <c r="C61" s="176" t="s">
        <v>114</v>
      </c>
      <c r="D61" s="177"/>
      <c r="E61" s="177"/>
      <c r="F61" s="177"/>
      <c r="G61" s="177"/>
      <c r="H61" s="177"/>
      <c r="I61" s="178"/>
      <c r="J61" s="179" t="s">
        <v>115</v>
      </c>
      <c r="K61" s="177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6"/>
      <c r="J62" s="40"/>
      <c r="K62" s="40"/>
      <c r="L62" s="44"/>
    </row>
    <row r="63" spans="2:47" s="1" customFormat="1" ht="22.8" customHeight="1">
      <c r="B63" s="39"/>
      <c r="C63" s="180" t="s">
        <v>70</v>
      </c>
      <c r="D63" s="40"/>
      <c r="E63" s="40"/>
      <c r="F63" s="40"/>
      <c r="G63" s="40"/>
      <c r="H63" s="40"/>
      <c r="I63" s="146"/>
      <c r="J63" s="102">
        <f>J90</f>
        <v>0</v>
      </c>
      <c r="K63" s="40"/>
      <c r="L63" s="44"/>
      <c r="AU63" s="18" t="s">
        <v>116</v>
      </c>
    </row>
    <row r="64" spans="2:12" s="8" customFormat="1" ht="24.95" customHeight="1">
      <c r="B64" s="181"/>
      <c r="C64" s="182"/>
      <c r="D64" s="183" t="s">
        <v>2370</v>
      </c>
      <c r="E64" s="184"/>
      <c r="F64" s="184"/>
      <c r="G64" s="184"/>
      <c r="H64" s="184"/>
      <c r="I64" s="185"/>
      <c r="J64" s="186">
        <f>J91</f>
        <v>0</v>
      </c>
      <c r="K64" s="182"/>
      <c r="L64" s="187"/>
    </row>
    <row r="65" spans="2:12" s="8" customFormat="1" ht="24.95" customHeight="1">
      <c r="B65" s="181"/>
      <c r="C65" s="182"/>
      <c r="D65" s="183" t="s">
        <v>2371</v>
      </c>
      <c r="E65" s="184"/>
      <c r="F65" s="184"/>
      <c r="G65" s="184"/>
      <c r="H65" s="184"/>
      <c r="I65" s="185"/>
      <c r="J65" s="186">
        <f>J113</f>
        <v>0</v>
      </c>
      <c r="K65" s="182"/>
      <c r="L65" s="187"/>
    </row>
    <row r="66" spans="2:12" s="8" customFormat="1" ht="24.95" customHeight="1">
      <c r="B66" s="181"/>
      <c r="C66" s="182"/>
      <c r="D66" s="183" t="s">
        <v>2372</v>
      </c>
      <c r="E66" s="184"/>
      <c r="F66" s="184"/>
      <c r="G66" s="184"/>
      <c r="H66" s="184"/>
      <c r="I66" s="185"/>
      <c r="J66" s="186">
        <f>J118</f>
        <v>0</v>
      </c>
      <c r="K66" s="182"/>
      <c r="L66" s="187"/>
    </row>
    <row r="67" spans="2:12" s="8" customFormat="1" ht="24.95" customHeight="1">
      <c r="B67" s="181"/>
      <c r="C67" s="182"/>
      <c r="D67" s="183" t="s">
        <v>2373</v>
      </c>
      <c r="E67" s="184"/>
      <c r="F67" s="184"/>
      <c r="G67" s="184"/>
      <c r="H67" s="184"/>
      <c r="I67" s="185"/>
      <c r="J67" s="186">
        <f>J151</f>
        <v>0</v>
      </c>
      <c r="K67" s="182"/>
      <c r="L67" s="187"/>
    </row>
    <row r="68" spans="2:12" s="8" customFormat="1" ht="24.95" customHeight="1">
      <c r="B68" s="181"/>
      <c r="C68" s="182"/>
      <c r="D68" s="183" t="s">
        <v>2374</v>
      </c>
      <c r="E68" s="184"/>
      <c r="F68" s="184"/>
      <c r="G68" s="184"/>
      <c r="H68" s="184"/>
      <c r="I68" s="185"/>
      <c r="J68" s="186">
        <f>J163</f>
        <v>0</v>
      </c>
      <c r="K68" s="182"/>
      <c r="L68" s="187"/>
    </row>
    <row r="69" spans="2:12" s="1" customFormat="1" ht="21.8" customHeight="1">
      <c r="B69" s="39"/>
      <c r="C69" s="40"/>
      <c r="D69" s="40"/>
      <c r="E69" s="40"/>
      <c r="F69" s="40"/>
      <c r="G69" s="40"/>
      <c r="H69" s="40"/>
      <c r="I69" s="146"/>
      <c r="J69" s="40"/>
      <c r="K69" s="40"/>
      <c r="L69" s="44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71"/>
      <c r="J70" s="60"/>
      <c r="K70" s="60"/>
      <c r="L70" s="44"/>
    </row>
    <row r="74" spans="2:12" s="1" customFormat="1" ht="6.95" customHeight="1">
      <c r="B74" s="61"/>
      <c r="C74" s="62"/>
      <c r="D74" s="62"/>
      <c r="E74" s="62"/>
      <c r="F74" s="62"/>
      <c r="G74" s="62"/>
      <c r="H74" s="62"/>
      <c r="I74" s="174"/>
      <c r="J74" s="62"/>
      <c r="K74" s="62"/>
      <c r="L74" s="44"/>
    </row>
    <row r="75" spans="2:12" s="1" customFormat="1" ht="24.95" customHeight="1">
      <c r="B75" s="39"/>
      <c r="C75" s="24" t="s">
        <v>132</v>
      </c>
      <c r="D75" s="40"/>
      <c r="E75" s="40"/>
      <c r="F75" s="40"/>
      <c r="G75" s="40"/>
      <c r="H75" s="40"/>
      <c r="I75" s="146"/>
      <c r="J75" s="40"/>
      <c r="K75" s="40"/>
      <c r="L75" s="44"/>
    </row>
    <row r="76" spans="2:12" s="1" customFormat="1" ht="6.95" customHeight="1">
      <c r="B76" s="39"/>
      <c r="C76" s="40"/>
      <c r="D76" s="40"/>
      <c r="E76" s="40"/>
      <c r="F76" s="40"/>
      <c r="G76" s="40"/>
      <c r="H76" s="40"/>
      <c r="I76" s="146"/>
      <c r="J76" s="40"/>
      <c r="K76" s="40"/>
      <c r="L76" s="44"/>
    </row>
    <row r="77" spans="2:12" s="1" customFormat="1" ht="12" customHeight="1">
      <c r="B77" s="39"/>
      <c r="C77" s="33" t="s">
        <v>16</v>
      </c>
      <c r="D77" s="40"/>
      <c r="E77" s="40"/>
      <c r="F77" s="40"/>
      <c r="G77" s="40"/>
      <c r="H77" s="40"/>
      <c r="I77" s="146"/>
      <c r="J77" s="40"/>
      <c r="K77" s="40"/>
      <c r="L77" s="44"/>
    </row>
    <row r="78" spans="2:12" s="1" customFormat="1" ht="16.5" customHeight="1">
      <c r="B78" s="39"/>
      <c r="C78" s="40"/>
      <c r="D78" s="40"/>
      <c r="E78" s="175" t="str">
        <f>E7</f>
        <v>Rekonstrukce vlastivědného muzea Nymburk - doplnění 1.6.2019</v>
      </c>
      <c r="F78" s="33"/>
      <c r="G78" s="33"/>
      <c r="H78" s="33"/>
      <c r="I78" s="146"/>
      <c r="J78" s="40"/>
      <c r="K78" s="40"/>
      <c r="L78" s="44"/>
    </row>
    <row r="79" spans="2:12" ht="12" customHeight="1">
      <c r="B79" s="22"/>
      <c r="C79" s="33" t="s">
        <v>111</v>
      </c>
      <c r="D79" s="23"/>
      <c r="E79" s="23"/>
      <c r="F79" s="23"/>
      <c r="G79" s="23"/>
      <c r="H79" s="23"/>
      <c r="I79" s="138"/>
      <c r="J79" s="23"/>
      <c r="K79" s="23"/>
      <c r="L79" s="21"/>
    </row>
    <row r="80" spans="2:12" s="1" customFormat="1" ht="16.5" customHeight="1">
      <c r="B80" s="39"/>
      <c r="C80" s="40"/>
      <c r="D80" s="40"/>
      <c r="E80" s="175" t="s">
        <v>600</v>
      </c>
      <c r="F80" s="40"/>
      <c r="G80" s="40"/>
      <c r="H80" s="40"/>
      <c r="I80" s="146"/>
      <c r="J80" s="40"/>
      <c r="K80" s="40"/>
      <c r="L80" s="44"/>
    </row>
    <row r="81" spans="2:12" s="1" customFormat="1" ht="12" customHeight="1">
      <c r="B81" s="39"/>
      <c r="C81" s="33" t="s">
        <v>2253</v>
      </c>
      <c r="D81" s="40"/>
      <c r="E81" s="40"/>
      <c r="F81" s="40"/>
      <c r="G81" s="40"/>
      <c r="H81" s="40"/>
      <c r="I81" s="146"/>
      <c r="J81" s="40"/>
      <c r="K81" s="40"/>
      <c r="L81" s="44"/>
    </row>
    <row r="82" spans="2:12" s="1" customFormat="1" ht="16.5" customHeight="1">
      <c r="B82" s="39"/>
      <c r="C82" s="40"/>
      <c r="D82" s="40"/>
      <c r="E82" s="69" t="str">
        <f>E11</f>
        <v>02-2 - ZTI</v>
      </c>
      <c r="F82" s="40"/>
      <c r="G82" s="40"/>
      <c r="H82" s="40"/>
      <c r="I82" s="146"/>
      <c r="J82" s="40"/>
      <c r="K82" s="40"/>
      <c r="L82" s="44"/>
    </row>
    <row r="83" spans="2:12" s="1" customFormat="1" ht="6.95" customHeight="1">
      <c r="B83" s="39"/>
      <c r="C83" s="40"/>
      <c r="D83" s="40"/>
      <c r="E83" s="40"/>
      <c r="F83" s="40"/>
      <c r="G83" s="40"/>
      <c r="H83" s="40"/>
      <c r="I83" s="146"/>
      <c r="J83" s="40"/>
      <c r="K83" s="40"/>
      <c r="L83" s="44"/>
    </row>
    <row r="84" spans="2:12" s="1" customFormat="1" ht="12" customHeight="1">
      <c r="B84" s="39"/>
      <c r="C84" s="33" t="s">
        <v>21</v>
      </c>
      <c r="D84" s="40"/>
      <c r="E84" s="40"/>
      <c r="F84" s="28" t="str">
        <f>F14</f>
        <v xml:space="preserve"> </v>
      </c>
      <c r="G84" s="40"/>
      <c r="H84" s="40"/>
      <c r="I84" s="148" t="s">
        <v>23</v>
      </c>
      <c r="J84" s="72" t="str">
        <f>IF(J14="","",J14)</f>
        <v>28. 4. 2019</v>
      </c>
      <c r="K84" s="40"/>
      <c r="L84" s="44"/>
    </row>
    <row r="85" spans="2:12" s="1" customFormat="1" ht="6.95" customHeight="1">
      <c r="B85" s="39"/>
      <c r="C85" s="40"/>
      <c r="D85" s="40"/>
      <c r="E85" s="40"/>
      <c r="F85" s="40"/>
      <c r="G85" s="40"/>
      <c r="H85" s="40"/>
      <c r="I85" s="146"/>
      <c r="J85" s="40"/>
      <c r="K85" s="40"/>
      <c r="L85" s="44"/>
    </row>
    <row r="86" spans="2:12" s="1" customFormat="1" ht="15.15" customHeight="1">
      <c r="B86" s="39"/>
      <c r="C86" s="33" t="s">
        <v>25</v>
      </c>
      <c r="D86" s="40"/>
      <c r="E86" s="40"/>
      <c r="F86" s="28" t="str">
        <f>E17</f>
        <v>Město Nymburk</v>
      </c>
      <c r="G86" s="40"/>
      <c r="H86" s="40"/>
      <c r="I86" s="148" t="s">
        <v>31</v>
      </c>
      <c r="J86" s="37" t="str">
        <f>E23</f>
        <v>RAM projekt s.r.o.</v>
      </c>
      <c r="K86" s="40"/>
      <c r="L86" s="44"/>
    </row>
    <row r="87" spans="2:12" s="1" customFormat="1" ht="15.15" customHeight="1">
      <c r="B87" s="39"/>
      <c r="C87" s="33" t="s">
        <v>29</v>
      </c>
      <c r="D87" s="40"/>
      <c r="E87" s="40"/>
      <c r="F87" s="28" t="str">
        <f>IF(E20="","",E20)</f>
        <v>Vyplň údaj</v>
      </c>
      <c r="G87" s="40"/>
      <c r="H87" s="40"/>
      <c r="I87" s="148" t="s">
        <v>34</v>
      </c>
      <c r="J87" s="37" t="str">
        <f>E26</f>
        <v>Ing. Eva Mrvová</v>
      </c>
      <c r="K87" s="40"/>
      <c r="L87" s="44"/>
    </row>
    <row r="88" spans="2:12" s="1" customFormat="1" ht="10.3" customHeight="1">
      <c r="B88" s="39"/>
      <c r="C88" s="40"/>
      <c r="D88" s="40"/>
      <c r="E88" s="40"/>
      <c r="F88" s="40"/>
      <c r="G88" s="40"/>
      <c r="H88" s="40"/>
      <c r="I88" s="146"/>
      <c r="J88" s="40"/>
      <c r="K88" s="40"/>
      <c r="L88" s="44"/>
    </row>
    <row r="89" spans="2:20" s="10" customFormat="1" ht="29.25" customHeight="1">
      <c r="B89" s="194"/>
      <c r="C89" s="195" t="s">
        <v>133</v>
      </c>
      <c r="D89" s="196" t="s">
        <v>57</v>
      </c>
      <c r="E89" s="196" t="s">
        <v>53</v>
      </c>
      <c r="F89" s="196" t="s">
        <v>54</v>
      </c>
      <c r="G89" s="196" t="s">
        <v>134</v>
      </c>
      <c r="H89" s="196" t="s">
        <v>135</v>
      </c>
      <c r="I89" s="197" t="s">
        <v>136</v>
      </c>
      <c r="J89" s="196" t="s">
        <v>115</v>
      </c>
      <c r="K89" s="198" t="s">
        <v>137</v>
      </c>
      <c r="L89" s="199"/>
      <c r="M89" s="92" t="s">
        <v>19</v>
      </c>
      <c r="N89" s="93" t="s">
        <v>42</v>
      </c>
      <c r="O89" s="93" t="s">
        <v>138</v>
      </c>
      <c r="P89" s="93" t="s">
        <v>139</v>
      </c>
      <c r="Q89" s="93" t="s">
        <v>140</v>
      </c>
      <c r="R89" s="93" t="s">
        <v>141</v>
      </c>
      <c r="S89" s="93" t="s">
        <v>142</v>
      </c>
      <c r="T89" s="94" t="s">
        <v>143</v>
      </c>
    </row>
    <row r="90" spans="2:63" s="1" customFormat="1" ht="22.8" customHeight="1">
      <c r="B90" s="39"/>
      <c r="C90" s="99" t="s">
        <v>144</v>
      </c>
      <c r="D90" s="40"/>
      <c r="E90" s="40"/>
      <c r="F90" s="40"/>
      <c r="G90" s="40"/>
      <c r="H90" s="40"/>
      <c r="I90" s="146"/>
      <c r="J90" s="200">
        <f>BK90</f>
        <v>0</v>
      </c>
      <c r="K90" s="40"/>
      <c r="L90" s="44"/>
      <c r="M90" s="95"/>
      <c r="N90" s="96"/>
      <c r="O90" s="96"/>
      <c r="P90" s="201">
        <f>P91+P113+P118+P151+P163</f>
        <v>0</v>
      </c>
      <c r="Q90" s="96"/>
      <c r="R90" s="201">
        <f>R91+R113+R118+R151+R163</f>
        <v>0</v>
      </c>
      <c r="S90" s="96"/>
      <c r="T90" s="202">
        <f>T91+T113+T118+T151+T163</f>
        <v>0</v>
      </c>
      <c r="AT90" s="18" t="s">
        <v>71</v>
      </c>
      <c r="AU90" s="18" t="s">
        <v>116</v>
      </c>
      <c r="BK90" s="203">
        <f>BK91+BK113+BK118+BK151+BK163</f>
        <v>0</v>
      </c>
    </row>
    <row r="91" spans="2:63" s="11" customFormat="1" ht="25.9" customHeight="1">
      <c r="B91" s="204"/>
      <c r="C91" s="205"/>
      <c r="D91" s="206" t="s">
        <v>71</v>
      </c>
      <c r="E91" s="207" t="s">
        <v>2262</v>
      </c>
      <c r="F91" s="207" t="s">
        <v>2375</v>
      </c>
      <c r="G91" s="205"/>
      <c r="H91" s="205"/>
      <c r="I91" s="208"/>
      <c r="J91" s="209">
        <f>BK91</f>
        <v>0</v>
      </c>
      <c r="K91" s="205"/>
      <c r="L91" s="210"/>
      <c r="M91" s="211"/>
      <c r="N91" s="212"/>
      <c r="O91" s="212"/>
      <c r="P91" s="213">
        <f>SUM(P92:P112)</f>
        <v>0</v>
      </c>
      <c r="Q91" s="212"/>
      <c r="R91" s="213">
        <f>SUM(R92:R112)</f>
        <v>0</v>
      </c>
      <c r="S91" s="212"/>
      <c r="T91" s="214">
        <f>SUM(T92:T112)</f>
        <v>0</v>
      </c>
      <c r="AR91" s="215" t="s">
        <v>80</v>
      </c>
      <c r="AT91" s="216" t="s">
        <v>71</v>
      </c>
      <c r="AU91" s="216" t="s">
        <v>72</v>
      </c>
      <c r="AY91" s="215" t="s">
        <v>147</v>
      </c>
      <c r="BK91" s="217">
        <f>SUM(BK92:BK112)</f>
        <v>0</v>
      </c>
    </row>
    <row r="92" spans="2:65" s="1" customFormat="1" ht="16.5" customHeight="1">
      <c r="B92" s="39"/>
      <c r="C92" s="270" t="s">
        <v>72</v>
      </c>
      <c r="D92" s="270" t="s">
        <v>752</v>
      </c>
      <c r="E92" s="271" t="s">
        <v>2376</v>
      </c>
      <c r="F92" s="272" t="s">
        <v>2377</v>
      </c>
      <c r="G92" s="273" t="s">
        <v>2266</v>
      </c>
      <c r="H92" s="274">
        <v>2</v>
      </c>
      <c r="I92" s="275"/>
      <c r="J92" s="276">
        <f>ROUND(I92*H92,2)</f>
        <v>0</v>
      </c>
      <c r="K92" s="272" t="s">
        <v>19</v>
      </c>
      <c r="L92" s="277"/>
      <c r="M92" s="278" t="s">
        <v>19</v>
      </c>
      <c r="N92" s="279" t="s">
        <v>43</v>
      </c>
      <c r="O92" s="84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1" t="s">
        <v>190</v>
      </c>
      <c r="AT92" s="231" t="s">
        <v>752</v>
      </c>
      <c r="AU92" s="231" t="s">
        <v>80</v>
      </c>
      <c r="AY92" s="18" t="s">
        <v>147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18" t="s">
        <v>80</v>
      </c>
      <c r="BK92" s="232">
        <f>ROUND(I92*H92,2)</f>
        <v>0</v>
      </c>
      <c r="BL92" s="18" t="s">
        <v>154</v>
      </c>
      <c r="BM92" s="231" t="s">
        <v>82</v>
      </c>
    </row>
    <row r="93" spans="2:65" s="1" customFormat="1" ht="24" customHeight="1">
      <c r="B93" s="39"/>
      <c r="C93" s="270" t="s">
        <v>72</v>
      </c>
      <c r="D93" s="270" t="s">
        <v>752</v>
      </c>
      <c r="E93" s="271" t="s">
        <v>2378</v>
      </c>
      <c r="F93" s="272" t="s">
        <v>2379</v>
      </c>
      <c r="G93" s="273" t="s">
        <v>2266</v>
      </c>
      <c r="H93" s="274">
        <v>1</v>
      </c>
      <c r="I93" s="275"/>
      <c r="J93" s="276">
        <f>ROUND(I93*H93,2)</f>
        <v>0</v>
      </c>
      <c r="K93" s="272" t="s">
        <v>19</v>
      </c>
      <c r="L93" s="277"/>
      <c r="M93" s="278" t="s">
        <v>19</v>
      </c>
      <c r="N93" s="279" t="s">
        <v>43</v>
      </c>
      <c r="O93" s="84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1" t="s">
        <v>190</v>
      </c>
      <c r="AT93" s="231" t="s">
        <v>752</v>
      </c>
      <c r="AU93" s="231" t="s">
        <v>80</v>
      </c>
      <c r="AY93" s="18" t="s">
        <v>147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18" t="s">
        <v>80</v>
      </c>
      <c r="BK93" s="232">
        <f>ROUND(I93*H93,2)</f>
        <v>0</v>
      </c>
      <c r="BL93" s="18" t="s">
        <v>154</v>
      </c>
      <c r="BM93" s="231" t="s">
        <v>154</v>
      </c>
    </row>
    <row r="94" spans="2:65" s="1" customFormat="1" ht="16.5" customHeight="1">
      <c r="B94" s="39"/>
      <c r="C94" s="270" t="s">
        <v>72</v>
      </c>
      <c r="D94" s="270" t="s">
        <v>752</v>
      </c>
      <c r="E94" s="271" t="s">
        <v>2380</v>
      </c>
      <c r="F94" s="272" t="s">
        <v>2381</v>
      </c>
      <c r="G94" s="273" t="s">
        <v>322</v>
      </c>
      <c r="H94" s="274">
        <v>5</v>
      </c>
      <c r="I94" s="275"/>
      <c r="J94" s="276">
        <f>ROUND(I94*H94,2)</f>
        <v>0</v>
      </c>
      <c r="K94" s="272" t="s">
        <v>19</v>
      </c>
      <c r="L94" s="277"/>
      <c r="M94" s="278" t="s">
        <v>19</v>
      </c>
      <c r="N94" s="279" t="s">
        <v>43</v>
      </c>
      <c r="O94" s="84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31" t="s">
        <v>190</v>
      </c>
      <c r="AT94" s="231" t="s">
        <v>752</v>
      </c>
      <c r="AU94" s="231" t="s">
        <v>80</v>
      </c>
      <c r="AY94" s="18" t="s">
        <v>147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18" t="s">
        <v>80</v>
      </c>
      <c r="BK94" s="232">
        <f>ROUND(I94*H94,2)</f>
        <v>0</v>
      </c>
      <c r="BL94" s="18" t="s">
        <v>154</v>
      </c>
      <c r="BM94" s="231" t="s">
        <v>176</v>
      </c>
    </row>
    <row r="95" spans="2:65" s="1" customFormat="1" ht="16.5" customHeight="1">
      <c r="B95" s="39"/>
      <c r="C95" s="270" t="s">
        <v>72</v>
      </c>
      <c r="D95" s="270" t="s">
        <v>752</v>
      </c>
      <c r="E95" s="271" t="s">
        <v>2382</v>
      </c>
      <c r="F95" s="272" t="s">
        <v>2383</v>
      </c>
      <c r="G95" s="273" t="s">
        <v>322</v>
      </c>
      <c r="H95" s="274">
        <v>12</v>
      </c>
      <c r="I95" s="275"/>
      <c r="J95" s="276">
        <f>ROUND(I95*H95,2)</f>
        <v>0</v>
      </c>
      <c r="K95" s="272" t="s">
        <v>19</v>
      </c>
      <c r="L95" s="277"/>
      <c r="M95" s="278" t="s">
        <v>19</v>
      </c>
      <c r="N95" s="279" t="s">
        <v>43</v>
      </c>
      <c r="O95" s="84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1" t="s">
        <v>190</v>
      </c>
      <c r="AT95" s="231" t="s">
        <v>752</v>
      </c>
      <c r="AU95" s="231" t="s">
        <v>80</v>
      </c>
      <c r="AY95" s="18" t="s">
        <v>147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8" t="s">
        <v>80</v>
      </c>
      <c r="BK95" s="232">
        <f>ROUND(I95*H95,2)</f>
        <v>0</v>
      </c>
      <c r="BL95" s="18" t="s">
        <v>154</v>
      </c>
      <c r="BM95" s="231" t="s">
        <v>190</v>
      </c>
    </row>
    <row r="96" spans="2:65" s="1" customFormat="1" ht="16.5" customHeight="1">
      <c r="B96" s="39"/>
      <c r="C96" s="270" t="s">
        <v>72</v>
      </c>
      <c r="D96" s="270" t="s">
        <v>752</v>
      </c>
      <c r="E96" s="271" t="s">
        <v>2384</v>
      </c>
      <c r="F96" s="272" t="s">
        <v>2385</v>
      </c>
      <c r="G96" s="273" t="s">
        <v>322</v>
      </c>
      <c r="H96" s="274">
        <v>6</v>
      </c>
      <c r="I96" s="275"/>
      <c r="J96" s="276">
        <f>ROUND(I96*H96,2)</f>
        <v>0</v>
      </c>
      <c r="K96" s="272" t="s">
        <v>19</v>
      </c>
      <c r="L96" s="277"/>
      <c r="M96" s="278" t="s">
        <v>19</v>
      </c>
      <c r="N96" s="279" t="s">
        <v>43</v>
      </c>
      <c r="O96" s="84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1" t="s">
        <v>190</v>
      </c>
      <c r="AT96" s="231" t="s">
        <v>752</v>
      </c>
      <c r="AU96" s="231" t="s">
        <v>80</v>
      </c>
      <c r="AY96" s="18" t="s">
        <v>147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18" t="s">
        <v>80</v>
      </c>
      <c r="BK96" s="232">
        <f>ROUND(I96*H96,2)</f>
        <v>0</v>
      </c>
      <c r="BL96" s="18" t="s">
        <v>154</v>
      </c>
      <c r="BM96" s="231" t="s">
        <v>200</v>
      </c>
    </row>
    <row r="97" spans="2:65" s="1" customFormat="1" ht="16.5" customHeight="1">
      <c r="B97" s="39"/>
      <c r="C97" s="270" t="s">
        <v>72</v>
      </c>
      <c r="D97" s="270" t="s">
        <v>752</v>
      </c>
      <c r="E97" s="271" t="s">
        <v>2386</v>
      </c>
      <c r="F97" s="272" t="s">
        <v>2387</v>
      </c>
      <c r="G97" s="273" t="s">
        <v>322</v>
      </c>
      <c r="H97" s="274">
        <v>50</v>
      </c>
      <c r="I97" s="275"/>
      <c r="J97" s="276">
        <f>ROUND(I97*H97,2)</f>
        <v>0</v>
      </c>
      <c r="K97" s="272" t="s">
        <v>19</v>
      </c>
      <c r="L97" s="277"/>
      <c r="M97" s="278" t="s">
        <v>19</v>
      </c>
      <c r="N97" s="279" t="s">
        <v>43</v>
      </c>
      <c r="O97" s="84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1" t="s">
        <v>190</v>
      </c>
      <c r="AT97" s="231" t="s">
        <v>752</v>
      </c>
      <c r="AU97" s="231" t="s">
        <v>80</v>
      </c>
      <c r="AY97" s="18" t="s">
        <v>147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18" t="s">
        <v>80</v>
      </c>
      <c r="BK97" s="232">
        <f>ROUND(I97*H97,2)</f>
        <v>0</v>
      </c>
      <c r="BL97" s="18" t="s">
        <v>154</v>
      </c>
      <c r="BM97" s="231" t="s">
        <v>209</v>
      </c>
    </row>
    <row r="98" spans="2:65" s="1" customFormat="1" ht="16.5" customHeight="1">
      <c r="B98" s="39"/>
      <c r="C98" s="270" t="s">
        <v>72</v>
      </c>
      <c r="D98" s="270" t="s">
        <v>752</v>
      </c>
      <c r="E98" s="271" t="s">
        <v>2388</v>
      </c>
      <c r="F98" s="272" t="s">
        <v>2389</v>
      </c>
      <c r="G98" s="273" t="s">
        <v>322</v>
      </c>
      <c r="H98" s="274">
        <v>6</v>
      </c>
      <c r="I98" s="275"/>
      <c r="J98" s="276">
        <f>ROUND(I98*H98,2)</f>
        <v>0</v>
      </c>
      <c r="K98" s="272" t="s">
        <v>19</v>
      </c>
      <c r="L98" s="277"/>
      <c r="M98" s="278" t="s">
        <v>19</v>
      </c>
      <c r="N98" s="279" t="s">
        <v>43</v>
      </c>
      <c r="O98" s="84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AR98" s="231" t="s">
        <v>190</v>
      </c>
      <c r="AT98" s="231" t="s">
        <v>752</v>
      </c>
      <c r="AU98" s="231" t="s">
        <v>80</v>
      </c>
      <c r="AY98" s="18" t="s">
        <v>147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18" t="s">
        <v>80</v>
      </c>
      <c r="BK98" s="232">
        <f>ROUND(I98*H98,2)</f>
        <v>0</v>
      </c>
      <c r="BL98" s="18" t="s">
        <v>154</v>
      </c>
      <c r="BM98" s="231" t="s">
        <v>228</v>
      </c>
    </row>
    <row r="99" spans="2:65" s="1" customFormat="1" ht="16.5" customHeight="1">
      <c r="B99" s="39"/>
      <c r="C99" s="270" t="s">
        <v>72</v>
      </c>
      <c r="D99" s="270" t="s">
        <v>752</v>
      </c>
      <c r="E99" s="271" t="s">
        <v>2390</v>
      </c>
      <c r="F99" s="272" t="s">
        <v>2391</v>
      </c>
      <c r="G99" s="273" t="s">
        <v>322</v>
      </c>
      <c r="H99" s="274">
        <v>31</v>
      </c>
      <c r="I99" s="275"/>
      <c r="J99" s="276">
        <f>ROUND(I99*H99,2)</f>
        <v>0</v>
      </c>
      <c r="K99" s="272" t="s">
        <v>19</v>
      </c>
      <c r="L99" s="277"/>
      <c r="M99" s="278" t="s">
        <v>19</v>
      </c>
      <c r="N99" s="279" t="s">
        <v>43</v>
      </c>
      <c r="O99" s="84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1" t="s">
        <v>190</v>
      </c>
      <c r="AT99" s="231" t="s">
        <v>752</v>
      </c>
      <c r="AU99" s="231" t="s">
        <v>80</v>
      </c>
      <c r="AY99" s="18" t="s">
        <v>147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18" t="s">
        <v>80</v>
      </c>
      <c r="BK99" s="232">
        <f>ROUND(I99*H99,2)</f>
        <v>0</v>
      </c>
      <c r="BL99" s="18" t="s">
        <v>154</v>
      </c>
      <c r="BM99" s="231" t="s">
        <v>257</v>
      </c>
    </row>
    <row r="100" spans="2:65" s="1" customFormat="1" ht="16.5" customHeight="1">
      <c r="B100" s="39"/>
      <c r="C100" s="270" t="s">
        <v>72</v>
      </c>
      <c r="D100" s="270" t="s">
        <v>752</v>
      </c>
      <c r="E100" s="271" t="s">
        <v>2392</v>
      </c>
      <c r="F100" s="272" t="s">
        <v>2393</v>
      </c>
      <c r="G100" s="273" t="s">
        <v>322</v>
      </c>
      <c r="H100" s="274">
        <v>14</v>
      </c>
      <c r="I100" s="275"/>
      <c r="J100" s="276">
        <f>ROUND(I100*H100,2)</f>
        <v>0</v>
      </c>
      <c r="K100" s="272" t="s">
        <v>19</v>
      </c>
      <c r="L100" s="277"/>
      <c r="M100" s="278" t="s">
        <v>19</v>
      </c>
      <c r="N100" s="279" t="s">
        <v>43</v>
      </c>
      <c r="O100" s="84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AR100" s="231" t="s">
        <v>190</v>
      </c>
      <c r="AT100" s="231" t="s">
        <v>752</v>
      </c>
      <c r="AU100" s="231" t="s">
        <v>80</v>
      </c>
      <c r="AY100" s="18" t="s">
        <v>147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8" t="s">
        <v>80</v>
      </c>
      <c r="BK100" s="232">
        <f>ROUND(I100*H100,2)</f>
        <v>0</v>
      </c>
      <c r="BL100" s="18" t="s">
        <v>154</v>
      </c>
      <c r="BM100" s="231" t="s">
        <v>267</v>
      </c>
    </row>
    <row r="101" spans="2:65" s="1" customFormat="1" ht="16.5" customHeight="1">
      <c r="B101" s="39"/>
      <c r="C101" s="270" t="s">
        <v>72</v>
      </c>
      <c r="D101" s="270" t="s">
        <v>752</v>
      </c>
      <c r="E101" s="271" t="s">
        <v>2394</v>
      </c>
      <c r="F101" s="272" t="s">
        <v>2395</v>
      </c>
      <c r="G101" s="273" t="s">
        <v>322</v>
      </c>
      <c r="H101" s="274">
        <v>9</v>
      </c>
      <c r="I101" s="275"/>
      <c r="J101" s="276">
        <f>ROUND(I101*H101,2)</f>
        <v>0</v>
      </c>
      <c r="K101" s="272" t="s">
        <v>19</v>
      </c>
      <c r="L101" s="277"/>
      <c r="M101" s="278" t="s">
        <v>19</v>
      </c>
      <c r="N101" s="279" t="s">
        <v>43</v>
      </c>
      <c r="O101" s="84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1" t="s">
        <v>190</v>
      </c>
      <c r="AT101" s="231" t="s">
        <v>752</v>
      </c>
      <c r="AU101" s="231" t="s">
        <v>80</v>
      </c>
      <c r="AY101" s="18" t="s">
        <v>147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8" t="s">
        <v>80</v>
      </c>
      <c r="BK101" s="232">
        <f>ROUND(I101*H101,2)</f>
        <v>0</v>
      </c>
      <c r="BL101" s="18" t="s">
        <v>154</v>
      </c>
      <c r="BM101" s="231" t="s">
        <v>278</v>
      </c>
    </row>
    <row r="102" spans="2:65" s="1" customFormat="1" ht="16.5" customHeight="1">
      <c r="B102" s="39"/>
      <c r="C102" s="270" t="s">
        <v>72</v>
      </c>
      <c r="D102" s="270" t="s">
        <v>752</v>
      </c>
      <c r="E102" s="271" t="s">
        <v>2396</v>
      </c>
      <c r="F102" s="272" t="s">
        <v>2397</v>
      </c>
      <c r="G102" s="273" t="s">
        <v>2266</v>
      </c>
      <c r="H102" s="274">
        <v>3</v>
      </c>
      <c r="I102" s="275"/>
      <c r="J102" s="276">
        <f>ROUND(I102*H102,2)</f>
        <v>0</v>
      </c>
      <c r="K102" s="272" t="s">
        <v>19</v>
      </c>
      <c r="L102" s="277"/>
      <c r="M102" s="278" t="s">
        <v>19</v>
      </c>
      <c r="N102" s="279" t="s">
        <v>43</v>
      </c>
      <c r="O102" s="84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AR102" s="231" t="s">
        <v>190</v>
      </c>
      <c r="AT102" s="231" t="s">
        <v>752</v>
      </c>
      <c r="AU102" s="231" t="s">
        <v>80</v>
      </c>
      <c r="AY102" s="18" t="s">
        <v>147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18" t="s">
        <v>80</v>
      </c>
      <c r="BK102" s="232">
        <f>ROUND(I102*H102,2)</f>
        <v>0</v>
      </c>
      <c r="BL102" s="18" t="s">
        <v>154</v>
      </c>
      <c r="BM102" s="231" t="s">
        <v>288</v>
      </c>
    </row>
    <row r="103" spans="2:65" s="1" customFormat="1" ht="16.5" customHeight="1">
      <c r="B103" s="39"/>
      <c r="C103" s="270" t="s">
        <v>72</v>
      </c>
      <c r="D103" s="270" t="s">
        <v>752</v>
      </c>
      <c r="E103" s="271" t="s">
        <v>2398</v>
      </c>
      <c r="F103" s="272" t="s">
        <v>2399</v>
      </c>
      <c r="G103" s="273" t="s">
        <v>2266</v>
      </c>
      <c r="H103" s="274">
        <v>4</v>
      </c>
      <c r="I103" s="275"/>
      <c r="J103" s="276">
        <f>ROUND(I103*H103,2)</f>
        <v>0</v>
      </c>
      <c r="K103" s="272" t="s">
        <v>19</v>
      </c>
      <c r="L103" s="277"/>
      <c r="M103" s="278" t="s">
        <v>19</v>
      </c>
      <c r="N103" s="279" t="s">
        <v>43</v>
      </c>
      <c r="O103" s="84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AR103" s="231" t="s">
        <v>190</v>
      </c>
      <c r="AT103" s="231" t="s">
        <v>752</v>
      </c>
      <c r="AU103" s="231" t="s">
        <v>80</v>
      </c>
      <c r="AY103" s="18" t="s">
        <v>147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18" t="s">
        <v>80</v>
      </c>
      <c r="BK103" s="232">
        <f>ROUND(I103*H103,2)</f>
        <v>0</v>
      </c>
      <c r="BL103" s="18" t="s">
        <v>154</v>
      </c>
      <c r="BM103" s="231" t="s">
        <v>303</v>
      </c>
    </row>
    <row r="104" spans="2:65" s="1" customFormat="1" ht="16.5" customHeight="1">
      <c r="B104" s="39"/>
      <c r="C104" s="270" t="s">
        <v>72</v>
      </c>
      <c r="D104" s="270" t="s">
        <v>752</v>
      </c>
      <c r="E104" s="271" t="s">
        <v>2400</v>
      </c>
      <c r="F104" s="272" t="s">
        <v>2401</v>
      </c>
      <c r="G104" s="273" t="s">
        <v>2266</v>
      </c>
      <c r="H104" s="274">
        <v>4</v>
      </c>
      <c r="I104" s="275"/>
      <c r="J104" s="276">
        <f>ROUND(I104*H104,2)</f>
        <v>0</v>
      </c>
      <c r="K104" s="272" t="s">
        <v>19</v>
      </c>
      <c r="L104" s="277"/>
      <c r="M104" s="278" t="s">
        <v>19</v>
      </c>
      <c r="N104" s="279" t="s">
        <v>43</v>
      </c>
      <c r="O104" s="84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AR104" s="231" t="s">
        <v>190</v>
      </c>
      <c r="AT104" s="231" t="s">
        <v>752</v>
      </c>
      <c r="AU104" s="231" t="s">
        <v>80</v>
      </c>
      <c r="AY104" s="18" t="s">
        <v>147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8" t="s">
        <v>80</v>
      </c>
      <c r="BK104" s="232">
        <f>ROUND(I104*H104,2)</f>
        <v>0</v>
      </c>
      <c r="BL104" s="18" t="s">
        <v>154</v>
      </c>
      <c r="BM104" s="231" t="s">
        <v>319</v>
      </c>
    </row>
    <row r="105" spans="2:65" s="1" customFormat="1" ht="16.5" customHeight="1">
      <c r="B105" s="39"/>
      <c r="C105" s="270" t="s">
        <v>72</v>
      </c>
      <c r="D105" s="270" t="s">
        <v>752</v>
      </c>
      <c r="E105" s="271" t="s">
        <v>2402</v>
      </c>
      <c r="F105" s="272" t="s">
        <v>2403</v>
      </c>
      <c r="G105" s="273" t="s">
        <v>2266</v>
      </c>
      <c r="H105" s="274">
        <v>3</v>
      </c>
      <c r="I105" s="275"/>
      <c r="J105" s="276">
        <f>ROUND(I105*H105,2)</f>
        <v>0</v>
      </c>
      <c r="K105" s="272" t="s">
        <v>19</v>
      </c>
      <c r="L105" s="277"/>
      <c r="M105" s="278" t="s">
        <v>19</v>
      </c>
      <c r="N105" s="279" t="s">
        <v>43</v>
      </c>
      <c r="O105" s="84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AR105" s="231" t="s">
        <v>190</v>
      </c>
      <c r="AT105" s="231" t="s">
        <v>752</v>
      </c>
      <c r="AU105" s="231" t="s">
        <v>80</v>
      </c>
      <c r="AY105" s="18" t="s">
        <v>147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18" t="s">
        <v>80</v>
      </c>
      <c r="BK105" s="232">
        <f>ROUND(I105*H105,2)</f>
        <v>0</v>
      </c>
      <c r="BL105" s="18" t="s">
        <v>154</v>
      </c>
      <c r="BM105" s="231" t="s">
        <v>330</v>
      </c>
    </row>
    <row r="106" spans="2:65" s="1" customFormat="1" ht="16.5" customHeight="1">
      <c r="B106" s="39"/>
      <c r="C106" s="270" t="s">
        <v>72</v>
      </c>
      <c r="D106" s="270" t="s">
        <v>752</v>
      </c>
      <c r="E106" s="271" t="s">
        <v>2404</v>
      </c>
      <c r="F106" s="272" t="s">
        <v>2405</v>
      </c>
      <c r="G106" s="273" t="s">
        <v>2266</v>
      </c>
      <c r="H106" s="274">
        <v>1</v>
      </c>
      <c r="I106" s="275"/>
      <c r="J106" s="276">
        <f>ROUND(I106*H106,2)</f>
        <v>0</v>
      </c>
      <c r="K106" s="272" t="s">
        <v>19</v>
      </c>
      <c r="L106" s="277"/>
      <c r="M106" s="278" t="s">
        <v>19</v>
      </c>
      <c r="N106" s="279" t="s">
        <v>43</v>
      </c>
      <c r="O106" s="84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AR106" s="231" t="s">
        <v>190</v>
      </c>
      <c r="AT106" s="231" t="s">
        <v>752</v>
      </c>
      <c r="AU106" s="231" t="s">
        <v>80</v>
      </c>
      <c r="AY106" s="18" t="s">
        <v>147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8" t="s">
        <v>80</v>
      </c>
      <c r="BK106" s="232">
        <f>ROUND(I106*H106,2)</f>
        <v>0</v>
      </c>
      <c r="BL106" s="18" t="s">
        <v>154</v>
      </c>
      <c r="BM106" s="231" t="s">
        <v>343</v>
      </c>
    </row>
    <row r="107" spans="2:65" s="1" customFormat="1" ht="16.5" customHeight="1">
      <c r="B107" s="39"/>
      <c r="C107" s="270" t="s">
        <v>72</v>
      </c>
      <c r="D107" s="270" t="s">
        <v>752</v>
      </c>
      <c r="E107" s="271" t="s">
        <v>2406</v>
      </c>
      <c r="F107" s="272" t="s">
        <v>2407</v>
      </c>
      <c r="G107" s="273" t="s">
        <v>2266</v>
      </c>
      <c r="H107" s="274">
        <v>1</v>
      </c>
      <c r="I107" s="275"/>
      <c r="J107" s="276">
        <f>ROUND(I107*H107,2)</f>
        <v>0</v>
      </c>
      <c r="K107" s="272" t="s">
        <v>19</v>
      </c>
      <c r="L107" s="277"/>
      <c r="M107" s="278" t="s">
        <v>19</v>
      </c>
      <c r="N107" s="279" t="s">
        <v>43</v>
      </c>
      <c r="O107" s="84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AR107" s="231" t="s">
        <v>190</v>
      </c>
      <c r="AT107" s="231" t="s">
        <v>752</v>
      </c>
      <c r="AU107" s="231" t="s">
        <v>80</v>
      </c>
      <c r="AY107" s="18" t="s">
        <v>147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8" t="s">
        <v>80</v>
      </c>
      <c r="BK107" s="232">
        <f>ROUND(I107*H107,2)</f>
        <v>0</v>
      </c>
      <c r="BL107" s="18" t="s">
        <v>154</v>
      </c>
      <c r="BM107" s="231" t="s">
        <v>363</v>
      </c>
    </row>
    <row r="108" spans="2:65" s="1" customFormat="1" ht="16.5" customHeight="1">
      <c r="B108" s="39"/>
      <c r="C108" s="270" t="s">
        <v>72</v>
      </c>
      <c r="D108" s="270" t="s">
        <v>752</v>
      </c>
      <c r="E108" s="271" t="s">
        <v>2408</v>
      </c>
      <c r="F108" s="272" t="s">
        <v>2409</v>
      </c>
      <c r="G108" s="273" t="s">
        <v>2266</v>
      </c>
      <c r="H108" s="274">
        <v>1</v>
      </c>
      <c r="I108" s="275"/>
      <c r="J108" s="276">
        <f>ROUND(I108*H108,2)</f>
        <v>0</v>
      </c>
      <c r="K108" s="272" t="s">
        <v>19</v>
      </c>
      <c r="L108" s="277"/>
      <c r="M108" s="278" t="s">
        <v>19</v>
      </c>
      <c r="N108" s="279" t="s">
        <v>43</v>
      </c>
      <c r="O108" s="84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AR108" s="231" t="s">
        <v>190</v>
      </c>
      <c r="AT108" s="231" t="s">
        <v>752</v>
      </c>
      <c r="AU108" s="231" t="s">
        <v>80</v>
      </c>
      <c r="AY108" s="18" t="s">
        <v>147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8" t="s">
        <v>80</v>
      </c>
      <c r="BK108" s="232">
        <f>ROUND(I108*H108,2)</f>
        <v>0</v>
      </c>
      <c r="BL108" s="18" t="s">
        <v>154</v>
      </c>
      <c r="BM108" s="231" t="s">
        <v>384</v>
      </c>
    </row>
    <row r="109" spans="2:65" s="1" customFormat="1" ht="16.5" customHeight="1">
      <c r="B109" s="39"/>
      <c r="C109" s="270" t="s">
        <v>72</v>
      </c>
      <c r="D109" s="270" t="s">
        <v>752</v>
      </c>
      <c r="E109" s="271" t="s">
        <v>2410</v>
      </c>
      <c r="F109" s="272" t="s">
        <v>2411</v>
      </c>
      <c r="G109" s="273" t="s">
        <v>2266</v>
      </c>
      <c r="H109" s="274">
        <v>3</v>
      </c>
      <c r="I109" s="275"/>
      <c r="J109" s="276">
        <f>ROUND(I109*H109,2)</f>
        <v>0</v>
      </c>
      <c r="K109" s="272" t="s">
        <v>19</v>
      </c>
      <c r="L109" s="277"/>
      <c r="M109" s="278" t="s">
        <v>19</v>
      </c>
      <c r="N109" s="279" t="s">
        <v>43</v>
      </c>
      <c r="O109" s="84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AR109" s="231" t="s">
        <v>190</v>
      </c>
      <c r="AT109" s="231" t="s">
        <v>752</v>
      </c>
      <c r="AU109" s="231" t="s">
        <v>80</v>
      </c>
      <c r="AY109" s="18" t="s">
        <v>147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8" t="s">
        <v>80</v>
      </c>
      <c r="BK109" s="232">
        <f>ROUND(I109*H109,2)</f>
        <v>0</v>
      </c>
      <c r="BL109" s="18" t="s">
        <v>154</v>
      </c>
      <c r="BM109" s="231" t="s">
        <v>394</v>
      </c>
    </row>
    <row r="110" spans="2:65" s="1" customFormat="1" ht="16.5" customHeight="1">
      <c r="B110" s="39"/>
      <c r="C110" s="270" t="s">
        <v>72</v>
      </c>
      <c r="D110" s="270" t="s">
        <v>752</v>
      </c>
      <c r="E110" s="271" t="s">
        <v>2412</v>
      </c>
      <c r="F110" s="272" t="s">
        <v>2413</v>
      </c>
      <c r="G110" s="273" t="s">
        <v>2080</v>
      </c>
      <c r="H110" s="274">
        <v>1</v>
      </c>
      <c r="I110" s="275"/>
      <c r="J110" s="276">
        <f>ROUND(I110*H110,2)</f>
        <v>0</v>
      </c>
      <c r="K110" s="272" t="s">
        <v>19</v>
      </c>
      <c r="L110" s="277"/>
      <c r="M110" s="278" t="s">
        <v>19</v>
      </c>
      <c r="N110" s="279" t="s">
        <v>43</v>
      </c>
      <c r="O110" s="84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AR110" s="231" t="s">
        <v>190</v>
      </c>
      <c r="AT110" s="231" t="s">
        <v>752</v>
      </c>
      <c r="AU110" s="231" t="s">
        <v>80</v>
      </c>
      <c r="AY110" s="18" t="s">
        <v>147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8" t="s">
        <v>80</v>
      </c>
      <c r="BK110" s="232">
        <f>ROUND(I110*H110,2)</f>
        <v>0</v>
      </c>
      <c r="BL110" s="18" t="s">
        <v>154</v>
      </c>
      <c r="BM110" s="231" t="s">
        <v>405</v>
      </c>
    </row>
    <row r="111" spans="2:65" s="1" customFormat="1" ht="24" customHeight="1">
      <c r="B111" s="39"/>
      <c r="C111" s="270" t="s">
        <v>72</v>
      </c>
      <c r="D111" s="270" t="s">
        <v>752</v>
      </c>
      <c r="E111" s="271" t="s">
        <v>2414</v>
      </c>
      <c r="F111" s="272" t="s">
        <v>2415</v>
      </c>
      <c r="G111" s="273" t="s">
        <v>2266</v>
      </c>
      <c r="H111" s="274">
        <v>1</v>
      </c>
      <c r="I111" s="275"/>
      <c r="J111" s="276">
        <f>ROUND(I111*H111,2)</f>
        <v>0</v>
      </c>
      <c r="K111" s="272" t="s">
        <v>19</v>
      </c>
      <c r="L111" s="277"/>
      <c r="M111" s="278" t="s">
        <v>19</v>
      </c>
      <c r="N111" s="279" t="s">
        <v>43</v>
      </c>
      <c r="O111" s="84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AR111" s="231" t="s">
        <v>190</v>
      </c>
      <c r="AT111" s="231" t="s">
        <v>752</v>
      </c>
      <c r="AU111" s="231" t="s">
        <v>80</v>
      </c>
      <c r="AY111" s="18" t="s">
        <v>147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8" t="s">
        <v>80</v>
      </c>
      <c r="BK111" s="232">
        <f>ROUND(I111*H111,2)</f>
        <v>0</v>
      </c>
      <c r="BL111" s="18" t="s">
        <v>154</v>
      </c>
      <c r="BM111" s="231" t="s">
        <v>420</v>
      </c>
    </row>
    <row r="112" spans="2:65" s="1" customFormat="1" ht="16.5" customHeight="1">
      <c r="B112" s="39"/>
      <c r="C112" s="270" t="s">
        <v>72</v>
      </c>
      <c r="D112" s="270" t="s">
        <v>752</v>
      </c>
      <c r="E112" s="271" t="s">
        <v>2416</v>
      </c>
      <c r="F112" s="272" t="s">
        <v>2417</v>
      </c>
      <c r="G112" s="273" t="s">
        <v>322</v>
      </c>
      <c r="H112" s="274">
        <v>8</v>
      </c>
      <c r="I112" s="275"/>
      <c r="J112" s="276">
        <f>ROUND(I112*H112,2)</f>
        <v>0</v>
      </c>
      <c r="K112" s="272" t="s">
        <v>19</v>
      </c>
      <c r="L112" s="277"/>
      <c r="M112" s="278" t="s">
        <v>19</v>
      </c>
      <c r="N112" s="279" t="s">
        <v>43</v>
      </c>
      <c r="O112" s="84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AR112" s="231" t="s">
        <v>190</v>
      </c>
      <c r="AT112" s="231" t="s">
        <v>752</v>
      </c>
      <c r="AU112" s="231" t="s">
        <v>80</v>
      </c>
      <c r="AY112" s="18" t="s">
        <v>147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8" t="s">
        <v>80</v>
      </c>
      <c r="BK112" s="232">
        <f>ROUND(I112*H112,2)</f>
        <v>0</v>
      </c>
      <c r="BL112" s="18" t="s">
        <v>154</v>
      </c>
      <c r="BM112" s="231" t="s">
        <v>431</v>
      </c>
    </row>
    <row r="113" spans="2:63" s="11" customFormat="1" ht="25.9" customHeight="1">
      <c r="B113" s="204"/>
      <c r="C113" s="205"/>
      <c r="D113" s="206" t="s">
        <v>71</v>
      </c>
      <c r="E113" s="207" t="s">
        <v>2290</v>
      </c>
      <c r="F113" s="207" t="s">
        <v>2418</v>
      </c>
      <c r="G113" s="205"/>
      <c r="H113" s="205"/>
      <c r="I113" s="208"/>
      <c r="J113" s="209">
        <f>BK113</f>
        <v>0</v>
      </c>
      <c r="K113" s="205"/>
      <c r="L113" s="210"/>
      <c r="M113" s="211"/>
      <c r="N113" s="212"/>
      <c r="O113" s="212"/>
      <c r="P113" s="213">
        <f>SUM(P114:P117)</f>
        <v>0</v>
      </c>
      <c r="Q113" s="212"/>
      <c r="R113" s="213">
        <f>SUM(R114:R117)</f>
        <v>0</v>
      </c>
      <c r="S113" s="212"/>
      <c r="T113" s="214">
        <f>SUM(T114:T117)</f>
        <v>0</v>
      </c>
      <c r="AR113" s="215" t="s">
        <v>80</v>
      </c>
      <c r="AT113" s="216" t="s">
        <v>71</v>
      </c>
      <c r="AU113" s="216" t="s">
        <v>72</v>
      </c>
      <c r="AY113" s="215" t="s">
        <v>147</v>
      </c>
      <c r="BK113" s="217">
        <f>SUM(BK114:BK117)</f>
        <v>0</v>
      </c>
    </row>
    <row r="114" spans="2:65" s="1" customFormat="1" ht="24" customHeight="1">
      <c r="B114" s="39"/>
      <c r="C114" s="270" t="s">
        <v>72</v>
      </c>
      <c r="D114" s="270" t="s">
        <v>752</v>
      </c>
      <c r="E114" s="271" t="s">
        <v>2419</v>
      </c>
      <c r="F114" s="272" t="s">
        <v>2420</v>
      </c>
      <c r="G114" s="273" t="s">
        <v>2266</v>
      </c>
      <c r="H114" s="274">
        <v>3</v>
      </c>
      <c r="I114" s="275"/>
      <c r="J114" s="276">
        <f>ROUND(I114*H114,2)</f>
        <v>0</v>
      </c>
      <c r="K114" s="272" t="s">
        <v>19</v>
      </c>
      <c r="L114" s="277"/>
      <c r="M114" s="278" t="s">
        <v>19</v>
      </c>
      <c r="N114" s="279" t="s">
        <v>43</v>
      </c>
      <c r="O114" s="84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AR114" s="231" t="s">
        <v>190</v>
      </c>
      <c r="AT114" s="231" t="s">
        <v>752</v>
      </c>
      <c r="AU114" s="231" t="s">
        <v>80</v>
      </c>
      <c r="AY114" s="18" t="s">
        <v>147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8" t="s">
        <v>80</v>
      </c>
      <c r="BK114" s="232">
        <f>ROUND(I114*H114,2)</f>
        <v>0</v>
      </c>
      <c r="BL114" s="18" t="s">
        <v>154</v>
      </c>
      <c r="BM114" s="231" t="s">
        <v>441</v>
      </c>
    </row>
    <row r="115" spans="2:65" s="1" customFormat="1" ht="16.5" customHeight="1">
      <c r="B115" s="39"/>
      <c r="C115" s="270" t="s">
        <v>72</v>
      </c>
      <c r="D115" s="270" t="s">
        <v>752</v>
      </c>
      <c r="E115" s="271" t="s">
        <v>2421</v>
      </c>
      <c r="F115" s="272" t="s">
        <v>2422</v>
      </c>
      <c r="G115" s="273" t="s">
        <v>2266</v>
      </c>
      <c r="H115" s="274">
        <v>2</v>
      </c>
      <c r="I115" s="275"/>
      <c r="J115" s="276">
        <f>ROUND(I115*H115,2)</f>
        <v>0</v>
      </c>
      <c r="K115" s="272" t="s">
        <v>19</v>
      </c>
      <c r="L115" s="277"/>
      <c r="M115" s="278" t="s">
        <v>19</v>
      </c>
      <c r="N115" s="279" t="s">
        <v>43</v>
      </c>
      <c r="O115" s="84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AR115" s="231" t="s">
        <v>190</v>
      </c>
      <c r="AT115" s="231" t="s">
        <v>752</v>
      </c>
      <c r="AU115" s="231" t="s">
        <v>80</v>
      </c>
      <c r="AY115" s="18" t="s">
        <v>147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18" t="s">
        <v>80</v>
      </c>
      <c r="BK115" s="232">
        <f>ROUND(I115*H115,2)</f>
        <v>0</v>
      </c>
      <c r="BL115" s="18" t="s">
        <v>154</v>
      </c>
      <c r="BM115" s="231" t="s">
        <v>450</v>
      </c>
    </row>
    <row r="116" spans="2:65" s="1" customFormat="1" ht="16.5" customHeight="1">
      <c r="B116" s="39"/>
      <c r="C116" s="270" t="s">
        <v>72</v>
      </c>
      <c r="D116" s="270" t="s">
        <v>752</v>
      </c>
      <c r="E116" s="271" t="s">
        <v>2423</v>
      </c>
      <c r="F116" s="272" t="s">
        <v>2424</v>
      </c>
      <c r="G116" s="273" t="s">
        <v>2266</v>
      </c>
      <c r="H116" s="274">
        <v>1</v>
      </c>
      <c r="I116" s="275"/>
      <c r="J116" s="276">
        <f>ROUND(I116*H116,2)</f>
        <v>0</v>
      </c>
      <c r="K116" s="272" t="s">
        <v>19</v>
      </c>
      <c r="L116" s="277"/>
      <c r="M116" s="278" t="s">
        <v>19</v>
      </c>
      <c r="N116" s="279" t="s">
        <v>43</v>
      </c>
      <c r="O116" s="84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AR116" s="231" t="s">
        <v>190</v>
      </c>
      <c r="AT116" s="231" t="s">
        <v>752</v>
      </c>
      <c r="AU116" s="231" t="s">
        <v>80</v>
      </c>
      <c r="AY116" s="18" t="s">
        <v>147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8" t="s">
        <v>80</v>
      </c>
      <c r="BK116" s="232">
        <f>ROUND(I116*H116,2)</f>
        <v>0</v>
      </c>
      <c r="BL116" s="18" t="s">
        <v>154</v>
      </c>
      <c r="BM116" s="231" t="s">
        <v>463</v>
      </c>
    </row>
    <row r="117" spans="2:65" s="1" customFormat="1" ht="48" customHeight="1">
      <c r="B117" s="39"/>
      <c r="C117" s="270" t="s">
        <v>72</v>
      </c>
      <c r="D117" s="270" t="s">
        <v>752</v>
      </c>
      <c r="E117" s="271" t="s">
        <v>2425</v>
      </c>
      <c r="F117" s="272" t="s">
        <v>2426</v>
      </c>
      <c r="G117" s="273" t="s">
        <v>322</v>
      </c>
      <c r="H117" s="274">
        <v>29</v>
      </c>
      <c r="I117" s="275"/>
      <c r="J117" s="276">
        <f>ROUND(I117*H117,2)</f>
        <v>0</v>
      </c>
      <c r="K117" s="272" t="s">
        <v>19</v>
      </c>
      <c r="L117" s="277"/>
      <c r="M117" s="278" t="s">
        <v>19</v>
      </c>
      <c r="N117" s="279" t="s">
        <v>43</v>
      </c>
      <c r="O117" s="84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AR117" s="231" t="s">
        <v>190</v>
      </c>
      <c r="AT117" s="231" t="s">
        <v>752</v>
      </c>
      <c r="AU117" s="231" t="s">
        <v>80</v>
      </c>
      <c r="AY117" s="18" t="s">
        <v>147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8" t="s">
        <v>80</v>
      </c>
      <c r="BK117" s="232">
        <f>ROUND(I117*H117,2)</f>
        <v>0</v>
      </c>
      <c r="BL117" s="18" t="s">
        <v>154</v>
      </c>
      <c r="BM117" s="231" t="s">
        <v>477</v>
      </c>
    </row>
    <row r="118" spans="2:63" s="11" customFormat="1" ht="25.9" customHeight="1">
      <c r="B118" s="204"/>
      <c r="C118" s="205"/>
      <c r="D118" s="206" t="s">
        <v>71</v>
      </c>
      <c r="E118" s="207" t="s">
        <v>2317</v>
      </c>
      <c r="F118" s="207" t="s">
        <v>2427</v>
      </c>
      <c r="G118" s="205"/>
      <c r="H118" s="205"/>
      <c r="I118" s="208"/>
      <c r="J118" s="209">
        <f>BK118</f>
        <v>0</v>
      </c>
      <c r="K118" s="205"/>
      <c r="L118" s="210"/>
      <c r="M118" s="211"/>
      <c r="N118" s="212"/>
      <c r="O118" s="212"/>
      <c r="P118" s="213">
        <f>SUM(P119:P150)</f>
        <v>0</v>
      </c>
      <c r="Q118" s="212"/>
      <c r="R118" s="213">
        <f>SUM(R119:R150)</f>
        <v>0</v>
      </c>
      <c r="S118" s="212"/>
      <c r="T118" s="214">
        <f>SUM(T119:T150)</f>
        <v>0</v>
      </c>
      <c r="AR118" s="215" t="s">
        <v>80</v>
      </c>
      <c r="AT118" s="216" t="s">
        <v>71</v>
      </c>
      <c r="AU118" s="216" t="s">
        <v>72</v>
      </c>
      <c r="AY118" s="215" t="s">
        <v>147</v>
      </c>
      <c r="BK118" s="217">
        <f>SUM(BK119:BK150)</f>
        <v>0</v>
      </c>
    </row>
    <row r="119" spans="2:65" s="1" customFormat="1" ht="16.5" customHeight="1">
      <c r="B119" s="39"/>
      <c r="C119" s="270" t="s">
        <v>72</v>
      </c>
      <c r="D119" s="270" t="s">
        <v>752</v>
      </c>
      <c r="E119" s="271" t="s">
        <v>2428</v>
      </c>
      <c r="F119" s="272" t="s">
        <v>2429</v>
      </c>
      <c r="G119" s="273" t="s">
        <v>2266</v>
      </c>
      <c r="H119" s="274">
        <v>2</v>
      </c>
      <c r="I119" s="275"/>
      <c r="J119" s="276">
        <f>ROUND(I119*H119,2)</f>
        <v>0</v>
      </c>
      <c r="K119" s="272" t="s">
        <v>19</v>
      </c>
      <c r="L119" s="277"/>
      <c r="M119" s="278" t="s">
        <v>19</v>
      </c>
      <c r="N119" s="279" t="s">
        <v>43</v>
      </c>
      <c r="O119" s="84"/>
      <c r="P119" s="229">
        <f>O119*H119</f>
        <v>0</v>
      </c>
      <c r="Q119" s="229">
        <v>0</v>
      </c>
      <c r="R119" s="229">
        <f>Q119*H119</f>
        <v>0</v>
      </c>
      <c r="S119" s="229">
        <v>0</v>
      </c>
      <c r="T119" s="230">
        <f>S119*H119</f>
        <v>0</v>
      </c>
      <c r="AR119" s="231" t="s">
        <v>190</v>
      </c>
      <c r="AT119" s="231" t="s">
        <v>752</v>
      </c>
      <c r="AU119" s="231" t="s">
        <v>80</v>
      </c>
      <c r="AY119" s="18" t="s">
        <v>147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18" t="s">
        <v>80</v>
      </c>
      <c r="BK119" s="232">
        <f>ROUND(I119*H119,2)</f>
        <v>0</v>
      </c>
      <c r="BL119" s="18" t="s">
        <v>154</v>
      </c>
      <c r="BM119" s="231" t="s">
        <v>489</v>
      </c>
    </row>
    <row r="120" spans="2:65" s="1" customFormat="1" ht="16.5" customHeight="1">
      <c r="B120" s="39"/>
      <c r="C120" s="270" t="s">
        <v>72</v>
      </c>
      <c r="D120" s="270" t="s">
        <v>752</v>
      </c>
      <c r="E120" s="271" t="s">
        <v>2430</v>
      </c>
      <c r="F120" s="272" t="s">
        <v>2431</v>
      </c>
      <c r="G120" s="273" t="s">
        <v>322</v>
      </c>
      <c r="H120" s="274">
        <v>52</v>
      </c>
      <c r="I120" s="275"/>
      <c r="J120" s="276">
        <f>ROUND(I120*H120,2)</f>
        <v>0</v>
      </c>
      <c r="K120" s="272" t="s">
        <v>19</v>
      </c>
      <c r="L120" s="277"/>
      <c r="M120" s="278" t="s">
        <v>19</v>
      </c>
      <c r="N120" s="279" t="s">
        <v>43</v>
      </c>
      <c r="O120" s="84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AR120" s="231" t="s">
        <v>190</v>
      </c>
      <c r="AT120" s="231" t="s">
        <v>752</v>
      </c>
      <c r="AU120" s="231" t="s">
        <v>80</v>
      </c>
      <c r="AY120" s="18" t="s">
        <v>147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8" t="s">
        <v>80</v>
      </c>
      <c r="BK120" s="232">
        <f>ROUND(I120*H120,2)</f>
        <v>0</v>
      </c>
      <c r="BL120" s="18" t="s">
        <v>154</v>
      </c>
      <c r="BM120" s="231" t="s">
        <v>502</v>
      </c>
    </row>
    <row r="121" spans="2:65" s="1" customFormat="1" ht="16.5" customHeight="1">
      <c r="B121" s="39"/>
      <c r="C121" s="270" t="s">
        <v>72</v>
      </c>
      <c r="D121" s="270" t="s">
        <v>752</v>
      </c>
      <c r="E121" s="271" t="s">
        <v>2432</v>
      </c>
      <c r="F121" s="272" t="s">
        <v>2433</v>
      </c>
      <c r="G121" s="273" t="s">
        <v>322</v>
      </c>
      <c r="H121" s="274">
        <v>32</v>
      </c>
      <c r="I121" s="275"/>
      <c r="J121" s="276">
        <f>ROUND(I121*H121,2)</f>
        <v>0</v>
      </c>
      <c r="K121" s="272" t="s">
        <v>19</v>
      </c>
      <c r="L121" s="277"/>
      <c r="M121" s="278" t="s">
        <v>19</v>
      </c>
      <c r="N121" s="279" t="s">
        <v>43</v>
      </c>
      <c r="O121" s="84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AR121" s="231" t="s">
        <v>190</v>
      </c>
      <c r="AT121" s="231" t="s">
        <v>752</v>
      </c>
      <c r="AU121" s="231" t="s">
        <v>80</v>
      </c>
      <c r="AY121" s="18" t="s">
        <v>147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8" t="s">
        <v>80</v>
      </c>
      <c r="BK121" s="232">
        <f>ROUND(I121*H121,2)</f>
        <v>0</v>
      </c>
      <c r="BL121" s="18" t="s">
        <v>154</v>
      </c>
      <c r="BM121" s="231" t="s">
        <v>512</v>
      </c>
    </row>
    <row r="122" spans="2:65" s="1" customFormat="1" ht="16.5" customHeight="1">
      <c r="B122" s="39"/>
      <c r="C122" s="270" t="s">
        <v>72</v>
      </c>
      <c r="D122" s="270" t="s">
        <v>752</v>
      </c>
      <c r="E122" s="271" t="s">
        <v>2434</v>
      </c>
      <c r="F122" s="272" t="s">
        <v>2435</v>
      </c>
      <c r="G122" s="273" t="s">
        <v>322</v>
      </c>
      <c r="H122" s="274">
        <v>170</v>
      </c>
      <c r="I122" s="275"/>
      <c r="J122" s="276">
        <f>ROUND(I122*H122,2)</f>
        <v>0</v>
      </c>
      <c r="K122" s="272" t="s">
        <v>19</v>
      </c>
      <c r="L122" s="277"/>
      <c r="M122" s="278" t="s">
        <v>19</v>
      </c>
      <c r="N122" s="279" t="s">
        <v>43</v>
      </c>
      <c r="O122" s="84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AR122" s="231" t="s">
        <v>190</v>
      </c>
      <c r="AT122" s="231" t="s">
        <v>752</v>
      </c>
      <c r="AU122" s="231" t="s">
        <v>80</v>
      </c>
      <c r="AY122" s="18" t="s">
        <v>147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8" t="s">
        <v>80</v>
      </c>
      <c r="BK122" s="232">
        <f>ROUND(I122*H122,2)</f>
        <v>0</v>
      </c>
      <c r="BL122" s="18" t="s">
        <v>154</v>
      </c>
      <c r="BM122" s="231" t="s">
        <v>526</v>
      </c>
    </row>
    <row r="123" spans="2:65" s="1" customFormat="1" ht="16.5" customHeight="1">
      <c r="B123" s="39"/>
      <c r="C123" s="270" t="s">
        <v>72</v>
      </c>
      <c r="D123" s="270" t="s">
        <v>752</v>
      </c>
      <c r="E123" s="271" t="s">
        <v>2436</v>
      </c>
      <c r="F123" s="272" t="s">
        <v>2437</v>
      </c>
      <c r="G123" s="273" t="s">
        <v>322</v>
      </c>
      <c r="H123" s="274">
        <v>13</v>
      </c>
      <c r="I123" s="275"/>
      <c r="J123" s="276">
        <f>ROUND(I123*H123,2)</f>
        <v>0</v>
      </c>
      <c r="K123" s="272" t="s">
        <v>19</v>
      </c>
      <c r="L123" s="277"/>
      <c r="M123" s="278" t="s">
        <v>19</v>
      </c>
      <c r="N123" s="279" t="s">
        <v>43</v>
      </c>
      <c r="O123" s="84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AR123" s="231" t="s">
        <v>190</v>
      </c>
      <c r="AT123" s="231" t="s">
        <v>752</v>
      </c>
      <c r="AU123" s="231" t="s">
        <v>80</v>
      </c>
      <c r="AY123" s="18" t="s">
        <v>147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8" t="s">
        <v>80</v>
      </c>
      <c r="BK123" s="232">
        <f>ROUND(I123*H123,2)</f>
        <v>0</v>
      </c>
      <c r="BL123" s="18" t="s">
        <v>154</v>
      </c>
      <c r="BM123" s="231" t="s">
        <v>537</v>
      </c>
    </row>
    <row r="124" spans="2:65" s="1" customFormat="1" ht="16.5" customHeight="1">
      <c r="B124" s="39"/>
      <c r="C124" s="270" t="s">
        <v>72</v>
      </c>
      <c r="D124" s="270" t="s">
        <v>752</v>
      </c>
      <c r="E124" s="271" t="s">
        <v>2438</v>
      </c>
      <c r="F124" s="272" t="s">
        <v>2439</v>
      </c>
      <c r="G124" s="273" t="s">
        <v>322</v>
      </c>
      <c r="H124" s="274">
        <v>5</v>
      </c>
      <c r="I124" s="275"/>
      <c r="J124" s="276">
        <f>ROUND(I124*H124,2)</f>
        <v>0</v>
      </c>
      <c r="K124" s="272" t="s">
        <v>19</v>
      </c>
      <c r="L124" s="277"/>
      <c r="M124" s="278" t="s">
        <v>19</v>
      </c>
      <c r="N124" s="279" t="s">
        <v>43</v>
      </c>
      <c r="O124" s="84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AR124" s="231" t="s">
        <v>190</v>
      </c>
      <c r="AT124" s="231" t="s">
        <v>752</v>
      </c>
      <c r="AU124" s="231" t="s">
        <v>80</v>
      </c>
      <c r="AY124" s="18" t="s">
        <v>147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80</v>
      </c>
      <c r="BK124" s="232">
        <f>ROUND(I124*H124,2)</f>
        <v>0</v>
      </c>
      <c r="BL124" s="18" t="s">
        <v>154</v>
      </c>
      <c r="BM124" s="231" t="s">
        <v>549</v>
      </c>
    </row>
    <row r="125" spans="2:65" s="1" customFormat="1" ht="16.5" customHeight="1">
      <c r="B125" s="39"/>
      <c r="C125" s="270" t="s">
        <v>72</v>
      </c>
      <c r="D125" s="270" t="s">
        <v>752</v>
      </c>
      <c r="E125" s="271" t="s">
        <v>2440</v>
      </c>
      <c r="F125" s="272" t="s">
        <v>2441</v>
      </c>
      <c r="G125" s="273" t="s">
        <v>2266</v>
      </c>
      <c r="H125" s="274">
        <v>1</v>
      </c>
      <c r="I125" s="275"/>
      <c r="J125" s="276">
        <f>ROUND(I125*H125,2)</f>
        <v>0</v>
      </c>
      <c r="K125" s="272" t="s">
        <v>19</v>
      </c>
      <c r="L125" s="277"/>
      <c r="M125" s="278" t="s">
        <v>19</v>
      </c>
      <c r="N125" s="279" t="s">
        <v>43</v>
      </c>
      <c r="O125" s="84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AR125" s="231" t="s">
        <v>190</v>
      </c>
      <c r="AT125" s="231" t="s">
        <v>752</v>
      </c>
      <c r="AU125" s="231" t="s">
        <v>80</v>
      </c>
      <c r="AY125" s="18" t="s">
        <v>147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80</v>
      </c>
      <c r="BK125" s="232">
        <f>ROUND(I125*H125,2)</f>
        <v>0</v>
      </c>
      <c r="BL125" s="18" t="s">
        <v>154</v>
      </c>
      <c r="BM125" s="231" t="s">
        <v>566</v>
      </c>
    </row>
    <row r="126" spans="2:65" s="1" customFormat="1" ht="16.5" customHeight="1">
      <c r="B126" s="39"/>
      <c r="C126" s="270" t="s">
        <v>72</v>
      </c>
      <c r="D126" s="270" t="s">
        <v>752</v>
      </c>
      <c r="E126" s="271" t="s">
        <v>2442</v>
      </c>
      <c r="F126" s="272" t="s">
        <v>2443</v>
      </c>
      <c r="G126" s="273" t="s">
        <v>2266</v>
      </c>
      <c r="H126" s="274">
        <v>1</v>
      </c>
      <c r="I126" s="275"/>
      <c r="J126" s="276">
        <f>ROUND(I126*H126,2)</f>
        <v>0</v>
      </c>
      <c r="K126" s="272" t="s">
        <v>19</v>
      </c>
      <c r="L126" s="277"/>
      <c r="M126" s="278" t="s">
        <v>19</v>
      </c>
      <c r="N126" s="279" t="s">
        <v>43</v>
      </c>
      <c r="O126" s="84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AR126" s="231" t="s">
        <v>190</v>
      </c>
      <c r="AT126" s="231" t="s">
        <v>752</v>
      </c>
      <c r="AU126" s="231" t="s">
        <v>80</v>
      </c>
      <c r="AY126" s="18" t="s">
        <v>147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80</v>
      </c>
      <c r="BK126" s="232">
        <f>ROUND(I126*H126,2)</f>
        <v>0</v>
      </c>
      <c r="BL126" s="18" t="s">
        <v>154</v>
      </c>
      <c r="BM126" s="231" t="s">
        <v>1005</v>
      </c>
    </row>
    <row r="127" spans="2:65" s="1" customFormat="1" ht="16.5" customHeight="1">
      <c r="B127" s="39"/>
      <c r="C127" s="270" t="s">
        <v>72</v>
      </c>
      <c r="D127" s="270" t="s">
        <v>752</v>
      </c>
      <c r="E127" s="271" t="s">
        <v>2444</v>
      </c>
      <c r="F127" s="272" t="s">
        <v>2445</v>
      </c>
      <c r="G127" s="273" t="s">
        <v>2266</v>
      </c>
      <c r="H127" s="274">
        <v>1</v>
      </c>
      <c r="I127" s="275"/>
      <c r="J127" s="276">
        <f>ROUND(I127*H127,2)</f>
        <v>0</v>
      </c>
      <c r="K127" s="272" t="s">
        <v>19</v>
      </c>
      <c r="L127" s="277"/>
      <c r="M127" s="278" t="s">
        <v>19</v>
      </c>
      <c r="N127" s="279" t="s">
        <v>43</v>
      </c>
      <c r="O127" s="84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AR127" s="231" t="s">
        <v>190</v>
      </c>
      <c r="AT127" s="231" t="s">
        <v>752</v>
      </c>
      <c r="AU127" s="231" t="s">
        <v>80</v>
      </c>
      <c r="AY127" s="18" t="s">
        <v>147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80</v>
      </c>
      <c r="BK127" s="232">
        <f>ROUND(I127*H127,2)</f>
        <v>0</v>
      </c>
      <c r="BL127" s="18" t="s">
        <v>154</v>
      </c>
      <c r="BM127" s="231" t="s">
        <v>1017</v>
      </c>
    </row>
    <row r="128" spans="2:65" s="1" customFormat="1" ht="16.5" customHeight="1">
      <c r="B128" s="39"/>
      <c r="C128" s="270" t="s">
        <v>72</v>
      </c>
      <c r="D128" s="270" t="s">
        <v>752</v>
      </c>
      <c r="E128" s="271" t="s">
        <v>2446</v>
      </c>
      <c r="F128" s="272" t="s">
        <v>2447</v>
      </c>
      <c r="G128" s="273" t="s">
        <v>2266</v>
      </c>
      <c r="H128" s="274">
        <v>1</v>
      </c>
      <c r="I128" s="275"/>
      <c r="J128" s="276">
        <f>ROUND(I128*H128,2)</f>
        <v>0</v>
      </c>
      <c r="K128" s="272" t="s">
        <v>19</v>
      </c>
      <c r="L128" s="277"/>
      <c r="M128" s="278" t="s">
        <v>19</v>
      </c>
      <c r="N128" s="279" t="s">
        <v>43</v>
      </c>
      <c r="O128" s="84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AR128" s="231" t="s">
        <v>190</v>
      </c>
      <c r="AT128" s="231" t="s">
        <v>752</v>
      </c>
      <c r="AU128" s="231" t="s">
        <v>80</v>
      </c>
      <c r="AY128" s="18" t="s">
        <v>147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80</v>
      </c>
      <c r="BK128" s="232">
        <f>ROUND(I128*H128,2)</f>
        <v>0</v>
      </c>
      <c r="BL128" s="18" t="s">
        <v>154</v>
      </c>
      <c r="BM128" s="231" t="s">
        <v>1025</v>
      </c>
    </row>
    <row r="129" spans="2:65" s="1" customFormat="1" ht="16.5" customHeight="1">
      <c r="B129" s="39"/>
      <c r="C129" s="270" t="s">
        <v>72</v>
      </c>
      <c r="D129" s="270" t="s">
        <v>752</v>
      </c>
      <c r="E129" s="271" t="s">
        <v>2448</v>
      </c>
      <c r="F129" s="272" t="s">
        <v>2449</v>
      </c>
      <c r="G129" s="273" t="s">
        <v>2266</v>
      </c>
      <c r="H129" s="274">
        <v>1</v>
      </c>
      <c r="I129" s="275"/>
      <c r="J129" s="276">
        <f>ROUND(I129*H129,2)</f>
        <v>0</v>
      </c>
      <c r="K129" s="272" t="s">
        <v>19</v>
      </c>
      <c r="L129" s="277"/>
      <c r="M129" s="278" t="s">
        <v>19</v>
      </c>
      <c r="N129" s="279" t="s">
        <v>43</v>
      </c>
      <c r="O129" s="84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1" t="s">
        <v>190</v>
      </c>
      <c r="AT129" s="231" t="s">
        <v>752</v>
      </c>
      <c r="AU129" s="231" t="s">
        <v>80</v>
      </c>
      <c r="AY129" s="18" t="s">
        <v>147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80</v>
      </c>
      <c r="BK129" s="232">
        <f>ROUND(I129*H129,2)</f>
        <v>0</v>
      </c>
      <c r="BL129" s="18" t="s">
        <v>154</v>
      </c>
      <c r="BM129" s="231" t="s">
        <v>1034</v>
      </c>
    </row>
    <row r="130" spans="2:65" s="1" customFormat="1" ht="16.5" customHeight="1">
      <c r="B130" s="39"/>
      <c r="C130" s="270" t="s">
        <v>72</v>
      </c>
      <c r="D130" s="270" t="s">
        <v>752</v>
      </c>
      <c r="E130" s="271" t="s">
        <v>2450</v>
      </c>
      <c r="F130" s="272" t="s">
        <v>2451</v>
      </c>
      <c r="G130" s="273" t="s">
        <v>2266</v>
      </c>
      <c r="H130" s="274">
        <v>3</v>
      </c>
      <c r="I130" s="275"/>
      <c r="J130" s="276">
        <f>ROUND(I130*H130,2)</f>
        <v>0</v>
      </c>
      <c r="K130" s="272" t="s">
        <v>19</v>
      </c>
      <c r="L130" s="277"/>
      <c r="M130" s="278" t="s">
        <v>19</v>
      </c>
      <c r="N130" s="279" t="s">
        <v>43</v>
      </c>
      <c r="O130" s="84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31" t="s">
        <v>190</v>
      </c>
      <c r="AT130" s="231" t="s">
        <v>752</v>
      </c>
      <c r="AU130" s="231" t="s">
        <v>80</v>
      </c>
      <c r="AY130" s="18" t="s">
        <v>147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80</v>
      </c>
      <c r="BK130" s="232">
        <f>ROUND(I130*H130,2)</f>
        <v>0</v>
      </c>
      <c r="BL130" s="18" t="s">
        <v>154</v>
      </c>
      <c r="BM130" s="231" t="s">
        <v>1042</v>
      </c>
    </row>
    <row r="131" spans="2:65" s="1" customFormat="1" ht="16.5" customHeight="1">
      <c r="B131" s="39"/>
      <c r="C131" s="270" t="s">
        <v>72</v>
      </c>
      <c r="D131" s="270" t="s">
        <v>752</v>
      </c>
      <c r="E131" s="271" t="s">
        <v>2452</v>
      </c>
      <c r="F131" s="272" t="s">
        <v>2453</v>
      </c>
      <c r="G131" s="273" t="s">
        <v>2266</v>
      </c>
      <c r="H131" s="274">
        <v>2</v>
      </c>
      <c r="I131" s="275"/>
      <c r="J131" s="276">
        <f>ROUND(I131*H131,2)</f>
        <v>0</v>
      </c>
      <c r="K131" s="272" t="s">
        <v>19</v>
      </c>
      <c r="L131" s="277"/>
      <c r="M131" s="278" t="s">
        <v>19</v>
      </c>
      <c r="N131" s="279" t="s">
        <v>43</v>
      </c>
      <c r="O131" s="84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AR131" s="231" t="s">
        <v>190</v>
      </c>
      <c r="AT131" s="231" t="s">
        <v>752</v>
      </c>
      <c r="AU131" s="231" t="s">
        <v>80</v>
      </c>
      <c r="AY131" s="18" t="s">
        <v>147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80</v>
      </c>
      <c r="BK131" s="232">
        <f>ROUND(I131*H131,2)</f>
        <v>0</v>
      </c>
      <c r="BL131" s="18" t="s">
        <v>154</v>
      </c>
      <c r="BM131" s="231" t="s">
        <v>1051</v>
      </c>
    </row>
    <row r="132" spans="2:65" s="1" customFormat="1" ht="16.5" customHeight="1">
      <c r="B132" s="39"/>
      <c r="C132" s="270" t="s">
        <v>72</v>
      </c>
      <c r="D132" s="270" t="s">
        <v>752</v>
      </c>
      <c r="E132" s="271" t="s">
        <v>2454</v>
      </c>
      <c r="F132" s="272" t="s">
        <v>2455</v>
      </c>
      <c r="G132" s="273" t="s">
        <v>2266</v>
      </c>
      <c r="H132" s="274">
        <v>3</v>
      </c>
      <c r="I132" s="275"/>
      <c r="J132" s="276">
        <f>ROUND(I132*H132,2)</f>
        <v>0</v>
      </c>
      <c r="K132" s="272" t="s">
        <v>19</v>
      </c>
      <c r="L132" s="277"/>
      <c r="M132" s="278" t="s">
        <v>19</v>
      </c>
      <c r="N132" s="279" t="s">
        <v>43</v>
      </c>
      <c r="O132" s="84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AR132" s="231" t="s">
        <v>190</v>
      </c>
      <c r="AT132" s="231" t="s">
        <v>752</v>
      </c>
      <c r="AU132" s="231" t="s">
        <v>80</v>
      </c>
      <c r="AY132" s="18" t="s">
        <v>147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80</v>
      </c>
      <c r="BK132" s="232">
        <f>ROUND(I132*H132,2)</f>
        <v>0</v>
      </c>
      <c r="BL132" s="18" t="s">
        <v>154</v>
      </c>
      <c r="BM132" s="231" t="s">
        <v>1061</v>
      </c>
    </row>
    <row r="133" spans="2:65" s="1" customFormat="1" ht="16.5" customHeight="1">
      <c r="B133" s="39"/>
      <c r="C133" s="270" t="s">
        <v>72</v>
      </c>
      <c r="D133" s="270" t="s">
        <v>752</v>
      </c>
      <c r="E133" s="271" t="s">
        <v>2456</v>
      </c>
      <c r="F133" s="272" t="s">
        <v>2457</v>
      </c>
      <c r="G133" s="273" t="s">
        <v>2266</v>
      </c>
      <c r="H133" s="274">
        <v>1</v>
      </c>
      <c r="I133" s="275"/>
      <c r="J133" s="276">
        <f>ROUND(I133*H133,2)</f>
        <v>0</v>
      </c>
      <c r="K133" s="272" t="s">
        <v>19</v>
      </c>
      <c r="L133" s="277"/>
      <c r="M133" s="278" t="s">
        <v>19</v>
      </c>
      <c r="N133" s="279" t="s">
        <v>43</v>
      </c>
      <c r="O133" s="84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AR133" s="231" t="s">
        <v>190</v>
      </c>
      <c r="AT133" s="231" t="s">
        <v>752</v>
      </c>
      <c r="AU133" s="231" t="s">
        <v>80</v>
      </c>
      <c r="AY133" s="18" t="s">
        <v>147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80</v>
      </c>
      <c r="BK133" s="232">
        <f>ROUND(I133*H133,2)</f>
        <v>0</v>
      </c>
      <c r="BL133" s="18" t="s">
        <v>154</v>
      </c>
      <c r="BM133" s="231" t="s">
        <v>1070</v>
      </c>
    </row>
    <row r="134" spans="2:65" s="1" customFormat="1" ht="16.5" customHeight="1">
      <c r="B134" s="39"/>
      <c r="C134" s="270" t="s">
        <v>72</v>
      </c>
      <c r="D134" s="270" t="s">
        <v>752</v>
      </c>
      <c r="E134" s="271" t="s">
        <v>2458</v>
      </c>
      <c r="F134" s="272" t="s">
        <v>2459</v>
      </c>
      <c r="G134" s="273" t="s">
        <v>2266</v>
      </c>
      <c r="H134" s="274">
        <v>3</v>
      </c>
      <c r="I134" s="275"/>
      <c r="J134" s="276">
        <f>ROUND(I134*H134,2)</f>
        <v>0</v>
      </c>
      <c r="K134" s="272" t="s">
        <v>19</v>
      </c>
      <c r="L134" s="277"/>
      <c r="M134" s="278" t="s">
        <v>19</v>
      </c>
      <c r="N134" s="279" t="s">
        <v>43</v>
      </c>
      <c r="O134" s="84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31" t="s">
        <v>190</v>
      </c>
      <c r="AT134" s="231" t="s">
        <v>752</v>
      </c>
      <c r="AU134" s="231" t="s">
        <v>80</v>
      </c>
      <c r="AY134" s="18" t="s">
        <v>147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80</v>
      </c>
      <c r="BK134" s="232">
        <f>ROUND(I134*H134,2)</f>
        <v>0</v>
      </c>
      <c r="BL134" s="18" t="s">
        <v>154</v>
      </c>
      <c r="BM134" s="231" t="s">
        <v>1084</v>
      </c>
    </row>
    <row r="135" spans="2:65" s="1" customFormat="1" ht="16.5" customHeight="1">
      <c r="B135" s="39"/>
      <c r="C135" s="270" t="s">
        <v>72</v>
      </c>
      <c r="D135" s="270" t="s">
        <v>752</v>
      </c>
      <c r="E135" s="271" t="s">
        <v>2460</v>
      </c>
      <c r="F135" s="272" t="s">
        <v>2461</v>
      </c>
      <c r="G135" s="273" t="s">
        <v>2266</v>
      </c>
      <c r="H135" s="274">
        <v>2</v>
      </c>
      <c r="I135" s="275"/>
      <c r="J135" s="276">
        <f>ROUND(I135*H135,2)</f>
        <v>0</v>
      </c>
      <c r="K135" s="272" t="s">
        <v>19</v>
      </c>
      <c r="L135" s="277"/>
      <c r="M135" s="278" t="s">
        <v>19</v>
      </c>
      <c r="N135" s="279" t="s">
        <v>43</v>
      </c>
      <c r="O135" s="84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1" t="s">
        <v>190</v>
      </c>
      <c r="AT135" s="231" t="s">
        <v>752</v>
      </c>
      <c r="AU135" s="231" t="s">
        <v>80</v>
      </c>
      <c r="AY135" s="18" t="s">
        <v>147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80</v>
      </c>
      <c r="BK135" s="232">
        <f>ROUND(I135*H135,2)</f>
        <v>0</v>
      </c>
      <c r="BL135" s="18" t="s">
        <v>154</v>
      </c>
      <c r="BM135" s="231" t="s">
        <v>1092</v>
      </c>
    </row>
    <row r="136" spans="2:65" s="1" customFormat="1" ht="16.5" customHeight="1">
      <c r="B136" s="39"/>
      <c r="C136" s="270" t="s">
        <v>72</v>
      </c>
      <c r="D136" s="270" t="s">
        <v>752</v>
      </c>
      <c r="E136" s="271" t="s">
        <v>2462</v>
      </c>
      <c r="F136" s="272" t="s">
        <v>2463</v>
      </c>
      <c r="G136" s="273" t="s">
        <v>2266</v>
      </c>
      <c r="H136" s="274">
        <v>1</v>
      </c>
      <c r="I136" s="275"/>
      <c r="J136" s="276">
        <f>ROUND(I136*H136,2)</f>
        <v>0</v>
      </c>
      <c r="K136" s="272" t="s">
        <v>19</v>
      </c>
      <c r="L136" s="277"/>
      <c r="M136" s="278" t="s">
        <v>19</v>
      </c>
      <c r="N136" s="279" t="s">
        <v>43</v>
      </c>
      <c r="O136" s="84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AR136" s="231" t="s">
        <v>190</v>
      </c>
      <c r="AT136" s="231" t="s">
        <v>752</v>
      </c>
      <c r="AU136" s="231" t="s">
        <v>80</v>
      </c>
      <c r="AY136" s="18" t="s">
        <v>147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80</v>
      </c>
      <c r="BK136" s="232">
        <f>ROUND(I136*H136,2)</f>
        <v>0</v>
      </c>
      <c r="BL136" s="18" t="s">
        <v>154</v>
      </c>
      <c r="BM136" s="231" t="s">
        <v>1101</v>
      </c>
    </row>
    <row r="137" spans="2:65" s="1" customFormat="1" ht="16.5" customHeight="1">
      <c r="B137" s="39"/>
      <c r="C137" s="270" t="s">
        <v>72</v>
      </c>
      <c r="D137" s="270" t="s">
        <v>752</v>
      </c>
      <c r="E137" s="271" t="s">
        <v>2464</v>
      </c>
      <c r="F137" s="272" t="s">
        <v>2465</v>
      </c>
      <c r="G137" s="273" t="s">
        <v>2266</v>
      </c>
      <c r="H137" s="274">
        <v>1</v>
      </c>
      <c r="I137" s="275"/>
      <c r="J137" s="276">
        <f>ROUND(I137*H137,2)</f>
        <v>0</v>
      </c>
      <c r="K137" s="272" t="s">
        <v>19</v>
      </c>
      <c r="L137" s="277"/>
      <c r="M137" s="278" t="s">
        <v>19</v>
      </c>
      <c r="N137" s="279" t="s">
        <v>43</v>
      </c>
      <c r="O137" s="84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1" t="s">
        <v>190</v>
      </c>
      <c r="AT137" s="231" t="s">
        <v>752</v>
      </c>
      <c r="AU137" s="231" t="s">
        <v>80</v>
      </c>
      <c r="AY137" s="18" t="s">
        <v>147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80</v>
      </c>
      <c r="BK137" s="232">
        <f>ROUND(I137*H137,2)</f>
        <v>0</v>
      </c>
      <c r="BL137" s="18" t="s">
        <v>154</v>
      </c>
      <c r="BM137" s="231" t="s">
        <v>1111</v>
      </c>
    </row>
    <row r="138" spans="2:65" s="1" customFormat="1" ht="16.5" customHeight="1">
      <c r="B138" s="39"/>
      <c r="C138" s="270" t="s">
        <v>72</v>
      </c>
      <c r="D138" s="270" t="s">
        <v>752</v>
      </c>
      <c r="E138" s="271" t="s">
        <v>2466</v>
      </c>
      <c r="F138" s="272" t="s">
        <v>2467</v>
      </c>
      <c r="G138" s="273" t="s">
        <v>2266</v>
      </c>
      <c r="H138" s="274">
        <v>1</v>
      </c>
      <c r="I138" s="275"/>
      <c r="J138" s="276">
        <f>ROUND(I138*H138,2)</f>
        <v>0</v>
      </c>
      <c r="K138" s="272" t="s">
        <v>19</v>
      </c>
      <c r="L138" s="277"/>
      <c r="M138" s="278" t="s">
        <v>19</v>
      </c>
      <c r="N138" s="279" t="s">
        <v>43</v>
      </c>
      <c r="O138" s="84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AR138" s="231" t="s">
        <v>190</v>
      </c>
      <c r="AT138" s="231" t="s">
        <v>752</v>
      </c>
      <c r="AU138" s="231" t="s">
        <v>80</v>
      </c>
      <c r="AY138" s="18" t="s">
        <v>147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80</v>
      </c>
      <c r="BK138" s="232">
        <f>ROUND(I138*H138,2)</f>
        <v>0</v>
      </c>
      <c r="BL138" s="18" t="s">
        <v>154</v>
      </c>
      <c r="BM138" s="231" t="s">
        <v>1121</v>
      </c>
    </row>
    <row r="139" spans="2:65" s="1" customFormat="1" ht="16.5" customHeight="1">
      <c r="B139" s="39"/>
      <c r="C139" s="270" t="s">
        <v>72</v>
      </c>
      <c r="D139" s="270" t="s">
        <v>752</v>
      </c>
      <c r="E139" s="271" t="s">
        <v>2468</v>
      </c>
      <c r="F139" s="272" t="s">
        <v>2469</v>
      </c>
      <c r="G139" s="273" t="s">
        <v>2266</v>
      </c>
      <c r="H139" s="274">
        <v>1</v>
      </c>
      <c r="I139" s="275"/>
      <c r="J139" s="276">
        <f>ROUND(I139*H139,2)</f>
        <v>0</v>
      </c>
      <c r="K139" s="272" t="s">
        <v>19</v>
      </c>
      <c r="L139" s="277"/>
      <c r="M139" s="278" t="s">
        <v>19</v>
      </c>
      <c r="N139" s="279" t="s">
        <v>43</v>
      </c>
      <c r="O139" s="84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AR139" s="231" t="s">
        <v>190</v>
      </c>
      <c r="AT139" s="231" t="s">
        <v>752</v>
      </c>
      <c r="AU139" s="231" t="s">
        <v>80</v>
      </c>
      <c r="AY139" s="18" t="s">
        <v>147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80</v>
      </c>
      <c r="BK139" s="232">
        <f>ROUND(I139*H139,2)</f>
        <v>0</v>
      </c>
      <c r="BL139" s="18" t="s">
        <v>154</v>
      </c>
      <c r="BM139" s="231" t="s">
        <v>1134</v>
      </c>
    </row>
    <row r="140" spans="2:65" s="1" customFormat="1" ht="16.5" customHeight="1">
      <c r="B140" s="39"/>
      <c r="C140" s="270" t="s">
        <v>72</v>
      </c>
      <c r="D140" s="270" t="s">
        <v>752</v>
      </c>
      <c r="E140" s="271" t="s">
        <v>2470</v>
      </c>
      <c r="F140" s="272" t="s">
        <v>2471</v>
      </c>
      <c r="G140" s="273" t="s">
        <v>2266</v>
      </c>
      <c r="H140" s="274">
        <v>1</v>
      </c>
      <c r="I140" s="275"/>
      <c r="J140" s="276">
        <f>ROUND(I140*H140,2)</f>
        <v>0</v>
      </c>
      <c r="K140" s="272" t="s">
        <v>19</v>
      </c>
      <c r="L140" s="277"/>
      <c r="M140" s="278" t="s">
        <v>19</v>
      </c>
      <c r="N140" s="279" t="s">
        <v>43</v>
      </c>
      <c r="O140" s="84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1" t="s">
        <v>190</v>
      </c>
      <c r="AT140" s="231" t="s">
        <v>752</v>
      </c>
      <c r="AU140" s="231" t="s">
        <v>80</v>
      </c>
      <c r="AY140" s="18" t="s">
        <v>147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80</v>
      </c>
      <c r="BK140" s="232">
        <f>ROUND(I140*H140,2)</f>
        <v>0</v>
      </c>
      <c r="BL140" s="18" t="s">
        <v>154</v>
      </c>
      <c r="BM140" s="231" t="s">
        <v>1142</v>
      </c>
    </row>
    <row r="141" spans="2:65" s="1" customFormat="1" ht="16.5" customHeight="1">
      <c r="B141" s="39"/>
      <c r="C141" s="270" t="s">
        <v>72</v>
      </c>
      <c r="D141" s="270" t="s">
        <v>752</v>
      </c>
      <c r="E141" s="271" t="s">
        <v>2472</v>
      </c>
      <c r="F141" s="272" t="s">
        <v>2473</v>
      </c>
      <c r="G141" s="273" t="s">
        <v>2266</v>
      </c>
      <c r="H141" s="274">
        <v>1</v>
      </c>
      <c r="I141" s="275"/>
      <c r="J141" s="276">
        <f>ROUND(I141*H141,2)</f>
        <v>0</v>
      </c>
      <c r="K141" s="272" t="s">
        <v>19</v>
      </c>
      <c r="L141" s="277"/>
      <c r="M141" s="278" t="s">
        <v>19</v>
      </c>
      <c r="N141" s="279" t="s">
        <v>43</v>
      </c>
      <c r="O141" s="84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31" t="s">
        <v>190</v>
      </c>
      <c r="AT141" s="231" t="s">
        <v>752</v>
      </c>
      <c r="AU141" s="231" t="s">
        <v>80</v>
      </c>
      <c r="AY141" s="18" t="s">
        <v>147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80</v>
      </c>
      <c r="BK141" s="232">
        <f>ROUND(I141*H141,2)</f>
        <v>0</v>
      </c>
      <c r="BL141" s="18" t="s">
        <v>154</v>
      </c>
      <c r="BM141" s="231" t="s">
        <v>1151</v>
      </c>
    </row>
    <row r="142" spans="2:65" s="1" customFormat="1" ht="16.5" customHeight="1">
      <c r="B142" s="39"/>
      <c r="C142" s="270" t="s">
        <v>72</v>
      </c>
      <c r="D142" s="270" t="s">
        <v>752</v>
      </c>
      <c r="E142" s="271" t="s">
        <v>2474</v>
      </c>
      <c r="F142" s="272" t="s">
        <v>2475</v>
      </c>
      <c r="G142" s="273" t="s">
        <v>2266</v>
      </c>
      <c r="H142" s="274">
        <v>1</v>
      </c>
      <c r="I142" s="275"/>
      <c r="J142" s="276">
        <f>ROUND(I142*H142,2)</f>
        <v>0</v>
      </c>
      <c r="K142" s="272" t="s">
        <v>19</v>
      </c>
      <c r="L142" s="277"/>
      <c r="M142" s="278" t="s">
        <v>19</v>
      </c>
      <c r="N142" s="279" t="s">
        <v>43</v>
      </c>
      <c r="O142" s="84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AR142" s="231" t="s">
        <v>190</v>
      </c>
      <c r="AT142" s="231" t="s">
        <v>752</v>
      </c>
      <c r="AU142" s="231" t="s">
        <v>80</v>
      </c>
      <c r="AY142" s="18" t="s">
        <v>147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80</v>
      </c>
      <c r="BK142" s="232">
        <f>ROUND(I142*H142,2)</f>
        <v>0</v>
      </c>
      <c r="BL142" s="18" t="s">
        <v>154</v>
      </c>
      <c r="BM142" s="231" t="s">
        <v>1164</v>
      </c>
    </row>
    <row r="143" spans="2:65" s="1" customFormat="1" ht="16.5" customHeight="1">
      <c r="B143" s="39"/>
      <c r="C143" s="270" t="s">
        <v>72</v>
      </c>
      <c r="D143" s="270" t="s">
        <v>752</v>
      </c>
      <c r="E143" s="271" t="s">
        <v>2476</v>
      </c>
      <c r="F143" s="272" t="s">
        <v>2477</v>
      </c>
      <c r="G143" s="273" t="s">
        <v>2266</v>
      </c>
      <c r="H143" s="274">
        <v>5</v>
      </c>
      <c r="I143" s="275"/>
      <c r="J143" s="276">
        <f>ROUND(I143*H143,2)</f>
        <v>0</v>
      </c>
      <c r="K143" s="272" t="s">
        <v>19</v>
      </c>
      <c r="L143" s="277"/>
      <c r="M143" s="278" t="s">
        <v>19</v>
      </c>
      <c r="N143" s="279" t="s">
        <v>43</v>
      </c>
      <c r="O143" s="84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AR143" s="231" t="s">
        <v>190</v>
      </c>
      <c r="AT143" s="231" t="s">
        <v>752</v>
      </c>
      <c r="AU143" s="231" t="s">
        <v>80</v>
      </c>
      <c r="AY143" s="18" t="s">
        <v>147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80</v>
      </c>
      <c r="BK143" s="232">
        <f>ROUND(I143*H143,2)</f>
        <v>0</v>
      </c>
      <c r="BL143" s="18" t="s">
        <v>154</v>
      </c>
      <c r="BM143" s="231" t="s">
        <v>1173</v>
      </c>
    </row>
    <row r="144" spans="2:65" s="1" customFormat="1" ht="16.5" customHeight="1">
      <c r="B144" s="39"/>
      <c r="C144" s="270" t="s">
        <v>72</v>
      </c>
      <c r="D144" s="270" t="s">
        <v>752</v>
      </c>
      <c r="E144" s="271" t="s">
        <v>2478</v>
      </c>
      <c r="F144" s="272" t="s">
        <v>2479</v>
      </c>
      <c r="G144" s="273" t="s">
        <v>2266</v>
      </c>
      <c r="H144" s="274">
        <v>8</v>
      </c>
      <c r="I144" s="275"/>
      <c r="J144" s="276">
        <f>ROUND(I144*H144,2)</f>
        <v>0</v>
      </c>
      <c r="K144" s="272" t="s">
        <v>19</v>
      </c>
      <c r="L144" s="277"/>
      <c r="M144" s="278" t="s">
        <v>19</v>
      </c>
      <c r="N144" s="279" t="s">
        <v>43</v>
      </c>
      <c r="O144" s="84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AR144" s="231" t="s">
        <v>190</v>
      </c>
      <c r="AT144" s="231" t="s">
        <v>752</v>
      </c>
      <c r="AU144" s="231" t="s">
        <v>80</v>
      </c>
      <c r="AY144" s="18" t="s">
        <v>147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80</v>
      </c>
      <c r="BK144" s="232">
        <f>ROUND(I144*H144,2)</f>
        <v>0</v>
      </c>
      <c r="BL144" s="18" t="s">
        <v>154</v>
      </c>
      <c r="BM144" s="231" t="s">
        <v>1185</v>
      </c>
    </row>
    <row r="145" spans="2:65" s="1" customFormat="1" ht="16.5" customHeight="1">
      <c r="B145" s="39"/>
      <c r="C145" s="270" t="s">
        <v>72</v>
      </c>
      <c r="D145" s="270" t="s">
        <v>752</v>
      </c>
      <c r="E145" s="271" t="s">
        <v>2480</v>
      </c>
      <c r="F145" s="272" t="s">
        <v>2481</v>
      </c>
      <c r="G145" s="273" t="s">
        <v>2266</v>
      </c>
      <c r="H145" s="274">
        <v>27</v>
      </c>
      <c r="I145" s="275"/>
      <c r="J145" s="276">
        <f>ROUND(I145*H145,2)</f>
        <v>0</v>
      </c>
      <c r="K145" s="272" t="s">
        <v>19</v>
      </c>
      <c r="L145" s="277"/>
      <c r="M145" s="278" t="s">
        <v>19</v>
      </c>
      <c r="N145" s="279" t="s">
        <v>43</v>
      </c>
      <c r="O145" s="84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AR145" s="231" t="s">
        <v>190</v>
      </c>
      <c r="AT145" s="231" t="s">
        <v>752</v>
      </c>
      <c r="AU145" s="231" t="s">
        <v>80</v>
      </c>
      <c r="AY145" s="18" t="s">
        <v>147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80</v>
      </c>
      <c r="BK145" s="232">
        <f>ROUND(I145*H145,2)</f>
        <v>0</v>
      </c>
      <c r="BL145" s="18" t="s">
        <v>154</v>
      </c>
      <c r="BM145" s="231" t="s">
        <v>1194</v>
      </c>
    </row>
    <row r="146" spans="2:65" s="1" customFormat="1" ht="16.5" customHeight="1">
      <c r="B146" s="39"/>
      <c r="C146" s="270" t="s">
        <v>72</v>
      </c>
      <c r="D146" s="270" t="s">
        <v>752</v>
      </c>
      <c r="E146" s="271" t="s">
        <v>2482</v>
      </c>
      <c r="F146" s="272" t="s">
        <v>2483</v>
      </c>
      <c r="G146" s="273" t="s">
        <v>2266</v>
      </c>
      <c r="H146" s="274">
        <v>3</v>
      </c>
      <c r="I146" s="275"/>
      <c r="J146" s="276">
        <f>ROUND(I146*H146,2)</f>
        <v>0</v>
      </c>
      <c r="K146" s="272" t="s">
        <v>19</v>
      </c>
      <c r="L146" s="277"/>
      <c r="M146" s="278" t="s">
        <v>19</v>
      </c>
      <c r="N146" s="279" t="s">
        <v>43</v>
      </c>
      <c r="O146" s="84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AR146" s="231" t="s">
        <v>190</v>
      </c>
      <c r="AT146" s="231" t="s">
        <v>752</v>
      </c>
      <c r="AU146" s="231" t="s">
        <v>80</v>
      </c>
      <c r="AY146" s="18" t="s">
        <v>147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80</v>
      </c>
      <c r="BK146" s="232">
        <f>ROUND(I146*H146,2)</f>
        <v>0</v>
      </c>
      <c r="BL146" s="18" t="s">
        <v>154</v>
      </c>
      <c r="BM146" s="231" t="s">
        <v>1202</v>
      </c>
    </row>
    <row r="147" spans="2:65" s="1" customFormat="1" ht="16.5" customHeight="1">
      <c r="B147" s="39"/>
      <c r="C147" s="270" t="s">
        <v>72</v>
      </c>
      <c r="D147" s="270" t="s">
        <v>752</v>
      </c>
      <c r="E147" s="271" t="s">
        <v>2484</v>
      </c>
      <c r="F147" s="272" t="s">
        <v>2485</v>
      </c>
      <c r="G147" s="273" t="s">
        <v>2266</v>
      </c>
      <c r="H147" s="274">
        <v>3</v>
      </c>
      <c r="I147" s="275"/>
      <c r="J147" s="276">
        <f>ROUND(I147*H147,2)</f>
        <v>0</v>
      </c>
      <c r="K147" s="272" t="s">
        <v>19</v>
      </c>
      <c r="L147" s="277"/>
      <c r="M147" s="278" t="s">
        <v>19</v>
      </c>
      <c r="N147" s="279" t="s">
        <v>43</v>
      </c>
      <c r="O147" s="84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AR147" s="231" t="s">
        <v>190</v>
      </c>
      <c r="AT147" s="231" t="s">
        <v>752</v>
      </c>
      <c r="AU147" s="231" t="s">
        <v>80</v>
      </c>
      <c r="AY147" s="18" t="s">
        <v>147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80</v>
      </c>
      <c r="BK147" s="232">
        <f>ROUND(I147*H147,2)</f>
        <v>0</v>
      </c>
      <c r="BL147" s="18" t="s">
        <v>154</v>
      </c>
      <c r="BM147" s="231" t="s">
        <v>1209</v>
      </c>
    </row>
    <row r="148" spans="2:65" s="1" customFormat="1" ht="16.5" customHeight="1">
      <c r="B148" s="39"/>
      <c r="C148" s="270" t="s">
        <v>72</v>
      </c>
      <c r="D148" s="270" t="s">
        <v>752</v>
      </c>
      <c r="E148" s="271" t="s">
        <v>2486</v>
      </c>
      <c r="F148" s="272" t="s">
        <v>2487</v>
      </c>
      <c r="G148" s="273" t="s">
        <v>2080</v>
      </c>
      <c r="H148" s="274">
        <v>1</v>
      </c>
      <c r="I148" s="275"/>
      <c r="J148" s="276">
        <f>ROUND(I148*H148,2)</f>
        <v>0</v>
      </c>
      <c r="K148" s="272" t="s">
        <v>19</v>
      </c>
      <c r="L148" s="277"/>
      <c r="M148" s="278" t="s">
        <v>19</v>
      </c>
      <c r="N148" s="279" t="s">
        <v>43</v>
      </c>
      <c r="O148" s="84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AR148" s="231" t="s">
        <v>190</v>
      </c>
      <c r="AT148" s="231" t="s">
        <v>752</v>
      </c>
      <c r="AU148" s="231" t="s">
        <v>80</v>
      </c>
      <c r="AY148" s="18" t="s">
        <v>147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80</v>
      </c>
      <c r="BK148" s="232">
        <f>ROUND(I148*H148,2)</f>
        <v>0</v>
      </c>
      <c r="BL148" s="18" t="s">
        <v>154</v>
      </c>
      <c r="BM148" s="231" t="s">
        <v>1215</v>
      </c>
    </row>
    <row r="149" spans="2:65" s="1" customFormat="1" ht="36" customHeight="1">
      <c r="B149" s="39"/>
      <c r="C149" s="270" t="s">
        <v>72</v>
      </c>
      <c r="D149" s="270" t="s">
        <v>752</v>
      </c>
      <c r="E149" s="271" t="s">
        <v>2488</v>
      </c>
      <c r="F149" s="272" t="s">
        <v>2489</v>
      </c>
      <c r="G149" s="273" t="s">
        <v>2266</v>
      </c>
      <c r="H149" s="274">
        <v>1</v>
      </c>
      <c r="I149" s="275"/>
      <c r="J149" s="276">
        <f>ROUND(I149*H149,2)</f>
        <v>0</v>
      </c>
      <c r="K149" s="272" t="s">
        <v>19</v>
      </c>
      <c r="L149" s="277"/>
      <c r="M149" s="278" t="s">
        <v>19</v>
      </c>
      <c r="N149" s="279" t="s">
        <v>43</v>
      </c>
      <c r="O149" s="84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AR149" s="231" t="s">
        <v>190</v>
      </c>
      <c r="AT149" s="231" t="s">
        <v>752</v>
      </c>
      <c r="AU149" s="231" t="s">
        <v>80</v>
      </c>
      <c r="AY149" s="18" t="s">
        <v>147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80</v>
      </c>
      <c r="BK149" s="232">
        <f>ROUND(I149*H149,2)</f>
        <v>0</v>
      </c>
      <c r="BL149" s="18" t="s">
        <v>154</v>
      </c>
      <c r="BM149" s="231" t="s">
        <v>1225</v>
      </c>
    </row>
    <row r="150" spans="2:65" s="1" customFormat="1" ht="24" customHeight="1">
      <c r="B150" s="39"/>
      <c r="C150" s="270" t="s">
        <v>72</v>
      </c>
      <c r="D150" s="270" t="s">
        <v>752</v>
      </c>
      <c r="E150" s="271" t="s">
        <v>2490</v>
      </c>
      <c r="F150" s="272" t="s">
        <v>2491</v>
      </c>
      <c r="G150" s="273" t="s">
        <v>2266</v>
      </c>
      <c r="H150" s="274">
        <v>1</v>
      </c>
      <c r="I150" s="275"/>
      <c r="J150" s="276">
        <f>ROUND(I150*H150,2)</f>
        <v>0</v>
      </c>
      <c r="K150" s="272" t="s">
        <v>19</v>
      </c>
      <c r="L150" s="277"/>
      <c r="M150" s="278" t="s">
        <v>19</v>
      </c>
      <c r="N150" s="279" t="s">
        <v>43</v>
      </c>
      <c r="O150" s="84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AR150" s="231" t="s">
        <v>190</v>
      </c>
      <c r="AT150" s="231" t="s">
        <v>752</v>
      </c>
      <c r="AU150" s="231" t="s">
        <v>80</v>
      </c>
      <c r="AY150" s="18" t="s">
        <v>147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80</v>
      </c>
      <c r="BK150" s="232">
        <f>ROUND(I150*H150,2)</f>
        <v>0</v>
      </c>
      <c r="BL150" s="18" t="s">
        <v>154</v>
      </c>
      <c r="BM150" s="231" t="s">
        <v>1236</v>
      </c>
    </row>
    <row r="151" spans="2:63" s="11" customFormat="1" ht="25.9" customHeight="1">
      <c r="B151" s="204"/>
      <c r="C151" s="205"/>
      <c r="D151" s="206" t="s">
        <v>71</v>
      </c>
      <c r="E151" s="207" t="s">
        <v>2324</v>
      </c>
      <c r="F151" s="207" t="s">
        <v>2492</v>
      </c>
      <c r="G151" s="205"/>
      <c r="H151" s="205"/>
      <c r="I151" s="208"/>
      <c r="J151" s="209">
        <f>BK151</f>
        <v>0</v>
      </c>
      <c r="K151" s="205"/>
      <c r="L151" s="210"/>
      <c r="M151" s="211"/>
      <c r="N151" s="212"/>
      <c r="O151" s="212"/>
      <c r="P151" s="213">
        <f>SUM(P152:P162)</f>
        <v>0</v>
      </c>
      <c r="Q151" s="212"/>
      <c r="R151" s="213">
        <f>SUM(R152:R162)</f>
        <v>0</v>
      </c>
      <c r="S151" s="212"/>
      <c r="T151" s="214">
        <f>SUM(T152:T162)</f>
        <v>0</v>
      </c>
      <c r="AR151" s="215" t="s">
        <v>80</v>
      </c>
      <c r="AT151" s="216" t="s">
        <v>71</v>
      </c>
      <c r="AU151" s="216" t="s">
        <v>72</v>
      </c>
      <c r="AY151" s="215" t="s">
        <v>147</v>
      </c>
      <c r="BK151" s="217">
        <f>SUM(BK152:BK162)</f>
        <v>0</v>
      </c>
    </row>
    <row r="152" spans="2:65" s="1" customFormat="1" ht="24" customHeight="1">
      <c r="B152" s="39"/>
      <c r="C152" s="270" t="s">
        <v>72</v>
      </c>
      <c r="D152" s="270" t="s">
        <v>752</v>
      </c>
      <c r="E152" s="271" t="s">
        <v>2493</v>
      </c>
      <c r="F152" s="272" t="s">
        <v>2494</v>
      </c>
      <c r="G152" s="273" t="s">
        <v>2266</v>
      </c>
      <c r="H152" s="274">
        <v>1</v>
      </c>
      <c r="I152" s="275"/>
      <c r="J152" s="276">
        <f>ROUND(I152*H152,2)</f>
        <v>0</v>
      </c>
      <c r="K152" s="272" t="s">
        <v>19</v>
      </c>
      <c r="L152" s="277"/>
      <c r="M152" s="278" t="s">
        <v>19</v>
      </c>
      <c r="N152" s="279" t="s">
        <v>43</v>
      </c>
      <c r="O152" s="84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AR152" s="231" t="s">
        <v>190</v>
      </c>
      <c r="AT152" s="231" t="s">
        <v>752</v>
      </c>
      <c r="AU152" s="231" t="s">
        <v>80</v>
      </c>
      <c r="AY152" s="18" t="s">
        <v>147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80</v>
      </c>
      <c r="BK152" s="232">
        <f>ROUND(I152*H152,2)</f>
        <v>0</v>
      </c>
      <c r="BL152" s="18" t="s">
        <v>154</v>
      </c>
      <c r="BM152" s="231" t="s">
        <v>1246</v>
      </c>
    </row>
    <row r="153" spans="2:65" s="1" customFormat="1" ht="24" customHeight="1">
      <c r="B153" s="39"/>
      <c r="C153" s="270" t="s">
        <v>72</v>
      </c>
      <c r="D153" s="270" t="s">
        <v>752</v>
      </c>
      <c r="E153" s="271" t="s">
        <v>2495</v>
      </c>
      <c r="F153" s="272" t="s">
        <v>2496</v>
      </c>
      <c r="G153" s="273" t="s">
        <v>2266</v>
      </c>
      <c r="H153" s="274">
        <v>1</v>
      </c>
      <c r="I153" s="275"/>
      <c r="J153" s="276">
        <f>ROUND(I153*H153,2)</f>
        <v>0</v>
      </c>
      <c r="K153" s="272" t="s">
        <v>19</v>
      </c>
      <c r="L153" s="277"/>
      <c r="M153" s="278" t="s">
        <v>19</v>
      </c>
      <c r="N153" s="279" t="s">
        <v>43</v>
      </c>
      <c r="O153" s="84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AR153" s="231" t="s">
        <v>190</v>
      </c>
      <c r="AT153" s="231" t="s">
        <v>752</v>
      </c>
      <c r="AU153" s="231" t="s">
        <v>80</v>
      </c>
      <c r="AY153" s="18" t="s">
        <v>147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80</v>
      </c>
      <c r="BK153" s="232">
        <f>ROUND(I153*H153,2)</f>
        <v>0</v>
      </c>
      <c r="BL153" s="18" t="s">
        <v>154</v>
      </c>
      <c r="BM153" s="231" t="s">
        <v>1254</v>
      </c>
    </row>
    <row r="154" spans="2:65" s="1" customFormat="1" ht="16.5" customHeight="1">
      <c r="B154" s="39"/>
      <c r="C154" s="270" t="s">
        <v>72</v>
      </c>
      <c r="D154" s="270" t="s">
        <v>752</v>
      </c>
      <c r="E154" s="271" t="s">
        <v>2497</v>
      </c>
      <c r="F154" s="272" t="s">
        <v>2498</v>
      </c>
      <c r="G154" s="273" t="s">
        <v>2266</v>
      </c>
      <c r="H154" s="274">
        <v>3</v>
      </c>
      <c r="I154" s="275"/>
      <c r="J154" s="276">
        <f>ROUND(I154*H154,2)</f>
        <v>0</v>
      </c>
      <c r="K154" s="272" t="s">
        <v>19</v>
      </c>
      <c r="L154" s="277"/>
      <c r="M154" s="278" t="s">
        <v>19</v>
      </c>
      <c r="N154" s="279" t="s">
        <v>43</v>
      </c>
      <c r="O154" s="84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AR154" s="231" t="s">
        <v>190</v>
      </c>
      <c r="AT154" s="231" t="s">
        <v>752</v>
      </c>
      <c r="AU154" s="231" t="s">
        <v>80</v>
      </c>
      <c r="AY154" s="18" t="s">
        <v>147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80</v>
      </c>
      <c r="BK154" s="232">
        <f>ROUND(I154*H154,2)</f>
        <v>0</v>
      </c>
      <c r="BL154" s="18" t="s">
        <v>154</v>
      </c>
      <c r="BM154" s="231" t="s">
        <v>1263</v>
      </c>
    </row>
    <row r="155" spans="2:65" s="1" customFormat="1" ht="16.5" customHeight="1">
      <c r="B155" s="39"/>
      <c r="C155" s="270" t="s">
        <v>72</v>
      </c>
      <c r="D155" s="270" t="s">
        <v>752</v>
      </c>
      <c r="E155" s="271" t="s">
        <v>2499</v>
      </c>
      <c r="F155" s="272" t="s">
        <v>2500</v>
      </c>
      <c r="G155" s="273" t="s">
        <v>322</v>
      </c>
      <c r="H155" s="274">
        <v>48</v>
      </c>
      <c r="I155" s="275"/>
      <c r="J155" s="276">
        <f>ROUND(I155*H155,2)</f>
        <v>0</v>
      </c>
      <c r="K155" s="272" t="s">
        <v>19</v>
      </c>
      <c r="L155" s="277"/>
      <c r="M155" s="278" t="s">
        <v>19</v>
      </c>
      <c r="N155" s="279" t="s">
        <v>43</v>
      </c>
      <c r="O155" s="84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AR155" s="231" t="s">
        <v>190</v>
      </c>
      <c r="AT155" s="231" t="s">
        <v>752</v>
      </c>
      <c r="AU155" s="231" t="s">
        <v>80</v>
      </c>
      <c r="AY155" s="18" t="s">
        <v>147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80</v>
      </c>
      <c r="BK155" s="232">
        <f>ROUND(I155*H155,2)</f>
        <v>0</v>
      </c>
      <c r="BL155" s="18" t="s">
        <v>154</v>
      </c>
      <c r="BM155" s="231" t="s">
        <v>1277</v>
      </c>
    </row>
    <row r="156" spans="2:65" s="1" customFormat="1" ht="16.5" customHeight="1">
      <c r="B156" s="39"/>
      <c r="C156" s="270" t="s">
        <v>72</v>
      </c>
      <c r="D156" s="270" t="s">
        <v>752</v>
      </c>
      <c r="E156" s="271" t="s">
        <v>2501</v>
      </c>
      <c r="F156" s="272" t="s">
        <v>2502</v>
      </c>
      <c r="G156" s="273" t="s">
        <v>322</v>
      </c>
      <c r="H156" s="274">
        <v>2</v>
      </c>
      <c r="I156" s="275"/>
      <c r="J156" s="276">
        <f>ROUND(I156*H156,2)</f>
        <v>0</v>
      </c>
      <c r="K156" s="272" t="s">
        <v>19</v>
      </c>
      <c r="L156" s="277"/>
      <c r="M156" s="278" t="s">
        <v>19</v>
      </c>
      <c r="N156" s="279" t="s">
        <v>43</v>
      </c>
      <c r="O156" s="84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AR156" s="231" t="s">
        <v>190</v>
      </c>
      <c r="AT156" s="231" t="s">
        <v>752</v>
      </c>
      <c r="AU156" s="231" t="s">
        <v>80</v>
      </c>
      <c r="AY156" s="18" t="s">
        <v>147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80</v>
      </c>
      <c r="BK156" s="232">
        <f>ROUND(I156*H156,2)</f>
        <v>0</v>
      </c>
      <c r="BL156" s="18" t="s">
        <v>154</v>
      </c>
      <c r="BM156" s="231" t="s">
        <v>1297</v>
      </c>
    </row>
    <row r="157" spans="2:65" s="1" customFormat="1" ht="16.5" customHeight="1">
      <c r="B157" s="39"/>
      <c r="C157" s="270" t="s">
        <v>72</v>
      </c>
      <c r="D157" s="270" t="s">
        <v>752</v>
      </c>
      <c r="E157" s="271" t="s">
        <v>2503</v>
      </c>
      <c r="F157" s="272" t="s">
        <v>2504</v>
      </c>
      <c r="G157" s="273" t="s">
        <v>2266</v>
      </c>
      <c r="H157" s="274">
        <v>2</v>
      </c>
      <c r="I157" s="275"/>
      <c r="J157" s="276">
        <f>ROUND(I157*H157,2)</f>
        <v>0</v>
      </c>
      <c r="K157" s="272" t="s">
        <v>19</v>
      </c>
      <c r="L157" s="277"/>
      <c r="M157" s="278" t="s">
        <v>19</v>
      </c>
      <c r="N157" s="279" t="s">
        <v>43</v>
      </c>
      <c r="O157" s="84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AR157" s="231" t="s">
        <v>190</v>
      </c>
      <c r="AT157" s="231" t="s">
        <v>752</v>
      </c>
      <c r="AU157" s="231" t="s">
        <v>80</v>
      </c>
      <c r="AY157" s="18" t="s">
        <v>147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8" t="s">
        <v>80</v>
      </c>
      <c r="BK157" s="232">
        <f>ROUND(I157*H157,2)</f>
        <v>0</v>
      </c>
      <c r="BL157" s="18" t="s">
        <v>154</v>
      </c>
      <c r="BM157" s="231" t="s">
        <v>1308</v>
      </c>
    </row>
    <row r="158" spans="2:65" s="1" customFormat="1" ht="16.5" customHeight="1">
      <c r="B158" s="39"/>
      <c r="C158" s="270" t="s">
        <v>72</v>
      </c>
      <c r="D158" s="270" t="s">
        <v>752</v>
      </c>
      <c r="E158" s="271" t="s">
        <v>2505</v>
      </c>
      <c r="F158" s="272" t="s">
        <v>2506</v>
      </c>
      <c r="G158" s="273" t="s">
        <v>2266</v>
      </c>
      <c r="H158" s="274">
        <v>1</v>
      </c>
      <c r="I158" s="275"/>
      <c r="J158" s="276">
        <f>ROUND(I158*H158,2)</f>
        <v>0</v>
      </c>
      <c r="K158" s="272" t="s">
        <v>19</v>
      </c>
      <c r="L158" s="277"/>
      <c r="M158" s="278" t="s">
        <v>19</v>
      </c>
      <c r="N158" s="279" t="s">
        <v>43</v>
      </c>
      <c r="O158" s="84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AR158" s="231" t="s">
        <v>190</v>
      </c>
      <c r="AT158" s="231" t="s">
        <v>752</v>
      </c>
      <c r="AU158" s="231" t="s">
        <v>80</v>
      </c>
      <c r="AY158" s="18" t="s">
        <v>147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8" t="s">
        <v>80</v>
      </c>
      <c r="BK158" s="232">
        <f>ROUND(I158*H158,2)</f>
        <v>0</v>
      </c>
      <c r="BL158" s="18" t="s">
        <v>154</v>
      </c>
      <c r="BM158" s="231" t="s">
        <v>1318</v>
      </c>
    </row>
    <row r="159" spans="2:65" s="1" customFormat="1" ht="24" customHeight="1">
      <c r="B159" s="39"/>
      <c r="C159" s="270" t="s">
        <v>72</v>
      </c>
      <c r="D159" s="270" t="s">
        <v>752</v>
      </c>
      <c r="E159" s="271" t="s">
        <v>2507</v>
      </c>
      <c r="F159" s="272" t="s">
        <v>2508</v>
      </c>
      <c r="G159" s="273" t="s">
        <v>2266</v>
      </c>
      <c r="H159" s="274">
        <v>1</v>
      </c>
      <c r="I159" s="275"/>
      <c r="J159" s="276">
        <f>ROUND(I159*H159,2)</f>
        <v>0</v>
      </c>
      <c r="K159" s="272" t="s">
        <v>19</v>
      </c>
      <c r="L159" s="277"/>
      <c r="M159" s="278" t="s">
        <v>19</v>
      </c>
      <c r="N159" s="279" t="s">
        <v>43</v>
      </c>
      <c r="O159" s="84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AR159" s="231" t="s">
        <v>190</v>
      </c>
      <c r="AT159" s="231" t="s">
        <v>752</v>
      </c>
      <c r="AU159" s="231" t="s">
        <v>80</v>
      </c>
      <c r="AY159" s="18" t="s">
        <v>147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80</v>
      </c>
      <c r="BK159" s="232">
        <f>ROUND(I159*H159,2)</f>
        <v>0</v>
      </c>
      <c r="BL159" s="18" t="s">
        <v>154</v>
      </c>
      <c r="BM159" s="231" t="s">
        <v>1327</v>
      </c>
    </row>
    <row r="160" spans="2:65" s="1" customFormat="1" ht="16.5" customHeight="1">
      <c r="B160" s="39"/>
      <c r="C160" s="270" t="s">
        <v>72</v>
      </c>
      <c r="D160" s="270" t="s">
        <v>752</v>
      </c>
      <c r="E160" s="271" t="s">
        <v>2509</v>
      </c>
      <c r="F160" s="272" t="s">
        <v>2510</v>
      </c>
      <c r="G160" s="273" t="s">
        <v>2266</v>
      </c>
      <c r="H160" s="274">
        <v>1</v>
      </c>
      <c r="I160" s="275"/>
      <c r="J160" s="276">
        <f>ROUND(I160*H160,2)</f>
        <v>0</v>
      </c>
      <c r="K160" s="272" t="s">
        <v>19</v>
      </c>
      <c r="L160" s="277"/>
      <c r="M160" s="278" t="s">
        <v>19</v>
      </c>
      <c r="N160" s="279" t="s">
        <v>43</v>
      </c>
      <c r="O160" s="84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AR160" s="231" t="s">
        <v>190</v>
      </c>
      <c r="AT160" s="231" t="s">
        <v>752</v>
      </c>
      <c r="AU160" s="231" t="s">
        <v>80</v>
      </c>
      <c r="AY160" s="18" t="s">
        <v>147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80</v>
      </c>
      <c r="BK160" s="232">
        <f>ROUND(I160*H160,2)</f>
        <v>0</v>
      </c>
      <c r="BL160" s="18" t="s">
        <v>154</v>
      </c>
      <c r="BM160" s="231" t="s">
        <v>1336</v>
      </c>
    </row>
    <row r="161" spans="2:65" s="1" customFormat="1" ht="16.5" customHeight="1">
      <c r="B161" s="39"/>
      <c r="C161" s="270" t="s">
        <v>72</v>
      </c>
      <c r="D161" s="270" t="s">
        <v>752</v>
      </c>
      <c r="E161" s="271" t="s">
        <v>2511</v>
      </c>
      <c r="F161" s="272" t="s">
        <v>2512</v>
      </c>
      <c r="G161" s="273" t="s">
        <v>2266</v>
      </c>
      <c r="H161" s="274">
        <v>2</v>
      </c>
      <c r="I161" s="275"/>
      <c r="J161" s="276">
        <f>ROUND(I161*H161,2)</f>
        <v>0</v>
      </c>
      <c r="K161" s="272" t="s">
        <v>19</v>
      </c>
      <c r="L161" s="277"/>
      <c r="M161" s="278" t="s">
        <v>19</v>
      </c>
      <c r="N161" s="279" t="s">
        <v>43</v>
      </c>
      <c r="O161" s="84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AR161" s="231" t="s">
        <v>190</v>
      </c>
      <c r="AT161" s="231" t="s">
        <v>752</v>
      </c>
      <c r="AU161" s="231" t="s">
        <v>80</v>
      </c>
      <c r="AY161" s="18" t="s">
        <v>147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80</v>
      </c>
      <c r="BK161" s="232">
        <f>ROUND(I161*H161,2)</f>
        <v>0</v>
      </c>
      <c r="BL161" s="18" t="s">
        <v>154</v>
      </c>
      <c r="BM161" s="231" t="s">
        <v>1344</v>
      </c>
    </row>
    <row r="162" spans="2:65" s="1" customFormat="1" ht="24" customHeight="1">
      <c r="B162" s="39"/>
      <c r="C162" s="270" t="s">
        <v>72</v>
      </c>
      <c r="D162" s="270" t="s">
        <v>752</v>
      </c>
      <c r="E162" s="271" t="s">
        <v>2513</v>
      </c>
      <c r="F162" s="272" t="s">
        <v>2514</v>
      </c>
      <c r="G162" s="273" t="s">
        <v>2080</v>
      </c>
      <c r="H162" s="274">
        <v>1</v>
      </c>
      <c r="I162" s="275"/>
      <c r="J162" s="276">
        <f>ROUND(I162*H162,2)</f>
        <v>0</v>
      </c>
      <c r="K162" s="272" t="s">
        <v>19</v>
      </c>
      <c r="L162" s="277"/>
      <c r="M162" s="278" t="s">
        <v>19</v>
      </c>
      <c r="N162" s="279" t="s">
        <v>43</v>
      </c>
      <c r="O162" s="84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AR162" s="231" t="s">
        <v>190</v>
      </c>
      <c r="AT162" s="231" t="s">
        <v>752</v>
      </c>
      <c r="AU162" s="231" t="s">
        <v>80</v>
      </c>
      <c r="AY162" s="18" t="s">
        <v>147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80</v>
      </c>
      <c r="BK162" s="232">
        <f>ROUND(I162*H162,2)</f>
        <v>0</v>
      </c>
      <c r="BL162" s="18" t="s">
        <v>154</v>
      </c>
      <c r="BM162" s="231" t="s">
        <v>1355</v>
      </c>
    </row>
    <row r="163" spans="2:63" s="11" customFormat="1" ht="25.9" customHeight="1">
      <c r="B163" s="204"/>
      <c r="C163" s="205"/>
      <c r="D163" s="206" t="s">
        <v>71</v>
      </c>
      <c r="E163" s="207" t="s">
        <v>2335</v>
      </c>
      <c r="F163" s="207" t="s">
        <v>2515</v>
      </c>
      <c r="G163" s="205"/>
      <c r="H163" s="205"/>
      <c r="I163" s="208"/>
      <c r="J163" s="209">
        <f>BK163</f>
        <v>0</v>
      </c>
      <c r="K163" s="205"/>
      <c r="L163" s="210"/>
      <c r="M163" s="211"/>
      <c r="N163" s="212"/>
      <c r="O163" s="212"/>
      <c r="P163" s="213">
        <f>SUM(P164:P182)</f>
        <v>0</v>
      </c>
      <c r="Q163" s="212"/>
      <c r="R163" s="213">
        <f>SUM(R164:R182)</f>
        <v>0</v>
      </c>
      <c r="S163" s="212"/>
      <c r="T163" s="214">
        <f>SUM(T164:T182)</f>
        <v>0</v>
      </c>
      <c r="AR163" s="215" t="s">
        <v>80</v>
      </c>
      <c r="AT163" s="216" t="s">
        <v>71</v>
      </c>
      <c r="AU163" s="216" t="s">
        <v>72</v>
      </c>
      <c r="AY163" s="215" t="s">
        <v>147</v>
      </c>
      <c r="BK163" s="217">
        <f>SUM(BK164:BK182)</f>
        <v>0</v>
      </c>
    </row>
    <row r="164" spans="2:65" s="1" customFormat="1" ht="36" customHeight="1">
      <c r="B164" s="39"/>
      <c r="C164" s="270" t="s">
        <v>72</v>
      </c>
      <c r="D164" s="270" t="s">
        <v>752</v>
      </c>
      <c r="E164" s="271" t="s">
        <v>2516</v>
      </c>
      <c r="F164" s="272" t="s">
        <v>2517</v>
      </c>
      <c r="G164" s="273" t="s">
        <v>2266</v>
      </c>
      <c r="H164" s="274">
        <v>5</v>
      </c>
      <c r="I164" s="275"/>
      <c r="J164" s="276">
        <f>ROUND(I164*H164,2)</f>
        <v>0</v>
      </c>
      <c r="K164" s="272" t="s">
        <v>19</v>
      </c>
      <c r="L164" s="277"/>
      <c r="M164" s="278" t="s">
        <v>19</v>
      </c>
      <c r="N164" s="279" t="s">
        <v>43</v>
      </c>
      <c r="O164" s="84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AR164" s="231" t="s">
        <v>190</v>
      </c>
      <c r="AT164" s="231" t="s">
        <v>752</v>
      </c>
      <c r="AU164" s="231" t="s">
        <v>80</v>
      </c>
      <c r="AY164" s="18" t="s">
        <v>147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80</v>
      </c>
      <c r="BK164" s="232">
        <f>ROUND(I164*H164,2)</f>
        <v>0</v>
      </c>
      <c r="BL164" s="18" t="s">
        <v>154</v>
      </c>
      <c r="BM164" s="231" t="s">
        <v>1365</v>
      </c>
    </row>
    <row r="165" spans="2:65" s="1" customFormat="1" ht="24" customHeight="1">
      <c r="B165" s="39"/>
      <c r="C165" s="270" t="s">
        <v>72</v>
      </c>
      <c r="D165" s="270" t="s">
        <v>752</v>
      </c>
      <c r="E165" s="271" t="s">
        <v>2518</v>
      </c>
      <c r="F165" s="272" t="s">
        <v>2519</v>
      </c>
      <c r="G165" s="273" t="s">
        <v>2266</v>
      </c>
      <c r="H165" s="274">
        <v>1</v>
      </c>
      <c r="I165" s="275"/>
      <c r="J165" s="276">
        <f>ROUND(I165*H165,2)</f>
        <v>0</v>
      </c>
      <c r="K165" s="272" t="s">
        <v>19</v>
      </c>
      <c r="L165" s="277"/>
      <c r="M165" s="278" t="s">
        <v>19</v>
      </c>
      <c r="N165" s="279" t="s">
        <v>43</v>
      </c>
      <c r="O165" s="84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AR165" s="231" t="s">
        <v>190</v>
      </c>
      <c r="AT165" s="231" t="s">
        <v>752</v>
      </c>
      <c r="AU165" s="231" t="s">
        <v>80</v>
      </c>
      <c r="AY165" s="18" t="s">
        <v>147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80</v>
      </c>
      <c r="BK165" s="232">
        <f>ROUND(I165*H165,2)</f>
        <v>0</v>
      </c>
      <c r="BL165" s="18" t="s">
        <v>154</v>
      </c>
      <c r="BM165" s="231" t="s">
        <v>1382</v>
      </c>
    </row>
    <row r="166" spans="2:65" s="1" customFormat="1" ht="16.5" customHeight="1">
      <c r="B166" s="39"/>
      <c r="C166" s="270" t="s">
        <v>72</v>
      </c>
      <c r="D166" s="270" t="s">
        <v>752</v>
      </c>
      <c r="E166" s="271" t="s">
        <v>2520</v>
      </c>
      <c r="F166" s="272" t="s">
        <v>2521</v>
      </c>
      <c r="G166" s="273" t="s">
        <v>2266</v>
      </c>
      <c r="H166" s="274">
        <v>2</v>
      </c>
      <c r="I166" s="275"/>
      <c r="J166" s="276">
        <f>ROUND(I166*H166,2)</f>
        <v>0</v>
      </c>
      <c r="K166" s="272" t="s">
        <v>19</v>
      </c>
      <c r="L166" s="277"/>
      <c r="M166" s="278" t="s">
        <v>19</v>
      </c>
      <c r="N166" s="279" t="s">
        <v>43</v>
      </c>
      <c r="O166" s="84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AR166" s="231" t="s">
        <v>190</v>
      </c>
      <c r="AT166" s="231" t="s">
        <v>752</v>
      </c>
      <c r="AU166" s="231" t="s">
        <v>80</v>
      </c>
      <c r="AY166" s="18" t="s">
        <v>147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8" t="s">
        <v>80</v>
      </c>
      <c r="BK166" s="232">
        <f>ROUND(I166*H166,2)</f>
        <v>0</v>
      </c>
      <c r="BL166" s="18" t="s">
        <v>154</v>
      </c>
      <c r="BM166" s="231" t="s">
        <v>1390</v>
      </c>
    </row>
    <row r="167" spans="2:65" s="1" customFormat="1" ht="16.5" customHeight="1">
      <c r="B167" s="39"/>
      <c r="C167" s="270" t="s">
        <v>72</v>
      </c>
      <c r="D167" s="270" t="s">
        <v>752</v>
      </c>
      <c r="E167" s="271" t="s">
        <v>2522</v>
      </c>
      <c r="F167" s="272" t="s">
        <v>2523</v>
      </c>
      <c r="G167" s="273" t="s">
        <v>2266</v>
      </c>
      <c r="H167" s="274">
        <v>1</v>
      </c>
      <c r="I167" s="275"/>
      <c r="J167" s="276">
        <f>ROUND(I167*H167,2)</f>
        <v>0</v>
      </c>
      <c r="K167" s="272" t="s">
        <v>19</v>
      </c>
      <c r="L167" s="277"/>
      <c r="M167" s="278" t="s">
        <v>19</v>
      </c>
      <c r="N167" s="279" t="s">
        <v>43</v>
      </c>
      <c r="O167" s="84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AR167" s="231" t="s">
        <v>190</v>
      </c>
      <c r="AT167" s="231" t="s">
        <v>752</v>
      </c>
      <c r="AU167" s="231" t="s">
        <v>80</v>
      </c>
      <c r="AY167" s="18" t="s">
        <v>147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80</v>
      </c>
      <c r="BK167" s="232">
        <f>ROUND(I167*H167,2)</f>
        <v>0</v>
      </c>
      <c r="BL167" s="18" t="s">
        <v>154</v>
      </c>
      <c r="BM167" s="231" t="s">
        <v>1398</v>
      </c>
    </row>
    <row r="168" spans="2:65" s="1" customFormat="1" ht="16.5" customHeight="1">
      <c r="B168" s="39"/>
      <c r="C168" s="270" t="s">
        <v>72</v>
      </c>
      <c r="D168" s="270" t="s">
        <v>752</v>
      </c>
      <c r="E168" s="271" t="s">
        <v>2524</v>
      </c>
      <c r="F168" s="272" t="s">
        <v>2525</v>
      </c>
      <c r="G168" s="273" t="s">
        <v>2266</v>
      </c>
      <c r="H168" s="274">
        <v>8</v>
      </c>
      <c r="I168" s="275"/>
      <c r="J168" s="276">
        <f>ROUND(I168*H168,2)</f>
        <v>0</v>
      </c>
      <c r="K168" s="272" t="s">
        <v>19</v>
      </c>
      <c r="L168" s="277"/>
      <c r="M168" s="278" t="s">
        <v>19</v>
      </c>
      <c r="N168" s="279" t="s">
        <v>43</v>
      </c>
      <c r="O168" s="84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AR168" s="231" t="s">
        <v>190</v>
      </c>
      <c r="AT168" s="231" t="s">
        <v>752</v>
      </c>
      <c r="AU168" s="231" t="s">
        <v>80</v>
      </c>
      <c r="AY168" s="18" t="s">
        <v>147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8" t="s">
        <v>80</v>
      </c>
      <c r="BK168" s="232">
        <f>ROUND(I168*H168,2)</f>
        <v>0</v>
      </c>
      <c r="BL168" s="18" t="s">
        <v>154</v>
      </c>
      <c r="BM168" s="231" t="s">
        <v>1406</v>
      </c>
    </row>
    <row r="169" spans="2:65" s="1" customFormat="1" ht="16.5" customHeight="1">
      <c r="B169" s="39"/>
      <c r="C169" s="270" t="s">
        <v>72</v>
      </c>
      <c r="D169" s="270" t="s">
        <v>752</v>
      </c>
      <c r="E169" s="271" t="s">
        <v>2526</v>
      </c>
      <c r="F169" s="272" t="s">
        <v>2527</v>
      </c>
      <c r="G169" s="273" t="s">
        <v>2266</v>
      </c>
      <c r="H169" s="274">
        <v>1</v>
      </c>
      <c r="I169" s="275"/>
      <c r="J169" s="276">
        <f>ROUND(I169*H169,2)</f>
        <v>0</v>
      </c>
      <c r="K169" s="272" t="s">
        <v>19</v>
      </c>
      <c r="L169" s="277"/>
      <c r="M169" s="278" t="s">
        <v>19</v>
      </c>
      <c r="N169" s="279" t="s">
        <v>43</v>
      </c>
      <c r="O169" s="84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AR169" s="231" t="s">
        <v>190</v>
      </c>
      <c r="AT169" s="231" t="s">
        <v>752</v>
      </c>
      <c r="AU169" s="231" t="s">
        <v>80</v>
      </c>
      <c r="AY169" s="18" t="s">
        <v>147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8" t="s">
        <v>80</v>
      </c>
      <c r="BK169" s="232">
        <f>ROUND(I169*H169,2)</f>
        <v>0</v>
      </c>
      <c r="BL169" s="18" t="s">
        <v>154</v>
      </c>
      <c r="BM169" s="231" t="s">
        <v>1415</v>
      </c>
    </row>
    <row r="170" spans="2:65" s="1" customFormat="1" ht="24" customHeight="1">
      <c r="B170" s="39"/>
      <c r="C170" s="270" t="s">
        <v>72</v>
      </c>
      <c r="D170" s="270" t="s">
        <v>752</v>
      </c>
      <c r="E170" s="271" t="s">
        <v>2528</v>
      </c>
      <c r="F170" s="272" t="s">
        <v>2529</v>
      </c>
      <c r="G170" s="273" t="s">
        <v>2266</v>
      </c>
      <c r="H170" s="274">
        <v>2</v>
      </c>
      <c r="I170" s="275"/>
      <c r="J170" s="276">
        <f>ROUND(I170*H170,2)</f>
        <v>0</v>
      </c>
      <c r="K170" s="272" t="s">
        <v>19</v>
      </c>
      <c r="L170" s="277"/>
      <c r="M170" s="278" t="s">
        <v>19</v>
      </c>
      <c r="N170" s="279" t="s">
        <v>43</v>
      </c>
      <c r="O170" s="84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AR170" s="231" t="s">
        <v>190</v>
      </c>
      <c r="AT170" s="231" t="s">
        <v>752</v>
      </c>
      <c r="AU170" s="231" t="s">
        <v>80</v>
      </c>
      <c r="AY170" s="18" t="s">
        <v>147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80</v>
      </c>
      <c r="BK170" s="232">
        <f>ROUND(I170*H170,2)</f>
        <v>0</v>
      </c>
      <c r="BL170" s="18" t="s">
        <v>154</v>
      </c>
      <c r="BM170" s="231" t="s">
        <v>1423</v>
      </c>
    </row>
    <row r="171" spans="2:65" s="1" customFormat="1" ht="24" customHeight="1">
      <c r="B171" s="39"/>
      <c r="C171" s="270" t="s">
        <v>72</v>
      </c>
      <c r="D171" s="270" t="s">
        <v>752</v>
      </c>
      <c r="E171" s="271" t="s">
        <v>2530</v>
      </c>
      <c r="F171" s="272" t="s">
        <v>2531</v>
      </c>
      <c r="G171" s="273" t="s">
        <v>2266</v>
      </c>
      <c r="H171" s="274">
        <v>1</v>
      </c>
      <c r="I171" s="275"/>
      <c r="J171" s="276">
        <f>ROUND(I171*H171,2)</f>
        <v>0</v>
      </c>
      <c r="K171" s="272" t="s">
        <v>19</v>
      </c>
      <c r="L171" s="277"/>
      <c r="M171" s="278" t="s">
        <v>19</v>
      </c>
      <c r="N171" s="279" t="s">
        <v>43</v>
      </c>
      <c r="O171" s="84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AR171" s="231" t="s">
        <v>190</v>
      </c>
      <c r="AT171" s="231" t="s">
        <v>752</v>
      </c>
      <c r="AU171" s="231" t="s">
        <v>80</v>
      </c>
      <c r="AY171" s="18" t="s">
        <v>147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80</v>
      </c>
      <c r="BK171" s="232">
        <f>ROUND(I171*H171,2)</f>
        <v>0</v>
      </c>
      <c r="BL171" s="18" t="s">
        <v>154</v>
      </c>
      <c r="BM171" s="231" t="s">
        <v>1432</v>
      </c>
    </row>
    <row r="172" spans="2:65" s="1" customFormat="1" ht="16.5" customHeight="1">
      <c r="B172" s="39"/>
      <c r="C172" s="270" t="s">
        <v>72</v>
      </c>
      <c r="D172" s="270" t="s">
        <v>752</v>
      </c>
      <c r="E172" s="271" t="s">
        <v>2532</v>
      </c>
      <c r="F172" s="272" t="s">
        <v>2533</v>
      </c>
      <c r="G172" s="273" t="s">
        <v>2266</v>
      </c>
      <c r="H172" s="274">
        <v>1</v>
      </c>
      <c r="I172" s="275"/>
      <c r="J172" s="276">
        <f>ROUND(I172*H172,2)</f>
        <v>0</v>
      </c>
      <c r="K172" s="272" t="s">
        <v>19</v>
      </c>
      <c r="L172" s="277"/>
      <c r="M172" s="278" t="s">
        <v>19</v>
      </c>
      <c r="N172" s="279" t="s">
        <v>43</v>
      </c>
      <c r="O172" s="84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AR172" s="231" t="s">
        <v>190</v>
      </c>
      <c r="AT172" s="231" t="s">
        <v>752</v>
      </c>
      <c r="AU172" s="231" t="s">
        <v>80</v>
      </c>
      <c r="AY172" s="18" t="s">
        <v>147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8" t="s">
        <v>80</v>
      </c>
      <c r="BK172" s="232">
        <f>ROUND(I172*H172,2)</f>
        <v>0</v>
      </c>
      <c r="BL172" s="18" t="s">
        <v>154</v>
      </c>
      <c r="BM172" s="231" t="s">
        <v>1442</v>
      </c>
    </row>
    <row r="173" spans="2:65" s="1" customFormat="1" ht="16.5" customHeight="1">
      <c r="B173" s="39"/>
      <c r="C173" s="270" t="s">
        <v>72</v>
      </c>
      <c r="D173" s="270" t="s">
        <v>752</v>
      </c>
      <c r="E173" s="271" t="s">
        <v>2534</v>
      </c>
      <c r="F173" s="272" t="s">
        <v>2535</v>
      </c>
      <c r="G173" s="273" t="s">
        <v>2266</v>
      </c>
      <c r="H173" s="274">
        <v>1</v>
      </c>
      <c r="I173" s="275"/>
      <c r="J173" s="276">
        <f>ROUND(I173*H173,2)</f>
        <v>0</v>
      </c>
      <c r="K173" s="272" t="s">
        <v>19</v>
      </c>
      <c r="L173" s="277"/>
      <c r="M173" s="278" t="s">
        <v>19</v>
      </c>
      <c r="N173" s="279" t="s">
        <v>43</v>
      </c>
      <c r="O173" s="84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AR173" s="231" t="s">
        <v>190</v>
      </c>
      <c r="AT173" s="231" t="s">
        <v>752</v>
      </c>
      <c r="AU173" s="231" t="s">
        <v>80</v>
      </c>
      <c r="AY173" s="18" t="s">
        <v>147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8" t="s">
        <v>80</v>
      </c>
      <c r="BK173" s="232">
        <f>ROUND(I173*H173,2)</f>
        <v>0</v>
      </c>
      <c r="BL173" s="18" t="s">
        <v>154</v>
      </c>
      <c r="BM173" s="231" t="s">
        <v>1452</v>
      </c>
    </row>
    <row r="174" spans="2:65" s="1" customFormat="1" ht="24" customHeight="1">
      <c r="B174" s="39"/>
      <c r="C174" s="270" t="s">
        <v>72</v>
      </c>
      <c r="D174" s="270" t="s">
        <v>752</v>
      </c>
      <c r="E174" s="271" t="s">
        <v>2536</v>
      </c>
      <c r="F174" s="272" t="s">
        <v>2537</v>
      </c>
      <c r="G174" s="273" t="s">
        <v>2266</v>
      </c>
      <c r="H174" s="274">
        <v>1</v>
      </c>
      <c r="I174" s="275"/>
      <c r="J174" s="276">
        <f>ROUND(I174*H174,2)</f>
        <v>0</v>
      </c>
      <c r="K174" s="272" t="s">
        <v>19</v>
      </c>
      <c r="L174" s="277"/>
      <c r="M174" s="278" t="s">
        <v>19</v>
      </c>
      <c r="N174" s="279" t="s">
        <v>43</v>
      </c>
      <c r="O174" s="84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AR174" s="231" t="s">
        <v>190</v>
      </c>
      <c r="AT174" s="231" t="s">
        <v>752</v>
      </c>
      <c r="AU174" s="231" t="s">
        <v>80</v>
      </c>
      <c r="AY174" s="18" t="s">
        <v>147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8" t="s">
        <v>80</v>
      </c>
      <c r="BK174" s="232">
        <f>ROUND(I174*H174,2)</f>
        <v>0</v>
      </c>
      <c r="BL174" s="18" t="s">
        <v>154</v>
      </c>
      <c r="BM174" s="231" t="s">
        <v>1467</v>
      </c>
    </row>
    <row r="175" spans="2:65" s="1" customFormat="1" ht="16.5" customHeight="1">
      <c r="B175" s="39"/>
      <c r="C175" s="270" t="s">
        <v>72</v>
      </c>
      <c r="D175" s="270" t="s">
        <v>752</v>
      </c>
      <c r="E175" s="271" t="s">
        <v>2538</v>
      </c>
      <c r="F175" s="272" t="s">
        <v>2539</v>
      </c>
      <c r="G175" s="273" t="s">
        <v>2266</v>
      </c>
      <c r="H175" s="274">
        <v>1</v>
      </c>
      <c r="I175" s="275"/>
      <c r="J175" s="276">
        <f>ROUND(I175*H175,2)</f>
        <v>0</v>
      </c>
      <c r="K175" s="272" t="s">
        <v>19</v>
      </c>
      <c r="L175" s="277"/>
      <c r="M175" s="278" t="s">
        <v>19</v>
      </c>
      <c r="N175" s="279" t="s">
        <v>43</v>
      </c>
      <c r="O175" s="84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AR175" s="231" t="s">
        <v>190</v>
      </c>
      <c r="AT175" s="231" t="s">
        <v>752</v>
      </c>
      <c r="AU175" s="231" t="s">
        <v>80</v>
      </c>
      <c r="AY175" s="18" t="s">
        <v>147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8" t="s">
        <v>80</v>
      </c>
      <c r="BK175" s="232">
        <f>ROUND(I175*H175,2)</f>
        <v>0</v>
      </c>
      <c r="BL175" s="18" t="s">
        <v>154</v>
      </c>
      <c r="BM175" s="231" t="s">
        <v>1478</v>
      </c>
    </row>
    <row r="176" spans="2:65" s="1" customFormat="1" ht="16.5" customHeight="1">
      <c r="B176" s="39"/>
      <c r="C176" s="270" t="s">
        <v>72</v>
      </c>
      <c r="D176" s="270" t="s">
        <v>752</v>
      </c>
      <c r="E176" s="271" t="s">
        <v>2540</v>
      </c>
      <c r="F176" s="272" t="s">
        <v>2541</v>
      </c>
      <c r="G176" s="273" t="s">
        <v>2266</v>
      </c>
      <c r="H176" s="274">
        <v>1</v>
      </c>
      <c r="I176" s="275"/>
      <c r="J176" s="276">
        <f>ROUND(I176*H176,2)</f>
        <v>0</v>
      </c>
      <c r="K176" s="272" t="s">
        <v>19</v>
      </c>
      <c r="L176" s="277"/>
      <c r="M176" s="278" t="s">
        <v>19</v>
      </c>
      <c r="N176" s="279" t="s">
        <v>43</v>
      </c>
      <c r="O176" s="84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AR176" s="231" t="s">
        <v>190</v>
      </c>
      <c r="AT176" s="231" t="s">
        <v>752</v>
      </c>
      <c r="AU176" s="231" t="s">
        <v>80</v>
      </c>
      <c r="AY176" s="18" t="s">
        <v>147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8" t="s">
        <v>80</v>
      </c>
      <c r="BK176" s="232">
        <f>ROUND(I176*H176,2)</f>
        <v>0</v>
      </c>
      <c r="BL176" s="18" t="s">
        <v>154</v>
      </c>
      <c r="BM176" s="231" t="s">
        <v>1488</v>
      </c>
    </row>
    <row r="177" spans="2:65" s="1" customFormat="1" ht="16.5" customHeight="1">
      <c r="B177" s="39"/>
      <c r="C177" s="270" t="s">
        <v>72</v>
      </c>
      <c r="D177" s="270" t="s">
        <v>752</v>
      </c>
      <c r="E177" s="271" t="s">
        <v>2542</v>
      </c>
      <c r="F177" s="272" t="s">
        <v>2543</v>
      </c>
      <c r="G177" s="273" t="s">
        <v>2266</v>
      </c>
      <c r="H177" s="274">
        <v>9</v>
      </c>
      <c r="I177" s="275"/>
      <c r="J177" s="276">
        <f>ROUND(I177*H177,2)</f>
        <v>0</v>
      </c>
      <c r="K177" s="272" t="s">
        <v>19</v>
      </c>
      <c r="L177" s="277"/>
      <c r="M177" s="278" t="s">
        <v>19</v>
      </c>
      <c r="N177" s="279" t="s">
        <v>43</v>
      </c>
      <c r="O177" s="84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AR177" s="231" t="s">
        <v>190</v>
      </c>
      <c r="AT177" s="231" t="s">
        <v>752</v>
      </c>
      <c r="AU177" s="231" t="s">
        <v>80</v>
      </c>
      <c r="AY177" s="18" t="s">
        <v>147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8" t="s">
        <v>80</v>
      </c>
      <c r="BK177" s="232">
        <f>ROUND(I177*H177,2)</f>
        <v>0</v>
      </c>
      <c r="BL177" s="18" t="s">
        <v>154</v>
      </c>
      <c r="BM177" s="231" t="s">
        <v>1497</v>
      </c>
    </row>
    <row r="178" spans="2:65" s="1" customFormat="1" ht="24" customHeight="1">
      <c r="B178" s="39"/>
      <c r="C178" s="270" t="s">
        <v>72</v>
      </c>
      <c r="D178" s="270" t="s">
        <v>752</v>
      </c>
      <c r="E178" s="271" t="s">
        <v>2544</v>
      </c>
      <c r="F178" s="272" t="s">
        <v>2545</v>
      </c>
      <c r="G178" s="273" t="s">
        <v>2266</v>
      </c>
      <c r="H178" s="274">
        <v>7</v>
      </c>
      <c r="I178" s="275"/>
      <c r="J178" s="276">
        <f>ROUND(I178*H178,2)</f>
        <v>0</v>
      </c>
      <c r="K178" s="272" t="s">
        <v>19</v>
      </c>
      <c r="L178" s="277"/>
      <c r="M178" s="278" t="s">
        <v>19</v>
      </c>
      <c r="N178" s="279" t="s">
        <v>43</v>
      </c>
      <c r="O178" s="84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AR178" s="231" t="s">
        <v>190</v>
      </c>
      <c r="AT178" s="231" t="s">
        <v>752</v>
      </c>
      <c r="AU178" s="231" t="s">
        <v>80</v>
      </c>
      <c r="AY178" s="18" t="s">
        <v>147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8" t="s">
        <v>80</v>
      </c>
      <c r="BK178" s="232">
        <f>ROUND(I178*H178,2)</f>
        <v>0</v>
      </c>
      <c r="BL178" s="18" t="s">
        <v>154</v>
      </c>
      <c r="BM178" s="231" t="s">
        <v>1508</v>
      </c>
    </row>
    <row r="179" spans="2:65" s="1" customFormat="1" ht="16.5" customHeight="1">
      <c r="B179" s="39"/>
      <c r="C179" s="270" t="s">
        <v>72</v>
      </c>
      <c r="D179" s="270" t="s">
        <v>752</v>
      </c>
      <c r="E179" s="271" t="s">
        <v>2546</v>
      </c>
      <c r="F179" s="272" t="s">
        <v>2547</v>
      </c>
      <c r="G179" s="273" t="s">
        <v>2266</v>
      </c>
      <c r="H179" s="274">
        <v>5</v>
      </c>
      <c r="I179" s="275"/>
      <c r="J179" s="276">
        <f>ROUND(I179*H179,2)</f>
        <v>0</v>
      </c>
      <c r="K179" s="272" t="s">
        <v>19</v>
      </c>
      <c r="L179" s="277"/>
      <c r="M179" s="278" t="s">
        <v>19</v>
      </c>
      <c r="N179" s="279" t="s">
        <v>43</v>
      </c>
      <c r="O179" s="84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AR179" s="231" t="s">
        <v>190</v>
      </c>
      <c r="AT179" s="231" t="s">
        <v>752</v>
      </c>
      <c r="AU179" s="231" t="s">
        <v>80</v>
      </c>
      <c r="AY179" s="18" t="s">
        <v>147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8" t="s">
        <v>80</v>
      </c>
      <c r="BK179" s="232">
        <f>ROUND(I179*H179,2)</f>
        <v>0</v>
      </c>
      <c r="BL179" s="18" t="s">
        <v>154</v>
      </c>
      <c r="BM179" s="231" t="s">
        <v>1518</v>
      </c>
    </row>
    <row r="180" spans="2:65" s="1" customFormat="1" ht="16.5" customHeight="1">
      <c r="B180" s="39"/>
      <c r="C180" s="270" t="s">
        <v>72</v>
      </c>
      <c r="D180" s="270" t="s">
        <v>752</v>
      </c>
      <c r="E180" s="271" t="s">
        <v>2548</v>
      </c>
      <c r="F180" s="272" t="s">
        <v>2549</v>
      </c>
      <c r="G180" s="273" t="s">
        <v>2266</v>
      </c>
      <c r="H180" s="274">
        <v>1</v>
      </c>
      <c r="I180" s="275"/>
      <c r="J180" s="276">
        <f>ROUND(I180*H180,2)</f>
        <v>0</v>
      </c>
      <c r="K180" s="272" t="s">
        <v>19</v>
      </c>
      <c r="L180" s="277"/>
      <c r="M180" s="278" t="s">
        <v>19</v>
      </c>
      <c r="N180" s="279" t="s">
        <v>43</v>
      </c>
      <c r="O180" s="84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AR180" s="231" t="s">
        <v>190</v>
      </c>
      <c r="AT180" s="231" t="s">
        <v>752</v>
      </c>
      <c r="AU180" s="231" t="s">
        <v>80</v>
      </c>
      <c r="AY180" s="18" t="s">
        <v>147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8" t="s">
        <v>80</v>
      </c>
      <c r="BK180" s="232">
        <f>ROUND(I180*H180,2)</f>
        <v>0</v>
      </c>
      <c r="BL180" s="18" t="s">
        <v>154</v>
      </c>
      <c r="BM180" s="231" t="s">
        <v>1528</v>
      </c>
    </row>
    <row r="181" spans="2:65" s="1" customFormat="1" ht="24" customHeight="1">
      <c r="B181" s="39"/>
      <c r="C181" s="270" t="s">
        <v>72</v>
      </c>
      <c r="D181" s="270" t="s">
        <v>752</v>
      </c>
      <c r="E181" s="271" t="s">
        <v>2550</v>
      </c>
      <c r="F181" s="272" t="s">
        <v>2551</v>
      </c>
      <c r="G181" s="273" t="s">
        <v>2266</v>
      </c>
      <c r="H181" s="274">
        <v>2</v>
      </c>
      <c r="I181" s="275"/>
      <c r="J181" s="276">
        <f>ROUND(I181*H181,2)</f>
        <v>0</v>
      </c>
      <c r="K181" s="272" t="s">
        <v>19</v>
      </c>
      <c r="L181" s="277"/>
      <c r="M181" s="278" t="s">
        <v>19</v>
      </c>
      <c r="N181" s="279" t="s">
        <v>43</v>
      </c>
      <c r="O181" s="84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AR181" s="231" t="s">
        <v>190</v>
      </c>
      <c r="AT181" s="231" t="s">
        <v>752</v>
      </c>
      <c r="AU181" s="231" t="s">
        <v>80</v>
      </c>
      <c r="AY181" s="18" t="s">
        <v>147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8" t="s">
        <v>80</v>
      </c>
      <c r="BK181" s="232">
        <f>ROUND(I181*H181,2)</f>
        <v>0</v>
      </c>
      <c r="BL181" s="18" t="s">
        <v>154</v>
      </c>
      <c r="BM181" s="231" t="s">
        <v>1536</v>
      </c>
    </row>
    <row r="182" spans="2:65" s="1" customFormat="1" ht="16.5" customHeight="1">
      <c r="B182" s="39"/>
      <c r="C182" s="270" t="s">
        <v>72</v>
      </c>
      <c r="D182" s="270" t="s">
        <v>752</v>
      </c>
      <c r="E182" s="271" t="s">
        <v>2552</v>
      </c>
      <c r="F182" s="272" t="s">
        <v>2553</v>
      </c>
      <c r="G182" s="273" t="s">
        <v>2266</v>
      </c>
      <c r="H182" s="274">
        <v>2</v>
      </c>
      <c r="I182" s="275"/>
      <c r="J182" s="276">
        <f>ROUND(I182*H182,2)</f>
        <v>0</v>
      </c>
      <c r="K182" s="272" t="s">
        <v>19</v>
      </c>
      <c r="L182" s="277"/>
      <c r="M182" s="299" t="s">
        <v>19</v>
      </c>
      <c r="N182" s="300" t="s">
        <v>43</v>
      </c>
      <c r="O182" s="296"/>
      <c r="P182" s="297">
        <f>O182*H182</f>
        <v>0</v>
      </c>
      <c r="Q182" s="297">
        <v>0</v>
      </c>
      <c r="R182" s="297">
        <f>Q182*H182</f>
        <v>0</v>
      </c>
      <c r="S182" s="297">
        <v>0</v>
      </c>
      <c r="T182" s="298">
        <f>S182*H182</f>
        <v>0</v>
      </c>
      <c r="AR182" s="231" t="s">
        <v>190</v>
      </c>
      <c r="AT182" s="231" t="s">
        <v>752</v>
      </c>
      <c r="AU182" s="231" t="s">
        <v>80</v>
      </c>
      <c r="AY182" s="18" t="s">
        <v>147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8" t="s">
        <v>80</v>
      </c>
      <c r="BK182" s="232">
        <f>ROUND(I182*H182,2)</f>
        <v>0</v>
      </c>
      <c r="BL182" s="18" t="s">
        <v>154</v>
      </c>
      <c r="BM182" s="231" t="s">
        <v>1545</v>
      </c>
    </row>
    <row r="183" spans="2:12" s="1" customFormat="1" ht="6.95" customHeight="1">
      <c r="B183" s="59"/>
      <c r="C183" s="60"/>
      <c r="D183" s="60"/>
      <c r="E183" s="60"/>
      <c r="F183" s="60"/>
      <c r="G183" s="60"/>
      <c r="H183" s="60"/>
      <c r="I183" s="171"/>
      <c r="J183" s="60"/>
      <c r="K183" s="60"/>
      <c r="L183" s="44"/>
    </row>
  </sheetData>
  <sheetProtection password="CC3D" sheet="1" objects="1" scenarios="1" formatColumns="0" formatRows="0" autoFilter="0"/>
  <autoFilter ref="C89:K18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96</v>
      </c>
    </row>
    <row r="3" spans="2:46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82</v>
      </c>
    </row>
    <row r="4" spans="2:46" ht="24.95" customHeight="1">
      <c r="B4" s="21"/>
      <c r="D4" s="142" t="s">
        <v>110</v>
      </c>
      <c r="L4" s="21"/>
      <c r="M4" s="14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4" t="s">
        <v>16</v>
      </c>
      <c r="L6" s="21"/>
    </row>
    <row r="7" spans="2:12" ht="16.5" customHeight="1">
      <c r="B7" s="21"/>
      <c r="E7" s="145" t="str">
        <f>'Rekapitulace stavby'!K6</f>
        <v>Rekonstrukce vlastivědného muzea Nymburk - doplnění 1.6.2019</v>
      </c>
      <c r="F7" s="144"/>
      <c r="G7" s="144"/>
      <c r="H7" s="144"/>
      <c r="L7" s="21"/>
    </row>
    <row r="8" spans="2:12" ht="12" customHeight="1">
      <c r="B8" s="21"/>
      <c r="D8" s="144" t="s">
        <v>111</v>
      </c>
      <c r="L8" s="21"/>
    </row>
    <row r="9" spans="2:12" s="1" customFormat="1" ht="16.5" customHeight="1">
      <c r="B9" s="44"/>
      <c r="E9" s="145" t="s">
        <v>600</v>
      </c>
      <c r="F9" s="1"/>
      <c r="G9" s="1"/>
      <c r="H9" s="1"/>
      <c r="I9" s="146"/>
      <c r="L9" s="44"/>
    </row>
    <row r="10" spans="2:12" s="1" customFormat="1" ht="12" customHeight="1">
      <c r="B10" s="44"/>
      <c r="D10" s="144" t="s">
        <v>2253</v>
      </c>
      <c r="I10" s="146"/>
      <c r="L10" s="44"/>
    </row>
    <row r="11" spans="2:12" s="1" customFormat="1" ht="36.95" customHeight="1">
      <c r="B11" s="44"/>
      <c r="E11" s="147" t="s">
        <v>2554</v>
      </c>
      <c r="F11" s="1"/>
      <c r="G11" s="1"/>
      <c r="H11" s="1"/>
      <c r="I11" s="146"/>
      <c r="L11" s="44"/>
    </row>
    <row r="12" spans="2:12" s="1" customFormat="1" ht="12">
      <c r="B12" s="44"/>
      <c r="I12" s="146"/>
      <c r="L12" s="44"/>
    </row>
    <row r="13" spans="2:12" s="1" customFormat="1" ht="12" customHeight="1">
      <c r="B13" s="44"/>
      <c r="D13" s="144" t="s">
        <v>18</v>
      </c>
      <c r="F13" s="133" t="s">
        <v>19</v>
      </c>
      <c r="I13" s="148" t="s">
        <v>20</v>
      </c>
      <c r="J13" s="133" t="s">
        <v>19</v>
      </c>
      <c r="L13" s="44"/>
    </row>
    <row r="14" spans="2:12" s="1" customFormat="1" ht="12" customHeight="1">
      <c r="B14" s="44"/>
      <c r="D14" s="144" t="s">
        <v>21</v>
      </c>
      <c r="F14" s="133" t="s">
        <v>2255</v>
      </c>
      <c r="I14" s="148" t="s">
        <v>23</v>
      </c>
      <c r="J14" s="149" t="str">
        <f>'Rekapitulace stavby'!AN8</f>
        <v>28. 4. 2019</v>
      </c>
      <c r="L14" s="44"/>
    </row>
    <row r="15" spans="2:12" s="1" customFormat="1" ht="10.8" customHeight="1">
      <c r="B15" s="44"/>
      <c r="I15" s="146"/>
      <c r="L15" s="44"/>
    </row>
    <row r="16" spans="2:12" s="1" customFormat="1" ht="12" customHeight="1">
      <c r="B16" s="44"/>
      <c r="D16" s="144" t="s">
        <v>25</v>
      </c>
      <c r="I16" s="148" t="s">
        <v>26</v>
      </c>
      <c r="J16" s="133" t="str">
        <f>IF('Rekapitulace stavby'!AN10="","",'Rekapitulace stavby'!AN10)</f>
        <v/>
      </c>
      <c r="L16" s="44"/>
    </row>
    <row r="17" spans="2:12" s="1" customFormat="1" ht="18" customHeight="1">
      <c r="B17" s="44"/>
      <c r="E17" s="133" t="str">
        <f>IF('Rekapitulace stavby'!E11="","",'Rekapitulace stavby'!E11)</f>
        <v>Město Nymburk</v>
      </c>
      <c r="I17" s="148" t="s">
        <v>28</v>
      </c>
      <c r="J17" s="133" t="str">
        <f>IF('Rekapitulace stavby'!AN11="","",'Rekapitulace stavby'!AN11)</f>
        <v/>
      </c>
      <c r="L17" s="44"/>
    </row>
    <row r="18" spans="2:12" s="1" customFormat="1" ht="6.95" customHeight="1">
      <c r="B18" s="44"/>
      <c r="I18" s="146"/>
      <c r="L18" s="44"/>
    </row>
    <row r="19" spans="2:12" s="1" customFormat="1" ht="12" customHeight="1">
      <c r="B19" s="44"/>
      <c r="D19" s="144" t="s">
        <v>29</v>
      </c>
      <c r="I19" s="148" t="s">
        <v>26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33"/>
      <c r="G20" s="133"/>
      <c r="H20" s="133"/>
      <c r="I20" s="148" t="s">
        <v>28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6"/>
      <c r="L21" s="44"/>
    </row>
    <row r="22" spans="2:12" s="1" customFormat="1" ht="12" customHeight="1">
      <c r="B22" s="44"/>
      <c r="D22" s="144" t="s">
        <v>31</v>
      </c>
      <c r="I22" s="148" t="s">
        <v>26</v>
      </c>
      <c r="J22" s="133" t="str">
        <f>IF('Rekapitulace stavby'!AN16="","",'Rekapitulace stavby'!AN16)</f>
        <v/>
      </c>
      <c r="L22" s="44"/>
    </row>
    <row r="23" spans="2:12" s="1" customFormat="1" ht="18" customHeight="1">
      <c r="B23" s="44"/>
      <c r="E23" s="133" t="str">
        <f>IF('Rekapitulace stavby'!E17="","",'Rekapitulace stavby'!E17)</f>
        <v>RAM projekt s.r.o.</v>
      </c>
      <c r="I23" s="148" t="s">
        <v>28</v>
      </c>
      <c r="J23" s="133" t="str">
        <f>IF('Rekapitulace stavby'!AN17="","",'Rekapitulace stavby'!AN17)</f>
        <v/>
      </c>
      <c r="L23" s="44"/>
    </row>
    <row r="24" spans="2:12" s="1" customFormat="1" ht="6.95" customHeight="1">
      <c r="B24" s="44"/>
      <c r="I24" s="146"/>
      <c r="L24" s="44"/>
    </row>
    <row r="25" spans="2:12" s="1" customFormat="1" ht="12" customHeight="1">
      <c r="B25" s="44"/>
      <c r="D25" s="144" t="s">
        <v>34</v>
      </c>
      <c r="I25" s="148" t="s">
        <v>26</v>
      </c>
      <c r="J25" s="133" t="str">
        <f>IF('Rekapitulace stavby'!AN19="","",'Rekapitulace stavby'!AN19)</f>
        <v/>
      </c>
      <c r="L25" s="44"/>
    </row>
    <row r="26" spans="2:12" s="1" customFormat="1" ht="18" customHeight="1">
      <c r="B26" s="44"/>
      <c r="E26" s="133" t="str">
        <f>IF('Rekapitulace stavby'!E20="","",'Rekapitulace stavby'!E20)</f>
        <v>Ing. Eva Mrvová</v>
      </c>
      <c r="I26" s="148" t="s">
        <v>28</v>
      </c>
      <c r="J26" s="133" t="str">
        <f>IF('Rekapitulace stavby'!AN20="","",'Rekapitulace stavby'!AN20)</f>
        <v/>
      </c>
      <c r="L26" s="44"/>
    </row>
    <row r="27" spans="2:12" s="1" customFormat="1" ht="6.95" customHeight="1">
      <c r="B27" s="44"/>
      <c r="I27" s="146"/>
      <c r="L27" s="44"/>
    </row>
    <row r="28" spans="2:12" s="1" customFormat="1" ht="12" customHeight="1">
      <c r="B28" s="44"/>
      <c r="D28" s="144" t="s">
        <v>36</v>
      </c>
      <c r="I28" s="146"/>
      <c r="L28" s="44"/>
    </row>
    <row r="29" spans="2:12" s="7" customFormat="1" ht="16.5" customHeight="1">
      <c r="B29" s="150"/>
      <c r="E29" s="151" t="s">
        <v>19</v>
      </c>
      <c r="F29" s="151"/>
      <c r="G29" s="151"/>
      <c r="H29" s="151"/>
      <c r="I29" s="152"/>
      <c r="L29" s="150"/>
    </row>
    <row r="30" spans="2:12" s="1" customFormat="1" ht="6.95" customHeight="1">
      <c r="B30" s="44"/>
      <c r="I30" s="146"/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53"/>
      <c r="J31" s="76"/>
      <c r="K31" s="76"/>
      <c r="L31" s="44"/>
    </row>
    <row r="32" spans="2:12" s="1" customFormat="1" ht="25.4" customHeight="1">
      <c r="B32" s="44"/>
      <c r="D32" s="154" t="s">
        <v>38</v>
      </c>
      <c r="I32" s="146"/>
      <c r="J32" s="155">
        <f>ROUND(J92,2)</f>
        <v>0</v>
      </c>
      <c r="L32" s="44"/>
    </row>
    <row r="33" spans="2:12" s="1" customFormat="1" ht="6.95" customHeight="1">
      <c r="B33" s="44"/>
      <c r="D33" s="76"/>
      <c r="E33" s="76"/>
      <c r="F33" s="76"/>
      <c r="G33" s="76"/>
      <c r="H33" s="76"/>
      <c r="I33" s="153"/>
      <c r="J33" s="76"/>
      <c r="K33" s="76"/>
      <c r="L33" s="44"/>
    </row>
    <row r="34" spans="2:12" s="1" customFormat="1" ht="14.4" customHeight="1">
      <c r="B34" s="44"/>
      <c r="F34" s="156" t="s">
        <v>40</v>
      </c>
      <c r="I34" s="157" t="s">
        <v>39</v>
      </c>
      <c r="J34" s="156" t="s">
        <v>41</v>
      </c>
      <c r="L34" s="44"/>
    </row>
    <row r="35" spans="2:12" s="1" customFormat="1" ht="14.4" customHeight="1">
      <c r="B35" s="44"/>
      <c r="D35" s="158" t="s">
        <v>42</v>
      </c>
      <c r="E35" s="144" t="s">
        <v>43</v>
      </c>
      <c r="F35" s="159">
        <f>ROUND((SUM(BE92:BE205)),2)</f>
        <v>0</v>
      </c>
      <c r="I35" s="160">
        <v>0.21</v>
      </c>
      <c r="J35" s="159">
        <f>ROUND(((SUM(BE92:BE205))*I35),2)</f>
        <v>0</v>
      </c>
      <c r="L35" s="44"/>
    </row>
    <row r="36" spans="2:12" s="1" customFormat="1" ht="14.4" customHeight="1">
      <c r="B36" s="44"/>
      <c r="E36" s="144" t="s">
        <v>44</v>
      </c>
      <c r="F36" s="159">
        <f>ROUND((SUM(BF92:BF205)),2)</f>
        <v>0</v>
      </c>
      <c r="I36" s="160">
        <v>0.15</v>
      </c>
      <c r="J36" s="159">
        <f>ROUND(((SUM(BF92:BF205))*I36),2)</f>
        <v>0</v>
      </c>
      <c r="L36" s="44"/>
    </row>
    <row r="37" spans="2:12" s="1" customFormat="1" ht="14.4" customHeight="1" hidden="1">
      <c r="B37" s="44"/>
      <c r="E37" s="144" t="s">
        <v>45</v>
      </c>
      <c r="F37" s="159">
        <f>ROUND((SUM(BG92:BG205)),2)</f>
        <v>0</v>
      </c>
      <c r="I37" s="160">
        <v>0.21</v>
      </c>
      <c r="J37" s="159">
        <f>0</f>
        <v>0</v>
      </c>
      <c r="L37" s="44"/>
    </row>
    <row r="38" spans="2:12" s="1" customFormat="1" ht="14.4" customHeight="1" hidden="1">
      <c r="B38" s="44"/>
      <c r="E38" s="144" t="s">
        <v>46</v>
      </c>
      <c r="F38" s="159">
        <f>ROUND((SUM(BH92:BH205)),2)</f>
        <v>0</v>
      </c>
      <c r="I38" s="160">
        <v>0.15</v>
      </c>
      <c r="J38" s="159">
        <f>0</f>
        <v>0</v>
      </c>
      <c r="L38" s="44"/>
    </row>
    <row r="39" spans="2:12" s="1" customFormat="1" ht="14.4" customHeight="1" hidden="1">
      <c r="B39" s="44"/>
      <c r="E39" s="144" t="s">
        <v>47</v>
      </c>
      <c r="F39" s="159">
        <f>ROUND((SUM(BI92:BI205)),2)</f>
        <v>0</v>
      </c>
      <c r="I39" s="160">
        <v>0</v>
      </c>
      <c r="J39" s="159">
        <f>0</f>
        <v>0</v>
      </c>
      <c r="L39" s="44"/>
    </row>
    <row r="40" spans="2:12" s="1" customFormat="1" ht="6.95" customHeight="1">
      <c r="B40" s="44"/>
      <c r="I40" s="146"/>
      <c r="L40" s="44"/>
    </row>
    <row r="41" spans="2:12" s="1" customFormat="1" ht="25.4" customHeight="1">
      <c r="B41" s="44"/>
      <c r="C41" s="161"/>
      <c r="D41" s="162" t="s">
        <v>48</v>
      </c>
      <c r="E41" s="163"/>
      <c r="F41" s="163"/>
      <c r="G41" s="164" t="s">
        <v>49</v>
      </c>
      <c r="H41" s="165" t="s">
        <v>50</v>
      </c>
      <c r="I41" s="166"/>
      <c r="J41" s="167">
        <f>SUM(J32:J39)</f>
        <v>0</v>
      </c>
      <c r="K41" s="168"/>
      <c r="L41" s="44"/>
    </row>
    <row r="42" spans="2:12" s="1" customFormat="1" ht="14.4" customHeight="1">
      <c r="B42" s="169"/>
      <c r="C42" s="170"/>
      <c r="D42" s="170"/>
      <c r="E42" s="170"/>
      <c r="F42" s="170"/>
      <c r="G42" s="170"/>
      <c r="H42" s="170"/>
      <c r="I42" s="171"/>
      <c r="J42" s="170"/>
      <c r="K42" s="170"/>
      <c r="L42" s="44"/>
    </row>
    <row r="46" spans="2:12" s="1" customFormat="1" ht="6.95" customHeight="1">
      <c r="B46" s="172"/>
      <c r="C46" s="173"/>
      <c r="D46" s="173"/>
      <c r="E46" s="173"/>
      <c r="F46" s="173"/>
      <c r="G46" s="173"/>
      <c r="H46" s="173"/>
      <c r="I46" s="174"/>
      <c r="J46" s="173"/>
      <c r="K46" s="173"/>
      <c r="L46" s="44"/>
    </row>
    <row r="47" spans="2:12" s="1" customFormat="1" ht="24.95" customHeight="1">
      <c r="B47" s="39"/>
      <c r="C47" s="24" t="s">
        <v>113</v>
      </c>
      <c r="D47" s="40"/>
      <c r="E47" s="40"/>
      <c r="F47" s="40"/>
      <c r="G47" s="40"/>
      <c r="H47" s="40"/>
      <c r="I47" s="146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6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6"/>
      <c r="J49" s="40"/>
      <c r="K49" s="40"/>
      <c r="L49" s="44"/>
    </row>
    <row r="50" spans="2:12" s="1" customFormat="1" ht="16.5" customHeight="1">
      <c r="B50" s="39"/>
      <c r="C50" s="40"/>
      <c r="D50" s="40"/>
      <c r="E50" s="175" t="str">
        <f>E7</f>
        <v>Rekonstrukce vlastivědného muzea Nymburk - doplnění 1.6.2019</v>
      </c>
      <c r="F50" s="33"/>
      <c r="G50" s="33"/>
      <c r="H50" s="33"/>
      <c r="I50" s="146"/>
      <c r="J50" s="40"/>
      <c r="K50" s="40"/>
      <c r="L50" s="44"/>
    </row>
    <row r="51" spans="2:12" ht="12" customHeight="1">
      <c r="B51" s="22"/>
      <c r="C51" s="33" t="s">
        <v>111</v>
      </c>
      <c r="D51" s="23"/>
      <c r="E51" s="23"/>
      <c r="F51" s="23"/>
      <c r="G51" s="23"/>
      <c r="H51" s="23"/>
      <c r="I51" s="138"/>
      <c r="J51" s="23"/>
      <c r="K51" s="23"/>
      <c r="L51" s="21"/>
    </row>
    <row r="52" spans="2:12" s="1" customFormat="1" ht="16.5" customHeight="1">
      <c r="B52" s="39"/>
      <c r="C52" s="40"/>
      <c r="D52" s="40"/>
      <c r="E52" s="175" t="s">
        <v>600</v>
      </c>
      <c r="F52" s="40"/>
      <c r="G52" s="40"/>
      <c r="H52" s="40"/>
      <c r="I52" s="146"/>
      <c r="J52" s="40"/>
      <c r="K52" s="40"/>
      <c r="L52" s="44"/>
    </row>
    <row r="53" spans="2:12" s="1" customFormat="1" ht="12" customHeight="1">
      <c r="B53" s="39"/>
      <c r="C53" s="33" t="s">
        <v>2253</v>
      </c>
      <c r="D53" s="40"/>
      <c r="E53" s="40"/>
      <c r="F53" s="40"/>
      <c r="G53" s="40"/>
      <c r="H53" s="40"/>
      <c r="I53" s="146"/>
      <c r="J53" s="40"/>
      <c r="K53" s="40"/>
      <c r="L53" s="44"/>
    </row>
    <row r="54" spans="2:12" s="1" customFormat="1" ht="16.5" customHeight="1">
      <c r="B54" s="39"/>
      <c r="C54" s="40"/>
      <c r="D54" s="40"/>
      <c r="E54" s="69" t="str">
        <f>E11</f>
        <v>02-3 - Vytápění</v>
      </c>
      <c r="F54" s="40"/>
      <c r="G54" s="40"/>
      <c r="H54" s="40"/>
      <c r="I54" s="146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6"/>
      <c r="J55" s="40"/>
      <c r="K55" s="40"/>
      <c r="L55" s="44"/>
    </row>
    <row r="56" spans="2:12" s="1" customFormat="1" ht="12" customHeight="1">
      <c r="B56" s="39"/>
      <c r="C56" s="33" t="s">
        <v>21</v>
      </c>
      <c r="D56" s="40"/>
      <c r="E56" s="40"/>
      <c r="F56" s="28" t="str">
        <f>F14</f>
        <v xml:space="preserve"> </v>
      </c>
      <c r="G56" s="40"/>
      <c r="H56" s="40"/>
      <c r="I56" s="148" t="s">
        <v>23</v>
      </c>
      <c r="J56" s="72" t="str">
        <f>IF(J14="","",J14)</f>
        <v>28. 4. 2019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6"/>
      <c r="J57" s="40"/>
      <c r="K57" s="40"/>
      <c r="L57" s="44"/>
    </row>
    <row r="58" spans="2:12" s="1" customFormat="1" ht="15.15" customHeight="1">
      <c r="B58" s="39"/>
      <c r="C58" s="33" t="s">
        <v>25</v>
      </c>
      <c r="D58" s="40"/>
      <c r="E58" s="40"/>
      <c r="F58" s="28" t="str">
        <f>E17</f>
        <v>Město Nymburk</v>
      </c>
      <c r="G58" s="40"/>
      <c r="H58" s="40"/>
      <c r="I58" s="148" t="s">
        <v>31</v>
      </c>
      <c r="J58" s="37" t="str">
        <f>E23</f>
        <v>RAM projekt s.r.o.</v>
      </c>
      <c r="K58" s="40"/>
      <c r="L58" s="44"/>
    </row>
    <row r="59" spans="2:12" s="1" customFormat="1" ht="15.15" customHeight="1">
      <c r="B59" s="39"/>
      <c r="C59" s="33" t="s">
        <v>29</v>
      </c>
      <c r="D59" s="40"/>
      <c r="E59" s="40"/>
      <c r="F59" s="28" t="str">
        <f>IF(E20="","",E20)</f>
        <v>Vyplň údaj</v>
      </c>
      <c r="G59" s="40"/>
      <c r="H59" s="40"/>
      <c r="I59" s="148" t="s">
        <v>34</v>
      </c>
      <c r="J59" s="37" t="str">
        <f>E26</f>
        <v>Ing. Eva Mrvová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6"/>
      <c r="J60" s="40"/>
      <c r="K60" s="40"/>
      <c r="L60" s="44"/>
    </row>
    <row r="61" spans="2:12" s="1" customFormat="1" ht="29.25" customHeight="1">
      <c r="B61" s="39"/>
      <c r="C61" s="176" t="s">
        <v>114</v>
      </c>
      <c r="D61" s="177"/>
      <c r="E61" s="177"/>
      <c r="F61" s="177"/>
      <c r="G61" s="177"/>
      <c r="H61" s="177"/>
      <c r="I61" s="178"/>
      <c r="J61" s="179" t="s">
        <v>115</v>
      </c>
      <c r="K61" s="177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6"/>
      <c r="J62" s="40"/>
      <c r="K62" s="40"/>
      <c r="L62" s="44"/>
    </row>
    <row r="63" spans="2:47" s="1" customFormat="1" ht="22.8" customHeight="1">
      <c r="B63" s="39"/>
      <c r="C63" s="180" t="s">
        <v>70</v>
      </c>
      <c r="D63" s="40"/>
      <c r="E63" s="40"/>
      <c r="F63" s="40"/>
      <c r="G63" s="40"/>
      <c r="H63" s="40"/>
      <c r="I63" s="146"/>
      <c r="J63" s="102">
        <f>J92</f>
        <v>0</v>
      </c>
      <c r="K63" s="40"/>
      <c r="L63" s="44"/>
      <c r="AU63" s="18" t="s">
        <v>116</v>
      </c>
    </row>
    <row r="64" spans="2:12" s="8" customFormat="1" ht="24.95" customHeight="1">
      <c r="B64" s="181"/>
      <c r="C64" s="182"/>
      <c r="D64" s="183" t="s">
        <v>2555</v>
      </c>
      <c r="E64" s="184"/>
      <c r="F64" s="184"/>
      <c r="G64" s="184"/>
      <c r="H64" s="184"/>
      <c r="I64" s="185"/>
      <c r="J64" s="186">
        <f>J93</f>
        <v>0</v>
      </c>
      <c r="K64" s="182"/>
      <c r="L64" s="187"/>
    </row>
    <row r="65" spans="2:12" s="8" customFormat="1" ht="24.95" customHeight="1">
      <c r="B65" s="181"/>
      <c r="C65" s="182"/>
      <c r="D65" s="183" t="s">
        <v>2556</v>
      </c>
      <c r="E65" s="184"/>
      <c r="F65" s="184"/>
      <c r="G65" s="184"/>
      <c r="H65" s="184"/>
      <c r="I65" s="185"/>
      <c r="J65" s="186">
        <f>J133</f>
        <v>0</v>
      </c>
      <c r="K65" s="182"/>
      <c r="L65" s="187"/>
    </row>
    <row r="66" spans="2:12" s="8" customFormat="1" ht="24.95" customHeight="1">
      <c r="B66" s="181"/>
      <c r="C66" s="182"/>
      <c r="D66" s="183" t="s">
        <v>2557</v>
      </c>
      <c r="E66" s="184"/>
      <c r="F66" s="184"/>
      <c r="G66" s="184"/>
      <c r="H66" s="184"/>
      <c r="I66" s="185"/>
      <c r="J66" s="186">
        <f>J142</f>
        <v>0</v>
      </c>
      <c r="K66" s="182"/>
      <c r="L66" s="187"/>
    </row>
    <row r="67" spans="2:12" s="8" customFormat="1" ht="24.95" customHeight="1">
      <c r="B67" s="181"/>
      <c r="C67" s="182"/>
      <c r="D67" s="183" t="s">
        <v>2558</v>
      </c>
      <c r="E67" s="184"/>
      <c r="F67" s="184"/>
      <c r="G67" s="184"/>
      <c r="H67" s="184"/>
      <c r="I67" s="185"/>
      <c r="J67" s="186">
        <f>J162</f>
        <v>0</v>
      </c>
      <c r="K67" s="182"/>
      <c r="L67" s="187"/>
    </row>
    <row r="68" spans="2:12" s="8" customFormat="1" ht="24.95" customHeight="1">
      <c r="B68" s="181"/>
      <c r="C68" s="182"/>
      <c r="D68" s="183" t="s">
        <v>2559</v>
      </c>
      <c r="E68" s="184"/>
      <c r="F68" s="184"/>
      <c r="G68" s="184"/>
      <c r="H68" s="184"/>
      <c r="I68" s="185"/>
      <c r="J68" s="186">
        <f>J195</f>
        <v>0</v>
      </c>
      <c r="K68" s="182"/>
      <c r="L68" s="187"/>
    </row>
    <row r="69" spans="2:12" s="8" customFormat="1" ht="24.95" customHeight="1">
      <c r="B69" s="181"/>
      <c r="C69" s="182"/>
      <c r="D69" s="183" t="s">
        <v>2560</v>
      </c>
      <c r="E69" s="184"/>
      <c r="F69" s="184"/>
      <c r="G69" s="184"/>
      <c r="H69" s="184"/>
      <c r="I69" s="185"/>
      <c r="J69" s="186">
        <f>J202</f>
        <v>0</v>
      </c>
      <c r="K69" s="182"/>
      <c r="L69" s="187"/>
    </row>
    <row r="70" spans="2:12" s="8" customFormat="1" ht="24.95" customHeight="1">
      <c r="B70" s="181"/>
      <c r="C70" s="182"/>
      <c r="D70" s="183" t="s">
        <v>2561</v>
      </c>
      <c r="E70" s="184"/>
      <c r="F70" s="184"/>
      <c r="G70" s="184"/>
      <c r="H70" s="184"/>
      <c r="I70" s="185"/>
      <c r="J70" s="186">
        <f>J204</f>
        <v>0</v>
      </c>
      <c r="K70" s="182"/>
      <c r="L70" s="187"/>
    </row>
    <row r="71" spans="2:12" s="1" customFormat="1" ht="21.8" customHeight="1">
      <c r="B71" s="39"/>
      <c r="C71" s="40"/>
      <c r="D71" s="40"/>
      <c r="E71" s="40"/>
      <c r="F71" s="40"/>
      <c r="G71" s="40"/>
      <c r="H71" s="40"/>
      <c r="I71" s="146"/>
      <c r="J71" s="40"/>
      <c r="K71" s="40"/>
      <c r="L71" s="44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71"/>
      <c r="J72" s="60"/>
      <c r="K72" s="60"/>
      <c r="L72" s="44"/>
    </row>
    <row r="76" spans="2:12" s="1" customFormat="1" ht="6.95" customHeight="1">
      <c r="B76" s="61"/>
      <c r="C76" s="62"/>
      <c r="D76" s="62"/>
      <c r="E76" s="62"/>
      <c r="F76" s="62"/>
      <c r="G76" s="62"/>
      <c r="H76" s="62"/>
      <c r="I76" s="174"/>
      <c r="J76" s="62"/>
      <c r="K76" s="62"/>
      <c r="L76" s="44"/>
    </row>
    <row r="77" spans="2:12" s="1" customFormat="1" ht="24.95" customHeight="1">
      <c r="B77" s="39"/>
      <c r="C77" s="24" t="s">
        <v>132</v>
      </c>
      <c r="D77" s="40"/>
      <c r="E77" s="40"/>
      <c r="F77" s="40"/>
      <c r="G77" s="40"/>
      <c r="H77" s="40"/>
      <c r="I77" s="146"/>
      <c r="J77" s="40"/>
      <c r="K77" s="40"/>
      <c r="L77" s="44"/>
    </row>
    <row r="78" spans="2:12" s="1" customFormat="1" ht="6.95" customHeight="1">
      <c r="B78" s="39"/>
      <c r="C78" s="40"/>
      <c r="D78" s="40"/>
      <c r="E78" s="40"/>
      <c r="F78" s="40"/>
      <c r="G78" s="40"/>
      <c r="H78" s="40"/>
      <c r="I78" s="146"/>
      <c r="J78" s="40"/>
      <c r="K78" s="40"/>
      <c r="L78" s="44"/>
    </row>
    <row r="79" spans="2:12" s="1" customFormat="1" ht="12" customHeight="1">
      <c r="B79" s="39"/>
      <c r="C79" s="33" t="s">
        <v>16</v>
      </c>
      <c r="D79" s="40"/>
      <c r="E79" s="40"/>
      <c r="F79" s="40"/>
      <c r="G79" s="40"/>
      <c r="H79" s="40"/>
      <c r="I79" s="146"/>
      <c r="J79" s="40"/>
      <c r="K79" s="40"/>
      <c r="L79" s="44"/>
    </row>
    <row r="80" spans="2:12" s="1" customFormat="1" ht="16.5" customHeight="1">
      <c r="B80" s="39"/>
      <c r="C80" s="40"/>
      <c r="D80" s="40"/>
      <c r="E80" s="175" t="str">
        <f>E7</f>
        <v>Rekonstrukce vlastivědného muzea Nymburk - doplnění 1.6.2019</v>
      </c>
      <c r="F80" s="33"/>
      <c r="G80" s="33"/>
      <c r="H80" s="33"/>
      <c r="I80" s="146"/>
      <c r="J80" s="40"/>
      <c r="K80" s="40"/>
      <c r="L80" s="44"/>
    </row>
    <row r="81" spans="2:12" ht="12" customHeight="1">
      <c r="B81" s="22"/>
      <c r="C81" s="33" t="s">
        <v>111</v>
      </c>
      <c r="D81" s="23"/>
      <c r="E81" s="23"/>
      <c r="F81" s="23"/>
      <c r="G81" s="23"/>
      <c r="H81" s="23"/>
      <c r="I81" s="138"/>
      <c r="J81" s="23"/>
      <c r="K81" s="23"/>
      <c r="L81" s="21"/>
    </row>
    <row r="82" spans="2:12" s="1" customFormat="1" ht="16.5" customHeight="1">
      <c r="B82" s="39"/>
      <c r="C82" s="40"/>
      <c r="D82" s="40"/>
      <c r="E82" s="175" t="s">
        <v>600</v>
      </c>
      <c r="F82" s="40"/>
      <c r="G82" s="40"/>
      <c r="H82" s="40"/>
      <c r="I82" s="146"/>
      <c r="J82" s="40"/>
      <c r="K82" s="40"/>
      <c r="L82" s="44"/>
    </row>
    <row r="83" spans="2:12" s="1" customFormat="1" ht="12" customHeight="1">
      <c r="B83" s="39"/>
      <c r="C83" s="33" t="s">
        <v>2253</v>
      </c>
      <c r="D83" s="40"/>
      <c r="E83" s="40"/>
      <c r="F83" s="40"/>
      <c r="G83" s="40"/>
      <c r="H83" s="40"/>
      <c r="I83" s="146"/>
      <c r="J83" s="40"/>
      <c r="K83" s="40"/>
      <c r="L83" s="44"/>
    </row>
    <row r="84" spans="2:12" s="1" customFormat="1" ht="16.5" customHeight="1">
      <c r="B84" s="39"/>
      <c r="C84" s="40"/>
      <c r="D84" s="40"/>
      <c r="E84" s="69" t="str">
        <f>E11</f>
        <v>02-3 - Vytápění</v>
      </c>
      <c r="F84" s="40"/>
      <c r="G84" s="40"/>
      <c r="H84" s="40"/>
      <c r="I84" s="146"/>
      <c r="J84" s="40"/>
      <c r="K84" s="40"/>
      <c r="L84" s="44"/>
    </row>
    <row r="85" spans="2:12" s="1" customFormat="1" ht="6.95" customHeight="1">
      <c r="B85" s="39"/>
      <c r="C85" s="40"/>
      <c r="D85" s="40"/>
      <c r="E85" s="40"/>
      <c r="F85" s="40"/>
      <c r="G85" s="40"/>
      <c r="H85" s="40"/>
      <c r="I85" s="146"/>
      <c r="J85" s="40"/>
      <c r="K85" s="40"/>
      <c r="L85" s="44"/>
    </row>
    <row r="86" spans="2:12" s="1" customFormat="1" ht="12" customHeight="1">
      <c r="B86" s="39"/>
      <c r="C86" s="33" t="s">
        <v>21</v>
      </c>
      <c r="D86" s="40"/>
      <c r="E86" s="40"/>
      <c r="F86" s="28" t="str">
        <f>F14</f>
        <v xml:space="preserve"> </v>
      </c>
      <c r="G86" s="40"/>
      <c r="H86" s="40"/>
      <c r="I86" s="148" t="s">
        <v>23</v>
      </c>
      <c r="J86" s="72" t="str">
        <f>IF(J14="","",J14)</f>
        <v>28. 4. 2019</v>
      </c>
      <c r="K86" s="40"/>
      <c r="L86" s="44"/>
    </row>
    <row r="87" spans="2:12" s="1" customFormat="1" ht="6.95" customHeight="1">
      <c r="B87" s="39"/>
      <c r="C87" s="40"/>
      <c r="D87" s="40"/>
      <c r="E87" s="40"/>
      <c r="F87" s="40"/>
      <c r="G87" s="40"/>
      <c r="H87" s="40"/>
      <c r="I87" s="146"/>
      <c r="J87" s="40"/>
      <c r="K87" s="40"/>
      <c r="L87" s="44"/>
    </row>
    <row r="88" spans="2:12" s="1" customFormat="1" ht="15.15" customHeight="1">
      <c r="B88" s="39"/>
      <c r="C88" s="33" t="s">
        <v>25</v>
      </c>
      <c r="D88" s="40"/>
      <c r="E88" s="40"/>
      <c r="F88" s="28" t="str">
        <f>E17</f>
        <v>Město Nymburk</v>
      </c>
      <c r="G88" s="40"/>
      <c r="H88" s="40"/>
      <c r="I88" s="148" t="s">
        <v>31</v>
      </c>
      <c r="J88" s="37" t="str">
        <f>E23</f>
        <v>RAM projekt s.r.o.</v>
      </c>
      <c r="K88" s="40"/>
      <c r="L88" s="44"/>
    </row>
    <row r="89" spans="2:12" s="1" customFormat="1" ht="15.15" customHeight="1">
      <c r="B89" s="39"/>
      <c r="C89" s="33" t="s">
        <v>29</v>
      </c>
      <c r="D89" s="40"/>
      <c r="E89" s="40"/>
      <c r="F89" s="28" t="str">
        <f>IF(E20="","",E20)</f>
        <v>Vyplň údaj</v>
      </c>
      <c r="G89" s="40"/>
      <c r="H89" s="40"/>
      <c r="I89" s="148" t="s">
        <v>34</v>
      </c>
      <c r="J89" s="37" t="str">
        <f>E26</f>
        <v>Ing. Eva Mrvová</v>
      </c>
      <c r="K89" s="40"/>
      <c r="L89" s="44"/>
    </row>
    <row r="90" spans="2:12" s="1" customFormat="1" ht="10.3" customHeight="1">
      <c r="B90" s="39"/>
      <c r="C90" s="40"/>
      <c r="D90" s="40"/>
      <c r="E90" s="40"/>
      <c r="F90" s="40"/>
      <c r="G90" s="40"/>
      <c r="H90" s="40"/>
      <c r="I90" s="146"/>
      <c r="J90" s="40"/>
      <c r="K90" s="40"/>
      <c r="L90" s="44"/>
    </row>
    <row r="91" spans="2:20" s="10" customFormat="1" ht="29.25" customHeight="1">
      <c r="B91" s="194"/>
      <c r="C91" s="195" t="s">
        <v>133</v>
      </c>
      <c r="D91" s="196" t="s">
        <v>57</v>
      </c>
      <c r="E91" s="196" t="s">
        <v>53</v>
      </c>
      <c r="F91" s="196" t="s">
        <v>54</v>
      </c>
      <c r="G91" s="196" t="s">
        <v>134</v>
      </c>
      <c r="H91" s="196" t="s">
        <v>135</v>
      </c>
      <c r="I91" s="197" t="s">
        <v>136</v>
      </c>
      <c r="J91" s="196" t="s">
        <v>115</v>
      </c>
      <c r="K91" s="198" t="s">
        <v>137</v>
      </c>
      <c r="L91" s="199"/>
      <c r="M91" s="92" t="s">
        <v>19</v>
      </c>
      <c r="N91" s="93" t="s">
        <v>42</v>
      </c>
      <c r="O91" s="93" t="s">
        <v>138</v>
      </c>
      <c r="P91" s="93" t="s">
        <v>139</v>
      </c>
      <c r="Q91" s="93" t="s">
        <v>140</v>
      </c>
      <c r="R91" s="93" t="s">
        <v>141</v>
      </c>
      <c r="S91" s="93" t="s">
        <v>142</v>
      </c>
      <c r="T91" s="94" t="s">
        <v>143</v>
      </c>
    </row>
    <row r="92" spans="2:63" s="1" customFormat="1" ht="22.8" customHeight="1">
      <c r="B92" s="39"/>
      <c r="C92" s="99" t="s">
        <v>144</v>
      </c>
      <c r="D92" s="40"/>
      <c r="E92" s="40"/>
      <c r="F92" s="40"/>
      <c r="G92" s="40"/>
      <c r="H92" s="40"/>
      <c r="I92" s="146"/>
      <c r="J92" s="200">
        <f>BK92</f>
        <v>0</v>
      </c>
      <c r="K92" s="40"/>
      <c r="L92" s="44"/>
      <c r="M92" s="95"/>
      <c r="N92" s="96"/>
      <c r="O92" s="96"/>
      <c r="P92" s="201">
        <f>P93+P133+P142+P162+P195+P202+P204</f>
        <v>0</v>
      </c>
      <c r="Q92" s="96"/>
      <c r="R92" s="201">
        <f>R93+R133+R142+R162+R195+R202+R204</f>
        <v>0</v>
      </c>
      <c r="S92" s="96"/>
      <c r="T92" s="202">
        <f>T93+T133+T142+T162+T195+T202+T204</f>
        <v>0</v>
      </c>
      <c r="AT92" s="18" t="s">
        <v>71</v>
      </c>
      <c r="AU92" s="18" t="s">
        <v>116</v>
      </c>
      <c r="BK92" s="203">
        <f>BK93+BK133+BK142+BK162+BK195+BK202+BK204</f>
        <v>0</v>
      </c>
    </row>
    <row r="93" spans="2:63" s="11" customFormat="1" ht="25.9" customHeight="1">
      <c r="B93" s="204"/>
      <c r="C93" s="205"/>
      <c r="D93" s="206" t="s">
        <v>71</v>
      </c>
      <c r="E93" s="207" t="s">
        <v>80</v>
      </c>
      <c r="F93" s="207" t="s">
        <v>2562</v>
      </c>
      <c r="G93" s="205"/>
      <c r="H93" s="205"/>
      <c r="I93" s="208"/>
      <c r="J93" s="209">
        <f>BK93</f>
        <v>0</v>
      </c>
      <c r="K93" s="205"/>
      <c r="L93" s="210"/>
      <c r="M93" s="211"/>
      <c r="N93" s="212"/>
      <c r="O93" s="212"/>
      <c r="P93" s="213">
        <f>SUM(P94:P132)</f>
        <v>0</v>
      </c>
      <c r="Q93" s="212"/>
      <c r="R93" s="213">
        <f>SUM(R94:R132)</f>
        <v>0</v>
      </c>
      <c r="S93" s="212"/>
      <c r="T93" s="214">
        <f>SUM(T94:T132)</f>
        <v>0</v>
      </c>
      <c r="AR93" s="215" t="s">
        <v>80</v>
      </c>
      <c r="AT93" s="216" t="s">
        <v>71</v>
      </c>
      <c r="AU93" s="216" t="s">
        <v>72</v>
      </c>
      <c r="AY93" s="215" t="s">
        <v>147</v>
      </c>
      <c r="BK93" s="217">
        <f>SUM(BK94:BK132)</f>
        <v>0</v>
      </c>
    </row>
    <row r="94" spans="2:65" s="1" customFormat="1" ht="24" customHeight="1">
      <c r="B94" s="39"/>
      <c r="C94" s="270" t="s">
        <v>72</v>
      </c>
      <c r="D94" s="270" t="s">
        <v>752</v>
      </c>
      <c r="E94" s="271" t="s">
        <v>2264</v>
      </c>
      <c r="F94" s="272" t="s">
        <v>2563</v>
      </c>
      <c r="G94" s="273" t="s">
        <v>461</v>
      </c>
      <c r="H94" s="274">
        <v>1</v>
      </c>
      <c r="I94" s="275"/>
      <c r="J94" s="276">
        <f>ROUND(I94*H94,2)</f>
        <v>0</v>
      </c>
      <c r="K94" s="272" t="s">
        <v>19</v>
      </c>
      <c r="L94" s="277"/>
      <c r="M94" s="278" t="s">
        <v>19</v>
      </c>
      <c r="N94" s="279" t="s">
        <v>43</v>
      </c>
      <c r="O94" s="84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31" t="s">
        <v>190</v>
      </c>
      <c r="AT94" s="231" t="s">
        <v>752</v>
      </c>
      <c r="AU94" s="231" t="s">
        <v>80</v>
      </c>
      <c r="AY94" s="18" t="s">
        <v>147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18" t="s">
        <v>80</v>
      </c>
      <c r="BK94" s="232">
        <f>ROUND(I94*H94,2)</f>
        <v>0</v>
      </c>
      <c r="BL94" s="18" t="s">
        <v>154</v>
      </c>
      <c r="BM94" s="231" t="s">
        <v>82</v>
      </c>
    </row>
    <row r="95" spans="2:65" s="1" customFormat="1" ht="24" customHeight="1">
      <c r="B95" s="39"/>
      <c r="C95" s="270" t="s">
        <v>72</v>
      </c>
      <c r="D95" s="270" t="s">
        <v>752</v>
      </c>
      <c r="E95" s="271" t="s">
        <v>2267</v>
      </c>
      <c r="F95" s="272" t="s">
        <v>2564</v>
      </c>
      <c r="G95" s="273" t="s">
        <v>2266</v>
      </c>
      <c r="H95" s="274">
        <v>2</v>
      </c>
      <c r="I95" s="275"/>
      <c r="J95" s="276">
        <f>ROUND(I95*H95,2)</f>
        <v>0</v>
      </c>
      <c r="K95" s="272" t="s">
        <v>19</v>
      </c>
      <c r="L95" s="277"/>
      <c r="M95" s="278" t="s">
        <v>19</v>
      </c>
      <c r="N95" s="279" t="s">
        <v>43</v>
      </c>
      <c r="O95" s="84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1" t="s">
        <v>190</v>
      </c>
      <c r="AT95" s="231" t="s">
        <v>752</v>
      </c>
      <c r="AU95" s="231" t="s">
        <v>80</v>
      </c>
      <c r="AY95" s="18" t="s">
        <v>147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8" t="s">
        <v>80</v>
      </c>
      <c r="BK95" s="232">
        <f>ROUND(I95*H95,2)</f>
        <v>0</v>
      </c>
      <c r="BL95" s="18" t="s">
        <v>154</v>
      </c>
      <c r="BM95" s="231" t="s">
        <v>154</v>
      </c>
    </row>
    <row r="96" spans="2:65" s="1" customFormat="1" ht="16.5" customHeight="1">
      <c r="B96" s="39"/>
      <c r="C96" s="270" t="s">
        <v>72</v>
      </c>
      <c r="D96" s="270" t="s">
        <v>752</v>
      </c>
      <c r="E96" s="271" t="s">
        <v>2269</v>
      </c>
      <c r="F96" s="272" t="s">
        <v>2565</v>
      </c>
      <c r="G96" s="273" t="s">
        <v>2266</v>
      </c>
      <c r="H96" s="274">
        <v>1</v>
      </c>
      <c r="I96" s="275"/>
      <c r="J96" s="276">
        <f>ROUND(I96*H96,2)</f>
        <v>0</v>
      </c>
      <c r="K96" s="272" t="s">
        <v>19</v>
      </c>
      <c r="L96" s="277"/>
      <c r="M96" s="278" t="s">
        <v>19</v>
      </c>
      <c r="N96" s="279" t="s">
        <v>43</v>
      </c>
      <c r="O96" s="84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1" t="s">
        <v>190</v>
      </c>
      <c r="AT96" s="231" t="s">
        <v>752</v>
      </c>
      <c r="AU96" s="231" t="s">
        <v>80</v>
      </c>
      <c r="AY96" s="18" t="s">
        <v>147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18" t="s">
        <v>80</v>
      </c>
      <c r="BK96" s="232">
        <f>ROUND(I96*H96,2)</f>
        <v>0</v>
      </c>
      <c r="BL96" s="18" t="s">
        <v>154</v>
      </c>
      <c r="BM96" s="231" t="s">
        <v>176</v>
      </c>
    </row>
    <row r="97" spans="2:65" s="1" customFormat="1" ht="24" customHeight="1">
      <c r="B97" s="39"/>
      <c r="C97" s="270" t="s">
        <v>72</v>
      </c>
      <c r="D97" s="270" t="s">
        <v>752</v>
      </c>
      <c r="E97" s="271" t="s">
        <v>2271</v>
      </c>
      <c r="F97" s="272" t="s">
        <v>2566</v>
      </c>
      <c r="G97" s="273" t="s">
        <v>2266</v>
      </c>
      <c r="H97" s="274">
        <v>1</v>
      </c>
      <c r="I97" s="275"/>
      <c r="J97" s="276">
        <f>ROUND(I97*H97,2)</f>
        <v>0</v>
      </c>
      <c r="K97" s="272" t="s">
        <v>19</v>
      </c>
      <c r="L97" s="277"/>
      <c r="M97" s="278" t="s">
        <v>19</v>
      </c>
      <c r="N97" s="279" t="s">
        <v>43</v>
      </c>
      <c r="O97" s="84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1" t="s">
        <v>190</v>
      </c>
      <c r="AT97" s="231" t="s">
        <v>752</v>
      </c>
      <c r="AU97" s="231" t="s">
        <v>80</v>
      </c>
      <c r="AY97" s="18" t="s">
        <v>147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18" t="s">
        <v>80</v>
      </c>
      <c r="BK97" s="232">
        <f>ROUND(I97*H97,2)</f>
        <v>0</v>
      </c>
      <c r="BL97" s="18" t="s">
        <v>154</v>
      </c>
      <c r="BM97" s="231" t="s">
        <v>190</v>
      </c>
    </row>
    <row r="98" spans="2:65" s="1" customFormat="1" ht="16.5" customHeight="1">
      <c r="B98" s="39"/>
      <c r="C98" s="270" t="s">
        <v>72</v>
      </c>
      <c r="D98" s="270" t="s">
        <v>752</v>
      </c>
      <c r="E98" s="271" t="s">
        <v>2273</v>
      </c>
      <c r="F98" s="272" t="s">
        <v>2567</v>
      </c>
      <c r="G98" s="273" t="s">
        <v>2266</v>
      </c>
      <c r="H98" s="274">
        <v>1</v>
      </c>
      <c r="I98" s="275"/>
      <c r="J98" s="276">
        <f>ROUND(I98*H98,2)</f>
        <v>0</v>
      </c>
      <c r="K98" s="272" t="s">
        <v>19</v>
      </c>
      <c r="L98" s="277"/>
      <c r="M98" s="278" t="s">
        <v>19</v>
      </c>
      <c r="N98" s="279" t="s">
        <v>43</v>
      </c>
      <c r="O98" s="84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AR98" s="231" t="s">
        <v>190</v>
      </c>
      <c r="AT98" s="231" t="s">
        <v>752</v>
      </c>
      <c r="AU98" s="231" t="s">
        <v>80</v>
      </c>
      <c r="AY98" s="18" t="s">
        <v>147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18" t="s">
        <v>80</v>
      </c>
      <c r="BK98" s="232">
        <f>ROUND(I98*H98,2)</f>
        <v>0</v>
      </c>
      <c r="BL98" s="18" t="s">
        <v>154</v>
      </c>
      <c r="BM98" s="231" t="s">
        <v>200</v>
      </c>
    </row>
    <row r="99" spans="2:65" s="1" customFormat="1" ht="16.5" customHeight="1">
      <c r="B99" s="39"/>
      <c r="C99" s="270" t="s">
        <v>72</v>
      </c>
      <c r="D99" s="270" t="s">
        <v>752</v>
      </c>
      <c r="E99" s="271" t="s">
        <v>2275</v>
      </c>
      <c r="F99" s="272" t="s">
        <v>2568</v>
      </c>
      <c r="G99" s="273" t="s">
        <v>2266</v>
      </c>
      <c r="H99" s="274">
        <v>1</v>
      </c>
      <c r="I99" s="275"/>
      <c r="J99" s="276">
        <f>ROUND(I99*H99,2)</f>
        <v>0</v>
      </c>
      <c r="K99" s="272" t="s">
        <v>19</v>
      </c>
      <c r="L99" s="277"/>
      <c r="M99" s="278" t="s">
        <v>19</v>
      </c>
      <c r="N99" s="279" t="s">
        <v>43</v>
      </c>
      <c r="O99" s="84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1" t="s">
        <v>190</v>
      </c>
      <c r="AT99" s="231" t="s">
        <v>752</v>
      </c>
      <c r="AU99" s="231" t="s">
        <v>80</v>
      </c>
      <c r="AY99" s="18" t="s">
        <v>147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18" t="s">
        <v>80</v>
      </c>
      <c r="BK99" s="232">
        <f>ROUND(I99*H99,2)</f>
        <v>0</v>
      </c>
      <c r="BL99" s="18" t="s">
        <v>154</v>
      </c>
      <c r="BM99" s="231" t="s">
        <v>209</v>
      </c>
    </row>
    <row r="100" spans="2:65" s="1" customFormat="1" ht="16.5" customHeight="1">
      <c r="B100" s="39"/>
      <c r="C100" s="270" t="s">
        <v>72</v>
      </c>
      <c r="D100" s="270" t="s">
        <v>752</v>
      </c>
      <c r="E100" s="271" t="s">
        <v>2277</v>
      </c>
      <c r="F100" s="272" t="s">
        <v>2569</v>
      </c>
      <c r="G100" s="273" t="s">
        <v>2266</v>
      </c>
      <c r="H100" s="274">
        <v>2</v>
      </c>
      <c r="I100" s="275"/>
      <c r="J100" s="276">
        <f>ROUND(I100*H100,2)</f>
        <v>0</v>
      </c>
      <c r="K100" s="272" t="s">
        <v>19</v>
      </c>
      <c r="L100" s="277"/>
      <c r="M100" s="278" t="s">
        <v>19</v>
      </c>
      <c r="N100" s="279" t="s">
        <v>43</v>
      </c>
      <c r="O100" s="84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AR100" s="231" t="s">
        <v>190</v>
      </c>
      <c r="AT100" s="231" t="s">
        <v>752</v>
      </c>
      <c r="AU100" s="231" t="s">
        <v>80</v>
      </c>
      <c r="AY100" s="18" t="s">
        <v>147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8" t="s">
        <v>80</v>
      </c>
      <c r="BK100" s="232">
        <f>ROUND(I100*H100,2)</f>
        <v>0</v>
      </c>
      <c r="BL100" s="18" t="s">
        <v>154</v>
      </c>
      <c r="BM100" s="231" t="s">
        <v>228</v>
      </c>
    </row>
    <row r="101" spans="2:65" s="1" customFormat="1" ht="16.5" customHeight="1">
      <c r="B101" s="39"/>
      <c r="C101" s="270" t="s">
        <v>72</v>
      </c>
      <c r="D101" s="270" t="s">
        <v>752</v>
      </c>
      <c r="E101" s="271" t="s">
        <v>2280</v>
      </c>
      <c r="F101" s="272" t="s">
        <v>2570</v>
      </c>
      <c r="G101" s="273" t="s">
        <v>2266</v>
      </c>
      <c r="H101" s="274">
        <v>1</v>
      </c>
      <c r="I101" s="275"/>
      <c r="J101" s="276">
        <f>ROUND(I101*H101,2)</f>
        <v>0</v>
      </c>
      <c r="K101" s="272" t="s">
        <v>19</v>
      </c>
      <c r="L101" s="277"/>
      <c r="M101" s="278" t="s">
        <v>19</v>
      </c>
      <c r="N101" s="279" t="s">
        <v>43</v>
      </c>
      <c r="O101" s="84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1" t="s">
        <v>190</v>
      </c>
      <c r="AT101" s="231" t="s">
        <v>752</v>
      </c>
      <c r="AU101" s="231" t="s">
        <v>80</v>
      </c>
      <c r="AY101" s="18" t="s">
        <v>147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8" t="s">
        <v>80</v>
      </c>
      <c r="BK101" s="232">
        <f>ROUND(I101*H101,2)</f>
        <v>0</v>
      </c>
      <c r="BL101" s="18" t="s">
        <v>154</v>
      </c>
      <c r="BM101" s="231" t="s">
        <v>257</v>
      </c>
    </row>
    <row r="102" spans="2:65" s="1" customFormat="1" ht="16.5" customHeight="1">
      <c r="B102" s="39"/>
      <c r="C102" s="270" t="s">
        <v>72</v>
      </c>
      <c r="D102" s="270" t="s">
        <v>752</v>
      </c>
      <c r="E102" s="271" t="s">
        <v>2571</v>
      </c>
      <c r="F102" s="272" t="s">
        <v>2572</v>
      </c>
      <c r="G102" s="273" t="s">
        <v>2266</v>
      </c>
      <c r="H102" s="274">
        <v>1</v>
      </c>
      <c r="I102" s="275"/>
      <c r="J102" s="276">
        <f>ROUND(I102*H102,2)</f>
        <v>0</v>
      </c>
      <c r="K102" s="272" t="s">
        <v>19</v>
      </c>
      <c r="L102" s="277"/>
      <c r="M102" s="278" t="s">
        <v>19</v>
      </c>
      <c r="N102" s="279" t="s">
        <v>43</v>
      </c>
      <c r="O102" s="84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AR102" s="231" t="s">
        <v>190</v>
      </c>
      <c r="AT102" s="231" t="s">
        <v>752</v>
      </c>
      <c r="AU102" s="231" t="s">
        <v>80</v>
      </c>
      <c r="AY102" s="18" t="s">
        <v>147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18" t="s">
        <v>80</v>
      </c>
      <c r="BK102" s="232">
        <f>ROUND(I102*H102,2)</f>
        <v>0</v>
      </c>
      <c r="BL102" s="18" t="s">
        <v>154</v>
      </c>
      <c r="BM102" s="231" t="s">
        <v>267</v>
      </c>
    </row>
    <row r="103" spans="2:65" s="1" customFormat="1" ht="16.5" customHeight="1">
      <c r="B103" s="39"/>
      <c r="C103" s="270" t="s">
        <v>72</v>
      </c>
      <c r="D103" s="270" t="s">
        <v>752</v>
      </c>
      <c r="E103" s="271" t="s">
        <v>2282</v>
      </c>
      <c r="F103" s="272" t="s">
        <v>2573</v>
      </c>
      <c r="G103" s="273" t="s">
        <v>2266</v>
      </c>
      <c r="H103" s="274">
        <v>2</v>
      </c>
      <c r="I103" s="275"/>
      <c r="J103" s="276">
        <f>ROUND(I103*H103,2)</f>
        <v>0</v>
      </c>
      <c r="K103" s="272" t="s">
        <v>19</v>
      </c>
      <c r="L103" s="277"/>
      <c r="M103" s="278" t="s">
        <v>19</v>
      </c>
      <c r="N103" s="279" t="s">
        <v>43</v>
      </c>
      <c r="O103" s="84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AR103" s="231" t="s">
        <v>190</v>
      </c>
      <c r="AT103" s="231" t="s">
        <v>752</v>
      </c>
      <c r="AU103" s="231" t="s">
        <v>80</v>
      </c>
      <c r="AY103" s="18" t="s">
        <v>147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18" t="s">
        <v>80</v>
      </c>
      <c r="BK103" s="232">
        <f>ROUND(I103*H103,2)</f>
        <v>0</v>
      </c>
      <c r="BL103" s="18" t="s">
        <v>154</v>
      </c>
      <c r="BM103" s="231" t="s">
        <v>278</v>
      </c>
    </row>
    <row r="104" spans="2:65" s="1" customFormat="1" ht="16.5" customHeight="1">
      <c r="B104" s="39"/>
      <c r="C104" s="270" t="s">
        <v>72</v>
      </c>
      <c r="D104" s="270" t="s">
        <v>752</v>
      </c>
      <c r="E104" s="271" t="s">
        <v>2574</v>
      </c>
      <c r="F104" s="272" t="s">
        <v>2575</v>
      </c>
      <c r="G104" s="273" t="s">
        <v>2266</v>
      </c>
      <c r="H104" s="274">
        <v>1</v>
      </c>
      <c r="I104" s="275"/>
      <c r="J104" s="276">
        <f>ROUND(I104*H104,2)</f>
        <v>0</v>
      </c>
      <c r="K104" s="272" t="s">
        <v>19</v>
      </c>
      <c r="L104" s="277"/>
      <c r="M104" s="278" t="s">
        <v>19</v>
      </c>
      <c r="N104" s="279" t="s">
        <v>43</v>
      </c>
      <c r="O104" s="84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AR104" s="231" t="s">
        <v>190</v>
      </c>
      <c r="AT104" s="231" t="s">
        <v>752</v>
      </c>
      <c r="AU104" s="231" t="s">
        <v>80</v>
      </c>
      <c r="AY104" s="18" t="s">
        <v>147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8" t="s">
        <v>80</v>
      </c>
      <c r="BK104" s="232">
        <f>ROUND(I104*H104,2)</f>
        <v>0</v>
      </c>
      <c r="BL104" s="18" t="s">
        <v>154</v>
      </c>
      <c r="BM104" s="231" t="s">
        <v>288</v>
      </c>
    </row>
    <row r="105" spans="2:65" s="1" customFormat="1" ht="16.5" customHeight="1">
      <c r="B105" s="39"/>
      <c r="C105" s="270" t="s">
        <v>72</v>
      </c>
      <c r="D105" s="270" t="s">
        <v>752</v>
      </c>
      <c r="E105" s="271" t="s">
        <v>2288</v>
      </c>
      <c r="F105" s="272" t="s">
        <v>2576</v>
      </c>
      <c r="G105" s="273" t="s">
        <v>2266</v>
      </c>
      <c r="H105" s="274">
        <v>2</v>
      </c>
      <c r="I105" s="275"/>
      <c r="J105" s="276">
        <f>ROUND(I105*H105,2)</f>
        <v>0</v>
      </c>
      <c r="K105" s="272" t="s">
        <v>19</v>
      </c>
      <c r="L105" s="277"/>
      <c r="M105" s="278" t="s">
        <v>19</v>
      </c>
      <c r="N105" s="279" t="s">
        <v>43</v>
      </c>
      <c r="O105" s="84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AR105" s="231" t="s">
        <v>190</v>
      </c>
      <c r="AT105" s="231" t="s">
        <v>752</v>
      </c>
      <c r="AU105" s="231" t="s">
        <v>80</v>
      </c>
      <c r="AY105" s="18" t="s">
        <v>147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18" t="s">
        <v>80</v>
      </c>
      <c r="BK105" s="232">
        <f>ROUND(I105*H105,2)</f>
        <v>0</v>
      </c>
      <c r="BL105" s="18" t="s">
        <v>154</v>
      </c>
      <c r="BM105" s="231" t="s">
        <v>303</v>
      </c>
    </row>
    <row r="106" spans="2:65" s="1" customFormat="1" ht="16.5" customHeight="1">
      <c r="B106" s="39"/>
      <c r="C106" s="270" t="s">
        <v>72</v>
      </c>
      <c r="D106" s="270" t="s">
        <v>752</v>
      </c>
      <c r="E106" s="271" t="s">
        <v>2577</v>
      </c>
      <c r="F106" s="272" t="s">
        <v>2578</v>
      </c>
      <c r="G106" s="273" t="s">
        <v>2266</v>
      </c>
      <c r="H106" s="274">
        <v>2</v>
      </c>
      <c r="I106" s="275"/>
      <c r="J106" s="276">
        <f>ROUND(I106*H106,2)</f>
        <v>0</v>
      </c>
      <c r="K106" s="272" t="s">
        <v>19</v>
      </c>
      <c r="L106" s="277"/>
      <c r="M106" s="278" t="s">
        <v>19</v>
      </c>
      <c r="N106" s="279" t="s">
        <v>43</v>
      </c>
      <c r="O106" s="84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AR106" s="231" t="s">
        <v>190</v>
      </c>
      <c r="AT106" s="231" t="s">
        <v>752</v>
      </c>
      <c r="AU106" s="231" t="s">
        <v>80</v>
      </c>
      <c r="AY106" s="18" t="s">
        <v>147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8" t="s">
        <v>80</v>
      </c>
      <c r="BK106" s="232">
        <f>ROUND(I106*H106,2)</f>
        <v>0</v>
      </c>
      <c r="BL106" s="18" t="s">
        <v>154</v>
      </c>
      <c r="BM106" s="231" t="s">
        <v>319</v>
      </c>
    </row>
    <row r="107" spans="2:65" s="1" customFormat="1" ht="16.5" customHeight="1">
      <c r="B107" s="39"/>
      <c r="C107" s="270" t="s">
        <v>72</v>
      </c>
      <c r="D107" s="270" t="s">
        <v>752</v>
      </c>
      <c r="E107" s="271" t="s">
        <v>2579</v>
      </c>
      <c r="F107" s="272" t="s">
        <v>2580</v>
      </c>
      <c r="G107" s="273" t="s">
        <v>2266</v>
      </c>
      <c r="H107" s="274">
        <v>2</v>
      </c>
      <c r="I107" s="275"/>
      <c r="J107" s="276">
        <f>ROUND(I107*H107,2)</f>
        <v>0</v>
      </c>
      <c r="K107" s="272" t="s">
        <v>19</v>
      </c>
      <c r="L107" s="277"/>
      <c r="M107" s="278" t="s">
        <v>19</v>
      </c>
      <c r="N107" s="279" t="s">
        <v>43</v>
      </c>
      <c r="O107" s="84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AR107" s="231" t="s">
        <v>190</v>
      </c>
      <c r="AT107" s="231" t="s">
        <v>752</v>
      </c>
      <c r="AU107" s="231" t="s">
        <v>80</v>
      </c>
      <c r="AY107" s="18" t="s">
        <v>147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8" t="s">
        <v>80</v>
      </c>
      <c r="BK107" s="232">
        <f>ROUND(I107*H107,2)</f>
        <v>0</v>
      </c>
      <c r="BL107" s="18" t="s">
        <v>154</v>
      </c>
      <c r="BM107" s="231" t="s">
        <v>330</v>
      </c>
    </row>
    <row r="108" spans="2:65" s="1" customFormat="1" ht="16.5" customHeight="1">
      <c r="B108" s="39"/>
      <c r="C108" s="270" t="s">
        <v>72</v>
      </c>
      <c r="D108" s="270" t="s">
        <v>752</v>
      </c>
      <c r="E108" s="271" t="s">
        <v>2581</v>
      </c>
      <c r="F108" s="272" t="s">
        <v>2582</v>
      </c>
      <c r="G108" s="273" t="s">
        <v>2266</v>
      </c>
      <c r="H108" s="274">
        <v>2</v>
      </c>
      <c r="I108" s="275"/>
      <c r="J108" s="276">
        <f>ROUND(I108*H108,2)</f>
        <v>0</v>
      </c>
      <c r="K108" s="272" t="s">
        <v>19</v>
      </c>
      <c r="L108" s="277"/>
      <c r="M108" s="278" t="s">
        <v>19</v>
      </c>
      <c r="N108" s="279" t="s">
        <v>43</v>
      </c>
      <c r="O108" s="84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AR108" s="231" t="s">
        <v>190</v>
      </c>
      <c r="AT108" s="231" t="s">
        <v>752</v>
      </c>
      <c r="AU108" s="231" t="s">
        <v>80</v>
      </c>
      <c r="AY108" s="18" t="s">
        <v>147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8" t="s">
        <v>80</v>
      </c>
      <c r="BK108" s="232">
        <f>ROUND(I108*H108,2)</f>
        <v>0</v>
      </c>
      <c r="BL108" s="18" t="s">
        <v>154</v>
      </c>
      <c r="BM108" s="231" t="s">
        <v>343</v>
      </c>
    </row>
    <row r="109" spans="2:65" s="1" customFormat="1" ht="24" customHeight="1">
      <c r="B109" s="39"/>
      <c r="C109" s="270" t="s">
        <v>72</v>
      </c>
      <c r="D109" s="270" t="s">
        <v>752</v>
      </c>
      <c r="E109" s="271" t="s">
        <v>2583</v>
      </c>
      <c r="F109" s="272" t="s">
        <v>2584</v>
      </c>
      <c r="G109" s="273" t="s">
        <v>2266</v>
      </c>
      <c r="H109" s="274">
        <v>1</v>
      </c>
      <c r="I109" s="275"/>
      <c r="J109" s="276">
        <f>ROUND(I109*H109,2)</f>
        <v>0</v>
      </c>
      <c r="K109" s="272" t="s">
        <v>19</v>
      </c>
      <c r="L109" s="277"/>
      <c r="M109" s="278" t="s">
        <v>19</v>
      </c>
      <c r="N109" s="279" t="s">
        <v>43</v>
      </c>
      <c r="O109" s="84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AR109" s="231" t="s">
        <v>190</v>
      </c>
      <c r="AT109" s="231" t="s">
        <v>752</v>
      </c>
      <c r="AU109" s="231" t="s">
        <v>80</v>
      </c>
      <c r="AY109" s="18" t="s">
        <v>147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8" t="s">
        <v>80</v>
      </c>
      <c r="BK109" s="232">
        <f>ROUND(I109*H109,2)</f>
        <v>0</v>
      </c>
      <c r="BL109" s="18" t="s">
        <v>154</v>
      </c>
      <c r="BM109" s="231" t="s">
        <v>363</v>
      </c>
    </row>
    <row r="110" spans="2:65" s="1" customFormat="1" ht="16.5" customHeight="1">
      <c r="B110" s="39"/>
      <c r="C110" s="270" t="s">
        <v>72</v>
      </c>
      <c r="D110" s="270" t="s">
        <v>752</v>
      </c>
      <c r="E110" s="271" t="s">
        <v>2585</v>
      </c>
      <c r="F110" s="272" t="s">
        <v>2586</v>
      </c>
      <c r="G110" s="273" t="s">
        <v>2266</v>
      </c>
      <c r="H110" s="274">
        <v>2</v>
      </c>
      <c r="I110" s="275"/>
      <c r="J110" s="276">
        <f>ROUND(I110*H110,2)</f>
        <v>0</v>
      </c>
      <c r="K110" s="272" t="s">
        <v>19</v>
      </c>
      <c r="L110" s="277"/>
      <c r="M110" s="278" t="s">
        <v>19</v>
      </c>
      <c r="N110" s="279" t="s">
        <v>43</v>
      </c>
      <c r="O110" s="84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AR110" s="231" t="s">
        <v>190</v>
      </c>
      <c r="AT110" s="231" t="s">
        <v>752</v>
      </c>
      <c r="AU110" s="231" t="s">
        <v>80</v>
      </c>
      <c r="AY110" s="18" t="s">
        <v>147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8" t="s">
        <v>80</v>
      </c>
      <c r="BK110" s="232">
        <f>ROUND(I110*H110,2)</f>
        <v>0</v>
      </c>
      <c r="BL110" s="18" t="s">
        <v>154</v>
      </c>
      <c r="BM110" s="231" t="s">
        <v>384</v>
      </c>
    </row>
    <row r="111" spans="2:65" s="1" customFormat="1" ht="16.5" customHeight="1">
      <c r="B111" s="39"/>
      <c r="C111" s="270" t="s">
        <v>72</v>
      </c>
      <c r="D111" s="270" t="s">
        <v>752</v>
      </c>
      <c r="E111" s="271" t="s">
        <v>2587</v>
      </c>
      <c r="F111" s="272" t="s">
        <v>2588</v>
      </c>
      <c r="G111" s="273" t="s">
        <v>2266</v>
      </c>
      <c r="H111" s="274">
        <v>4</v>
      </c>
      <c r="I111" s="275"/>
      <c r="J111" s="276">
        <f>ROUND(I111*H111,2)</f>
        <v>0</v>
      </c>
      <c r="K111" s="272" t="s">
        <v>19</v>
      </c>
      <c r="L111" s="277"/>
      <c r="M111" s="278" t="s">
        <v>19</v>
      </c>
      <c r="N111" s="279" t="s">
        <v>43</v>
      </c>
      <c r="O111" s="84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AR111" s="231" t="s">
        <v>190</v>
      </c>
      <c r="AT111" s="231" t="s">
        <v>752</v>
      </c>
      <c r="AU111" s="231" t="s">
        <v>80</v>
      </c>
      <c r="AY111" s="18" t="s">
        <v>147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8" t="s">
        <v>80</v>
      </c>
      <c r="BK111" s="232">
        <f>ROUND(I111*H111,2)</f>
        <v>0</v>
      </c>
      <c r="BL111" s="18" t="s">
        <v>154</v>
      </c>
      <c r="BM111" s="231" t="s">
        <v>394</v>
      </c>
    </row>
    <row r="112" spans="2:65" s="1" customFormat="1" ht="24" customHeight="1">
      <c r="B112" s="39"/>
      <c r="C112" s="270" t="s">
        <v>72</v>
      </c>
      <c r="D112" s="270" t="s">
        <v>752</v>
      </c>
      <c r="E112" s="271" t="s">
        <v>2589</v>
      </c>
      <c r="F112" s="272" t="s">
        <v>2590</v>
      </c>
      <c r="G112" s="273" t="s">
        <v>2266</v>
      </c>
      <c r="H112" s="274">
        <v>1</v>
      </c>
      <c r="I112" s="275"/>
      <c r="J112" s="276">
        <f>ROUND(I112*H112,2)</f>
        <v>0</v>
      </c>
      <c r="K112" s="272" t="s">
        <v>19</v>
      </c>
      <c r="L112" s="277"/>
      <c r="M112" s="278" t="s">
        <v>19</v>
      </c>
      <c r="N112" s="279" t="s">
        <v>43</v>
      </c>
      <c r="O112" s="84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AR112" s="231" t="s">
        <v>190</v>
      </c>
      <c r="AT112" s="231" t="s">
        <v>752</v>
      </c>
      <c r="AU112" s="231" t="s">
        <v>80</v>
      </c>
      <c r="AY112" s="18" t="s">
        <v>147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8" t="s">
        <v>80</v>
      </c>
      <c r="BK112" s="232">
        <f>ROUND(I112*H112,2)</f>
        <v>0</v>
      </c>
      <c r="BL112" s="18" t="s">
        <v>154</v>
      </c>
      <c r="BM112" s="231" t="s">
        <v>405</v>
      </c>
    </row>
    <row r="113" spans="2:65" s="1" customFormat="1" ht="16.5" customHeight="1">
      <c r="B113" s="39"/>
      <c r="C113" s="270" t="s">
        <v>72</v>
      </c>
      <c r="D113" s="270" t="s">
        <v>752</v>
      </c>
      <c r="E113" s="271" t="s">
        <v>2591</v>
      </c>
      <c r="F113" s="272" t="s">
        <v>2592</v>
      </c>
      <c r="G113" s="273" t="s">
        <v>2266</v>
      </c>
      <c r="H113" s="274">
        <v>1</v>
      </c>
      <c r="I113" s="275"/>
      <c r="J113" s="276">
        <f>ROUND(I113*H113,2)</f>
        <v>0</v>
      </c>
      <c r="K113" s="272" t="s">
        <v>19</v>
      </c>
      <c r="L113" s="277"/>
      <c r="M113" s="278" t="s">
        <v>19</v>
      </c>
      <c r="N113" s="279" t="s">
        <v>43</v>
      </c>
      <c r="O113" s="84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AR113" s="231" t="s">
        <v>190</v>
      </c>
      <c r="AT113" s="231" t="s">
        <v>752</v>
      </c>
      <c r="AU113" s="231" t="s">
        <v>80</v>
      </c>
      <c r="AY113" s="18" t="s">
        <v>147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8" t="s">
        <v>80</v>
      </c>
      <c r="BK113" s="232">
        <f>ROUND(I113*H113,2)</f>
        <v>0</v>
      </c>
      <c r="BL113" s="18" t="s">
        <v>154</v>
      </c>
      <c r="BM113" s="231" t="s">
        <v>420</v>
      </c>
    </row>
    <row r="114" spans="2:65" s="1" customFormat="1" ht="24" customHeight="1">
      <c r="B114" s="39"/>
      <c r="C114" s="270" t="s">
        <v>72</v>
      </c>
      <c r="D114" s="270" t="s">
        <v>752</v>
      </c>
      <c r="E114" s="271" t="s">
        <v>2593</v>
      </c>
      <c r="F114" s="272" t="s">
        <v>2594</v>
      </c>
      <c r="G114" s="273" t="s">
        <v>2266</v>
      </c>
      <c r="H114" s="274">
        <v>1</v>
      </c>
      <c r="I114" s="275"/>
      <c r="J114" s="276">
        <f>ROUND(I114*H114,2)</f>
        <v>0</v>
      </c>
      <c r="K114" s="272" t="s">
        <v>19</v>
      </c>
      <c r="L114" s="277"/>
      <c r="M114" s="278" t="s">
        <v>19</v>
      </c>
      <c r="N114" s="279" t="s">
        <v>43</v>
      </c>
      <c r="O114" s="84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AR114" s="231" t="s">
        <v>190</v>
      </c>
      <c r="AT114" s="231" t="s">
        <v>752</v>
      </c>
      <c r="AU114" s="231" t="s">
        <v>80</v>
      </c>
      <c r="AY114" s="18" t="s">
        <v>147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8" t="s">
        <v>80</v>
      </c>
      <c r="BK114" s="232">
        <f>ROUND(I114*H114,2)</f>
        <v>0</v>
      </c>
      <c r="BL114" s="18" t="s">
        <v>154</v>
      </c>
      <c r="BM114" s="231" t="s">
        <v>431</v>
      </c>
    </row>
    <row r="115" spans="2:65" s="1" customFormat="1" ht="16.5" customHeight="1">
      <c r="B115" s="39"/>
      <c r="C115" s="270" t="s">
        <v>72</v>
      </c>
      <c r="D115" s="270" t="s">
        <v>752</v>
      </c>
      <c r="E115" s="271" t="s">
        <v>2595</v>
      </c>
      <c r="F115" s="272" t="s">
        <v>2596</v>
      </c>
      <c r="G115" s="273" t="s">
        <v>2266</v>
      </c>
      <c r="H115" s="274">
        <v>1</v>
      </c>
      <c r="I115" s="275"/>
      <c r="J115" s="276">
        <f>ROUND(I115*H115,2)</f>
        <v>0</v>
      </c>
      <c r="K115" s="272" t="s">
        <v>19</v>
      </c>
      <c r="L115" s="277"/>
      <c r="M115" s="278" t="s">
        <v>19</v>
      </c>
      <c r="N115" s="279" t="s">
        <v>43</v>
      </c>
      <c r="O115" s="84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AR115" s="231" t="s">
        <v>190</v>
      </c>
      <c r="AT115" s="231" t="s">
        <v>752</v>
      </c>
      <c r="AU115" s="231" t="s">
        <v>80</v>
      </c>
      <c r="AY115" s="18" t="s">
        <v>147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18" t="s">
        <v>80</v>
      </c>
      <c r="BK115" s="232">
        <f>ROUND(I115*H115,2)</f>
        <v>0</v>
      </c>
      <c r="BL115" s="18" t="s">
        <v>154</v>
      </c>
      <c r="BM115" s="231" t="s">
        <v>441</v>
      </c>
    </row>
    <row r="116" spans="2:65" s="1" customFormat="1" ht="16.5" customHeight="1">
      <c r="B116" s="39"/>
      <c r="C116" s="270" t="s">
        <v>72</v>
      </c>
      <c r="D116" s="270" t="s">
        <v>752</v>
      </c>
      <c r="E116" s="271" t="s">
        <v>2597</v>
      </c>
      <c r="F116" s="272" t="s">
        <v>2598</v>
      </c>
      <c r="G116" s="273" t="s">
        <v>2266</v>
      </c>
      <c r="H116" s="274">
        <v>1</v>
      </c>
      <c r="I116" s="275"/>
      <c r="J116" s="276">
        <f>ROUND(I116*H116,2)</f>
        <v>0</v>
      </c>
      <c r="K116" s="272" t="s">
        <v>19</v>
      </c>
      <c r="L116" s="277"/>
      <c r="M116" s="278" t="s">
        <v>19</v>
      </c>
      <c r="N116" s="279" t="s">
        <v>43</v>
      </c>
      <c r="O116" s="84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AR116" s="231" t="s">
        <v>190</v>
      </c>
      <c r="AT116" s="231" t="s">
        <v>752</v>
      </c>
      <c r="AU116" s="231" t="s">
        <v>80</v>
      </c>
      <c r="AY116" s="18" t="s">
        <v>147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8" t="s">
        <v>80</v>
      </c>
      <c r="BK116" s="232">
        <f>ROUND(I116*H116,2)</f>
        <v>0</v>
      </c>
      <c r="BL116" s="18" t="s">
        <v>154</v>
      </c>
      <c r="BM116" s="231" t="s">
        <v>450</v>
      </c>
    </row>
    <row r="117" spans="2:65" s="1" customFormat="1" ht="16.5" customHeight="1">
      <c r="B117" s="39"/>
      <c r="C117" s="270" t="s">
        <v>72</v>
      </c>
      <c r="D117" s="270" t="s">
        <v>752</v>
      </c>
      <c r="E117" s="271" t="s">
        <v>2599</v>
      </c>
      <c r="F117" s="272" t="s">
        <v>2600</v>
      </c>
      <c r="G117" s="273" t="s">
        <v>2266</v>
      </c>
      <c r="H117" s="274">
        <v>1</v>
      </c>
      <c r="I117" s="275"/>
      <c r="J117" s="276">
        <f>ROUND(I117*H117,2)</f>
        <v>0</v>
      </c>
      <c r="K117" s="272" t="s">
        <v>19</v>
      </c>
      <c r="L117" s="277"/>
      <c r="M117" s="278" t="s">
        <v>19</v>
      </c>
      <c r="N117" s="279" t="s">
        <v>43</v>
      </c>
      <c r="O117" s="84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AR117" s="231" t="s">
        <v>190</v>
      </c>
      <c r="AT117" s="231" t="s">
        <v>752</v>
      </c>
      <c r="AU117" s="231" t="s">
        <v>80</v>
      </c>
      <c r="AY117" s="18" t="s">
        <v>147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8" t="s">
        <v>80</v>
      </c>
      <c r="BK117" s="232">
        <f>ROUND(I117*H117,2)</f>
        <v>0</v>
      </c>
      <c r="BL117" s="18" t="s">
        <v>154</v>
      </c>
      <c r="BM117" s="231" t="s">
        <v>463</v>
      </c>
    </row>
    <row r="118" spans="2:65" s="1" customFormat="1" ht="16.5" customHeight="1">
      <c r="B118" s="39"/>
      <c r="C118" s="270" t="s">
        <v>72</v>
      </c>
      <c r="D118" s="270" t="s">
        <v>752</v>
      </c>
      <c r="E118" s="271" t="s">
        <v>2601</v>
      </c>
      <c r="F118" s="272" t="s">
        <v>2602</v>
      </c>
      <c r="G118" s="273" t="s">
        <v>2266</v>
      </c>
      <c r="H118" s="274">
        <v>3</v>
      </c>
      <c r="I118" s="275"/>
      <c r="J118" s="276">
        <f>ROUND(I118*H118,2)</f>
        <v>0</v>
      </c>
      <c r="K118" s="272" t="s">
        <v>19</v>
      </c>
      <c r="L118" s="277"/>
      <c r="M118" s="278" t="s">
        <v>19</v>
      </c>
      <c r="N118" s="279" t="s">
        <v>43</v>
      </c>
      <c r="O118" s="84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AR118" s="231" t="s">
        <v>190</v>
      </c>
      <c r="AT118" s="231" t="s">
        <v>752</v>
      </c>
      <c r="AU118" s="231" t="s">
        <v>80</v>
      </c>
      <c r="AY118" s="18" t="s">
        <v>147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18" t="s">
        <v>80</v>
      </c>
      <c r="BK118" s="232">
        <f>ROUND(I118*H118,2)</f>
        <v>0</v>
      </c>
      <c r="BL118" s="18" t="s">
        <v>154</v>
      </c>
      <c r="BM118" s="231" t="s">
        <v>477</v>
      </c>
    </row>
    <row r="119" spans="2:65" s="1" customFormat="1" ht="16.5" customHeight="1">
      <c r="B119" s="39"/>
      <c r="C119" s="270" t="s">
        <v>72</v>
      </c>
      <c r="D119" s="270" t="s">
        <v>752</v>
      </c>
      <c r="E119" s="271" t="s">
        <v>2603</v>
      </c>
      <c r="F119" s="272" t="s">
        <v>2604</v>
      </c>
      <c r="G119" s="273" t="s">
        <v>2266</v>
      </c>
      <c r="H119" s="274">
        <v>5</v>
      </c>
      <c r="I119" s="275"/>
      <c r="J119" s="276">
        <f>ROUND(I119*H119,2)</f>
        <v>0</v>
      </c>
      <c r="K119" s="272" t="s">
        <v>19</v>
      </c>
      <c r="L119" s="277"/>
      <c r="M119" s="278" t="s">
        <v>19</v>
      </c>
      <c r="N119" s="279" t="s">
        <v>43</v>
      </c>
      <c r="O119" s="84"/>
      <c r="P119" s="229">
        <f>O119*H119</f>
        <v>0</v>
      </c>
      <c r="Q119" s="229">
        <v>0</v>
      </c>
      <c r="R119" s="229">
        <f>Q119*H119</f>
        <v>0</v>
      </c>
      <c r="S119" s="229">
        <v>0</v>
      </c>
      <c r="T119" s="230">
        <f>S119*H119</f>
        <v>0</v>
      </c>
      <c r="AR119" s="231" t="s">
        <v>190</v>
      </c>
      <c r="AT119" s="231" t="s">
        <v>752</v>
      </c>
      <c r="AU119" s="231" t="s">
        <v>80</v>
      </c>
      <c r="AY119" s="18" t="s">
        <v>147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18" t="s">
        <v>80</v>
      </c>
      <c r="BK119" s="232">
        <f>ROUND(I119*H119,2)</f>
        <v>0</v>
      </c>
      <c r="BL119" s="18" t="s">
        <v>154</v>
      </c>
      <c r="BM119" s="231" t="s">
        <v>489</v>
      </c>
    </row>
    <row r="120" spans="2:65" s="1" customFormat="1" ht="16.5" customHeight="1">
      <c r="B120" s="39"/>
      <c r="C120" s="270" t="s">
        <v>72</v>
      </c>
      <c r="D120" s="270" t="s">
        <v>752</v>
      </c>
      <c r="E120" s="271" t="s">
        <v>2605</v>
      </c>
      <c r="F120" s="272" t="s">
        <v>2606</v>
      </c>
      <c r="G120" s="273" t="s">
        <v>2266</v>
      </c>
      <c r="H120" s="274">
        <v>5</v>
      </c>
      <c r="I120" s="275"/>
      <c r="J120" s="276">
        <f>ROUND(I120*H120,2)</f>
        <v>0</v>
      </c>
      <c r="K120" s="272" t="s">
        <v>19</v>
      </c>
      <c r="L120" s="277"/>
      <c r="M120" s="278" t="s">
        <v>19</v>
      </c>
      <c r="N120" s="279" t="s">
        <v>43</v>
      </c>
      <c r="O120" s="84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AR120" s="231" t="s">
        <v>190</v>
      </c>
      <c r="AT120" s="231" t="s">
        <v>752</v>
      </c>
      <c r="AU120" s="231" t="s">
        <v>80</v>
      </c>
      <c r="AY120" s="18" t="s">
        <v>147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8" t="s">
        <v>80</v>
      </c>
      <c r="BK120" s="232">
        <f>ROUND(I120*H120,2)</f>
        <v>0</v>
      </c>
      <c r="BL120" s="18" t="s">
        <v>154</v>
      </c>
      <c r="BM120" s="231" t="s">
        <v>502</v>
      </c>
    </row>
    <row r="121" spans="2:65" s="1" customFormat="1" ht="16.5" customHeight="1">
      <c r="B121" s="39"/>
      <c r="C121" s="270" t="s">
        <v>72</v>
      </c>
      <c r="D121" s="270" t="s">
        <v>752</v>
      </c>
      <c r="E121" s="271" t="s">
        <v>2607</v>
      </c>
      <c r="F121" s="272" t="s">
        <v>2608</v>
      </c>
      <c r="G121" s="273" t="s">
        <v>2266</v>
      </c>
      <c r="H121" s="274">
        <v>1</v>
      </c>
      <c r="I121" s="275"/>
      <c r="J121" s="276">
        <f>ROUND(I121*H121,2)</f>
        <v>0</v>
      </c>
      <c r="K121" s="272" t="s">
        <v>19</v>
      </c>
      <c r="L121" s="277"/>
      <c r="M121" s="278" t="s">
        <v>19</v>
      </c>
      <c r="N121" s="279" t="s">
        <v>43</v>
      </c>
      <c r="O121" s="84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AR121" s="231" t="s">
        <v>190</v>
      </c>
      <c r="AT121" s="231" t="s">
        <v>752</v>
      </c>
      <c r="AU121" s="231" t="s">
        <v>80</v>
      </c>
      <c r="AY121" s="18" t="s">
        <v>147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8" t="s">
        <v>80</v>
      </c>
      <c r="BK121" s="232">
        <f>ROUND(I121*H121,2)</f>
        <v>0</v>
      </c>
      <c r="BL121" s="18" t="s">
        <v>154</v>
      </c>
      <c r="BM121" s="231" t="s">
        <v>512</v>
      </c>
    </row>
    <row r="122" spans="2:65" s="1" customFormat="1" ht="16.5" customHeight="1">
      <c r="B122" s="39"/>
      <c r="C122" s="270" t="s">
        <v>72</v>
      </c>
      <c r="D122" s="270" t="s">
        <v>752</v>
      </c>
      <c r="E122" s="271" t="s">
        <v>2609</v>
      </c>
      <c r="F122" s="272" t="s">
        <v>2610</v>
      </c>
      <c r="G122" s="273" t="s">
        <v>2266</v>
      </c>
      <c r="H122" s="274">
        <v>1</v>
      </c>
      <c r="I122" s="275"/>
      <c r="J122" s="276">
        <f>ROUND(I122*H122,2)</f>
        <v>0</v>
      </c>
      <c r="K122" s="272" t="s">
        <v>19</v>
      </c>
      <c r="L122" s="277"/>
      <c r="M122" s="278" t="s">
        <v>19</v>
      </c>
      <c r="N122" s="279" t="s">
        <v>43</v>
      </c>
      <c r="O122" s="84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AR122" s="231" t="s">
        <v>190</v>
      </c>
      <c r="AT122" s="231" t="s">
        <v>752</v>
      </c>
      <c r="AU122" s="231" t="s">
        <v>80</v>
      </c>
      <c r="AY122" s="18" t="s">
        <v>147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8" t="s">
        <v>80</v>
      </c>
      <c r="BK122" s="232">
        <f>ROUND(I122*H122,2)</f>
        <v>0</v>
      </c>
      <c r="BL122" s="18" t="s">
        <v>154</v>
      </c>
      <c r="BM122" s="231" t="s">
        <v>526</v>
      </c>
    </row>
    <row r="123" spans="2:65" s="1" customFormat="1" ht="24" customHeight="1">
      <c r="B123" s="39"/>
      <c r="C123" s="270" t="s">
        <v>72</v>
      </c>
      <c r="D123" s="270" t="s">
        <v>752</v>
      </c>
      <c r="E123" s="271" t="s">
        <v>2611</v>
      </c>
      <c r="F123" s="272" t="s">
        <v>2612</v>
      </c>
      <c r="G123" s="273" t="s">
        <v>461</v>
      </c>
      <c r="H123" s="274">
        <v>1</v>
      </c>
      <c r="I123" s="275"/>
      <c r="J123" s="276">
        <f>ROUND(I123*H123,2)</f>
        <v>0</v>
      </c>
      <c r="K123" s="272" t="s">
        <v>19</v>
      </c>
      <c r="L123" s="277"/>
      <c r="M123" s="278" t="s">
        <v>19</v>
      </c>
      <c r="N123" s="279" t="s">
        <v>43</v>
      </c>
      <c r="O123" s="84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AR123" s="231" t="s">
        <v>190</v>
      </c>
      <c r="AT123" s="231" t="s">
        <v>752</v>
      </c>
      <c r="AU123" s="231" t="s">
        <v>80</v>
      </c>
      <c r="AY123" s="18" t="s">
        <v>147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8" t="s">
        <v>80</v>
      </c>
      <c r="BK123" s="232">
        <f>ROUND(I123*H123,2)</f>
        <v>0</v>
      </c>
      <c r="BL123" s="18" t="s">
        <v>154</v>
      </c>
      <c r="BM123" s="231" t="s">
        <v>537</v>
      </c>
    </row>
    <row r="124" spans="2:65" s="1" customFormat="1" ht="16.5" customHeight="1">
      <c r="B124" s="39"/>
      <c r="C124" s="270" t="s">
        <v>72</v>
      </c>
      <c r="D124" s="270" t="s">
        <v>752</v>
      </c>
      <c r="E124" s="271" t="s">
        <v>2613</v>
      </c>
      <c r="F124" s="272" t="s">
        <v>2614</v>
      </c>
      <c r="G124" s="273" t="s">
        <v>461</v>
      </c>
      <c r="H124" s="274">
        <v>1</v>
      </c>
      <c r="I124" s="275"/>
      <c r="J124" s="276">
        <f>ROUND(I124*H124,2)</f>
        <v>0</v>
      </c>
      <c r="K124" s="272" t="s">
        <v>19</v>
      </c>
      <c r="L124" s="277"/>
      <c r="M124" s="278" t="s">
        <v>19</v>
      </c>
      <c r="N124" s="279" t="s">
        <v>43</v>
      </c>
      <c r="O124" s="84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AR124" s="231" t="s">
        <v>190</v>
      </c>
      <c r="AT124" s="231" t="s">
        <v>752</v>
      </c>
      <c r="AU124" s="231" t="s">
        <v>80</v>
      </c>
      <c r="AY124" s="18" t="s">
        <v>147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80</v>
      </c>
      <c r="BK124" s="232">
        <f>ROUND(I124*H124,2)</f>
        <v>0</v>
      </c>
      <c r="BL124" s="18" t="s">
        <v>154</v>
      </c>
      <c r="BM124" s="231" t="s">
        <v>549</v>
      </c>
    </row>
    <row r="125" spans="2:65" s="1" customFormat="1" ht="16.5" customHeight="1">
      <c r="B125" s="39"/>
      <c r="C125" s="270" t="s">
        <v>72</v>
      </c>
      <c r="D125" s="270" t="s">
        <v>752</v>
      </c>
      <c r="E125" s="271" t="s">
        <v>2615</v>
      </c>
      <c r="F125" s="272" t="s">
        <v>2616</v>
      </c>
      <c r="G125" s="273" t="s">
        <v>461</v>
      </c>
      <c r="H125" s="274">
        <v>1</v>
      </c>
      <c r="I125" s="275"/>
      <c r="J125" s="276">
        <f>ROUND(I125*H125,2)</f>
        <v>0</v>
      </c>
      <c r="K125" s="272" t="s">
        <v>19</v>
      </c>
      <c r="L125" s="277"/>
      <c r="M125" s="278" t="s">
        <v>19</v>
      </c>
      <c r="N125" s="279" t="s">
        <v>43</v>
      </c>
      <c r="O125" s="84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AR125" s="231" t="s">
        <v>190</v>
      </c>
      <c r="AT125" s="231" t="s">
        <v>752</v>
      </c>
      <c r="AU125" s="231" t="s">
        <v>80</v>
      </c>
      <c r="AY125" s="18" t="s">
        <v>147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80</v>
      </c>
      <c r="BK125" s="232">
        <f>ROUND(I125*H125,2)</f>
        <v>0</v>
      </c>
      <c r="BL125" s="18" t="s">
        <v>154</v>
      </c>
      <c r="BM125" s="231" t="s">
        <v>566</v>
      </c>
    </row>
    <row r="126" spans="2:65" s="1" customFormat="1" ht="16.5" customHeight="1">
      <c r="B126" s="39"/>
      <c r="C126" s="270" t="s">
        <v>72</v>
      </c>
      <c r="D126" s="270" t="s">
        <v>752</v>
      </c>
      <c r="E126" s="271" t="s">
        <v>2617</v>
      </c>
      <c r="F126" s="272" t="s">
        <v>2618</v>
      </c>
      <c r="G126" s="273" t="s">
        <v>461</v>
      </c>
      <c r="H126" s="274">
        <v>1</v>
      </c>
      <c r="I126" s="275"/>
      <c r="J126" s="276">
        <f>ROUND(I126*H126,2)</f>
        <v>0</v>
      </c>
      <c r="K126" s="272" t="s">
        <v>19</v>
      </c>
      <c r="L126" s="277"/>
      <c r="M126" s="278" t="s">
        <v>19</v>
      </c>
      <c r="N126" s="279" t="s">
        <v>43</v>
      </c>
      <c r="O126" s="84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AR126" s="231" t="s">
        <v>190</v>
      </c>
      <c r="AT126" s="231" t="s">
        <v>752</v>
      </c>
      <c r="AU126" s="231" t="s">
        <v>80</v>
      </c>
      <c r="AY126" s="18" t="s">
        <v>147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80</v>
      </c>
      <c r="BK126" s="232">
        <f>ROUND(I126*H126,2)</f>
        <v>0</v>
      </c>
      <c r="BL126" s="18" t="s">
        <v>154</v>
      </c>
      <c r="BM126" s="231" t="s">
        <v>1005</v>
      </c>
    </row>
    <row r="127" spans="2:65" s="1" customFormat="1" ht="16.5" customHeight="1">
      <c r="B127" s="39"/>
      <c r="C127" s="270" t="s">
        <v>72</v>
      </c>
      <c r="D127" s="270" t="s">
        <v>752</v>
      </c>
      <c r="E127" s="271" t="s">
        <v>2619</v>
      </c>
      <c r="F127" s="272" t="s">
        <v>2620</v>
      </c>
      <c r="G127" s="273" t="s">
        <v>461</v>
      </c>
      <c r="H127" s="274">
        <v>1</v>
      </c>
      <c r="I127" s="275"/>
      <c r="J127" s="276">
        <f>ROUND(I127*H127,2)</f>
        <v>0</v>
      </c>
      <c r="K127" s="272" t="s">
        <v>19</v>
      </c>
      <c r="L127" s="277"/>
      <c r="M127" s="278" t="s">
        <v>19</v>
      </c>
      <c r="N127" s="279" t="s">
        <v>43</v>
      </c>
      <c r="O127" s="84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AR127" s="231" t="s">
        <v>190</v>
      </c>
      <c r="AT127" s="231" t="s">
        <v>752</v>
      </c>
      <c r="AU127" s="231" t="s">
        <v>80</v>
      </c>
      <c r="AY127" s="18" t="s">
        <v>147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80</v>
      </c>
      <c r="BK127" s="232">
        <f>ROUND(I127*H127,2)</f>
        <v>0</v>
      </c>
      <c r="BL127" s="18" t="s">
        <v>154</v>
      </c>
      <c r="BM127" s="231" t="s">
        <v>1017</v>
      </c>
    </row>
    <row r="128" spans="2:65" s="1" customFormat="1" ht="24" customHeight="1">
      <c r="B128" s="39"/>
      <c r="C128" s="270" t="s">
        <v>72</v>
      </c>
      <c r="D128" s="270" t="s">
        <v>752</v>
      </c>
      <c r="E128" s="271" t="s">
        <v>2621</v>
      </c>
      <c r="F128" s="272" t="s">
        <v>2622</v>
      </c>
      <c r="G128" s="273" t="s">
        <v>2266</v>
      </c>
      <c r="H128" s="274">
        <v>1</v>
      </c>
      <c r="I128" s="275"/>
      <c r="J128" s="276">
        <f>ROUND(I128*H128,2)</f>
        <v>0</v>
      </c>
      <c r="K128" s="272" t="s">
        <v>19</v>
      </c>
      <c r="L128" s="277"/>
      <c r="M128" s="278" t="s">
        <v>19</v>
      </c>
      <c r="N128" s="279" t="s">
        <v>43</v>
      </c>
      <c r="O128" s="84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AR128" s="231" t="s">
        <v>190</v>
      </c>
      <c r="AT128" s="231" t="s">
        <v>752</v>
      </c>
      <c r="AU128" s="231" t="s">
        <v>80</v>
      </c>
      <c r="AY128" s="18" t="s">
        <v>147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80</v>
      </c>
      <c r="BK128" s="232">
        <f>ROUND(I128*H128,2)</f>
        <v>0</v>
      </c>
      <c r="BL128" s="18" t="s">
        <v>154</v>
      </c>
      <c r="BM128" s="231" t="s">
        <v>1025</v>
      </c>
    </row>
    <row r="129" spans="2:65" s="1" customFormat="1" ht="16.5" customHeight="1">
      <c r="B129" s="39"/>
      <c r="C129" s="270" t="s">
        <v>72</v>
      </c>
      <c r="D129" s="270" t="s">
        <v>752</v>
      </c>
      <c r="E129" s="271" t="s">
        <v>2623</v>
      </c>
      <c r="F129" s="272" t="s">
        <v>2624</v>
      </c>
      <c r="G129" s="273" t="s">
        <v>2266</v>
      </c>
      <c r="H129" s="274">
        <v>1</v>
      </c>
      <c r="I129" s="275"/>
      <c r="J129" s="276">
        <f>ROUND(I129*H129,2)</f>
        <v>0</v>
      </c>
      <c r="K129" s="272" t="s">
        <v>19</v>
      </c>
      <c r="L129" s="277"/>
      <c r="M129" s="278" t="s">
        <v>19</v>
      </c>
      <c r="N129" s="279" t="s">
        <v>43</v>
      </c>
      <c r="O129" s="84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1" t="s">
        <v>190</v>
      </c>
      <c r="AT129" s="231" t="s">
        <v>752</v>
      </c>
      <c r="AU129" s="231" t="s">
        <v>80</v>
      </c>
      <c r="AY129" s="18" t="s">
        <v>147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80</v>
      </c>
      <c r="BK129" s="232">
        <f>ROUND(I129*H129,2)</f>
        <v>0</v>
      </c>
      <c r="BL129" s="18" t="s">
        <v>154</v>
      </c>
      <c r="BM129" s="231" t="s">
        <v>1034</v>
      </c>
    </row>
    <row r="130" spans="2:65" s="1" customFormat="1" ht="24" customHeight="1">
      <c r="B130" s="39"/>
      <c r="C130" s="270" t="s">
        <v>72</v>
      </c>
      <c r="D130" s="270" t="s">
        <v>752</v>
      </c>
      <c r="E130" s="271" t="s">
        <v>2625</v>
      </c>
      <c r="F130" s="272" t="s">
        <v>2626</v>
      </c>
      <c r="G130" s="273" t="s">
        <v>2266</v>
      </c>
      <c r="H130" s="274">
        <v>3</v>
      </c>
      <c r="I130" s="275"/>
      <c r="J130" s="276">
        <f>ROUND(I130*H130,2)</f>
        <v>0</v>
      </c>
      <c r="K130" s="272" t="s">
        <v>19</v>
      </c>
      <c r="L130" s="277"/>
      <c r="M130" s="278" t="s">
        <v>19</v>
      </c>
      <c r="N130" s="279" t="s">
        <v>43</v>
      </c>
      <c r="O130" s="84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31" t="s">
        <v>190</v>
      </c>
      <c r="AT130" s="231" t="s">
        <v>752</v>
      </c>
      <c r="AU130" s="231" t="s">
        <v>80</v>
      </c>
      <c r="AY130" s="18" t="s">
        <v>147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80</v>
      </c>
      <c r="BK130" s="232">
        <f>ROUND(I130*H130,2)</f>
        <v>0</v>
      </c>
      <c r="BL130" s="18" t="s">
        <v>154</v>
      </c>
      <c r="BM130" s="231" t="s">
        <v>1042</v>
      </c>
    </row>
    <row r="131" spans="2:65" s="1" customFormat="1" ht="16.5" customHeight="1">
      <c r="B131" s="39"/>
      <c r="C131" s="270" t="s">
        <v>72</v>
      </c>
      <c r="D131" s="270" t="s">
        <v>752</v>
      </c>
      <c r="E131" s="271" t="s">
        <v>2627</v>
      </c>
      <c r="F131" s="272" t="s">
        <v>2628</v>
      </c>
      <c r="G131" s="273" t="s">
        <v>2266</v>
      </c>
      <c r="H131" s="274">
        <v>1</v>
      </c>
      <c r="I131" s="275"/>
      <c r="J131" s="276">
        <f>ROUND(I131*H131,2)</f>
        <v>0</v>
      </c>
      <c r="K131" s="272" t="s">
        <v>19</v>
      </c>
      <c r="L131" s="277"/>
      <c r="M131" s="278" t="s">
        <v>19</v>
      </c>
      <c r="N131" s="279" t="s">
        <v>43</v>
      </c>
      <c r="O131" s="84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AR131" s="231" t="s">
        <v>190</v>
      </c>
      <c r="AT131" s="231" t="s">
        <v>752</v>
      </c>
      <c r="AU131" s="231" t="s">
        <v>80</v>
      </c>
      <c r="AY131" s="18" t="s">
        <v>147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80</v>
      </c>
      <c r="BK131" s="232">
        <f>ROUND(I131*H131,2)</f>
        <v>0</v>
      </c>
      <c r="BL131" s="18" t="s">
        <v>154</v>
      </c>
      <c r="BM131" s="231" t="s">
        <v>1051</v>
      </c>
    </row>
    <row r="132" spans="2:65" s="1" customFormat="1" ht="16.5" customHeight="1">
      <c r="B132" s="39"/>
      <c r="C132" s="270" t="s">
        <v>72</v>
      </c>
      <c r="D132" s="270" t="s">
        <v>752</v>
      </c>
      <c r="E132" s="271" t="s">
        <v>2629</v>
      </c>
      <c r="F132" s="272" t="s">
        <v>2630</v>
      </c>
      <c r="G132" s="273" t="s">
        <v>2266</v>
      </c>
      <c r="H132" s="274">
        <v>1</v>
      </c>
      <c r="I132" s="275"/>
      <c r="J132" s="276">
        <f>ROUND(I132*H132,2)</f>
        <v>0</v>
      </c>
      <c r="K132" s="272" t="s">
        <v>19</v>
      </c>
      <c r="L132" s="277"/>
      <c r="M132" s="278" t="s">
        <v>19</v>
      </c>
      <c r="N132" s="279" t="s">
        <v>43</v>
      </c>
      <c r="O132" s="84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AR132" s="231" t="s">
        <v>190</v>
      </c>
      <c r="AT132" s="231" t="s">
        <v>752</v>
      </c>
      <c r="AU132" s="231" t="s">
        <v>80</v>
      </c>
      <c r="AY132" s="18" t="s">
        <v>147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80</v>
      </c>
      <c r="BK132" s="232">
        <f>ROUND(I132*H132,2)</f>
        <v>0</v>
      </c>
      <c r="BL132" s="18" t="s">
        <v>154</v>
      </c>
      <c r="BM132" s="231" t="s">
        <v>1061</v>
      </c>
    </row>
    <row r="133" spans="2:63" s="11" customFormat="1" ht="25.9" customHeight="1">
      <c r="B133" s="204"/>
      <c r="C133" s="205"/>
      <c r="D133" s="206" t="s">
        <v>71</v>
      </c>
      <c r="E133" s="207" t="s">
        <v>82</v>
      </c>
      <c r="F133" s="207" t="s">
        <v>2631</v>
      </c>
      <c r="G133" s="205"/>
      <c r="H133" s="205"/>
      <c r="I133" s="208"/>
      <c r="J133" s="209">
        <f>BK133</f>
        <v>0</v>
      </c>
      <c r="K133" s="205"/>
      <c r="L133" s="210"/>
      <c r="M133" s="211"/>
      <c r="N133" s="212"/>
      <c r="O133" s="212"/>
      <c r="P133" s="213">
        <f>SUM(P134:P141)</f>
        <v>0</v>
      </c>
      <c r="Q133" s="212"/>
      <c r="R133" s="213">
        <f>SUM(R134:R141)</f>
        <v>0</v>
      </c>
      <c r="S133" s="212"/>
      <c r="T133" s="214">
        <f>SUM(T134:T141)</f>
        <v>0</v>
      </c>
      <c r="AR133" s="215" t="s">
        <v>80</v>
      </c>
      <c r="AT133" s="216" t="s">
        <v>71</v>
      </c>
      <c r="AU133" s="216" t="s">
        <v>72</v>
      </c>
      <c r="AY133" s="215" t="s">
        <v>147</v>
      </c>
      <c r="BK133" s="217">
        <f>SUM(BK134:BK141)</f>
        <v>0</v>
      </c>
    </row>
    <row r="134" spans="2:65" s="1" customFormat="1" ht="16.5" customHeight="1">
      <c r="B134" s="39"/>
      <c r="C134" s="270" t="s">
        <v>72</v>
      </c>
      <c r="D134" s="270" t="s">
        <v>752</v>
      </c>
      <c r="E134" s="271" t="s">
        <v>2292</v>
      </c>
      <c r="F134" s="272" t="s">
        <v>2632</v>
      </c>
      <c r="G134" s="273" t="s">
        <v>322</v>
      </c>
      <c r="H134" s="274">
        <v>20</v>
      </c>
      <c r="I134" s="275"/>
      <c r="J134" s="276">
        <f>ROUND(I134*H134,2)</f>
        <v>0</v>
      </c>
      <c r="K134" s="272" t="s">
        <v>19</v>
      </c>
      <c r="L134" s="277"/>
      <c r="M134" s="278" t="s">
        <v>19</v>
      </c>
      <c r="N134" s="279" t="s">
        <v>43</v>
      </c>
      <c r="O134" s="84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31" t="s">
        <v>190</v>
      </c>
      <c r="AT134" s="231" t="s">
        <v>752</v>
      </c>
      <c r="AU134" s="231" t="s">
        <v>80</v>
      </c>
      <c r="AY134" s="18" t="s">
        <v>147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80</v>
      </c>
      <c r="BK134" s="232">
        <f>ROUND(I134*H134,2)</f>
        <v>0</v>
      </c>
      <c r="BL134" s="18" t="s">
        <v>154</v>
      </c>
      <c r="BM134" s="231" t="s">
        <v>1070</v>
      </c>
    </row>
    <row r="135" spans="2:47" s="1" customFormat="1" ht="12">
      <c r="B135" s="39"/>
      <c r="C135" s="40"/>
      <c r="D135" s="235" t="s">
        <v>756</v>
      </c>
      <c r="E135" s="40"/>
      <c r="F135" s="280" t="s">
        <v>2633</v>
      </c>
      <c r="G135" s="40"/>
      <c r="H135" s="40"/>
      <c r="I135" s="146"/>
      <c r="J135" s="40"/>
      <c r="K135" s="40"/>
      <c r="L135" s="44"/>
      <c r="M135" s="281"/>
      <c r="N135" s="84"/>
      <c r="O135" s="84"/>
      <c r="P135" s="84"/>
      <c r="Q135" s="84"/>
      <c r="R135" s="84"/>
      <c r="S135" s="84"/>
      <c r="T135" s="85"/>
      <c r="AT135" s="18" t="s">
        <v>756</v>
      </c>
      <c r="AU135" s="18" t="s">
        <v>80</v>
      </c>
    </row>
    <row r="136" spans="2:65" s="1" customFormat="1" ht="16.5" customHeight="1">
      <c r="B136" s="39"/>
      <c r="C136" s="270" t="s">
        <v>72</v>
      </c>
      <c r="D136" s="270" t="s">
        <v>752</v>
      </c>
      <c r="E136" s="271" t="s">
        <v>2294</v>
      </c>
      <c r="F136" s="272" t="s">
        <v>2634</v>
      </c>
      <c r="G136" s="273" t="s">
        <v>322</v>
      </c>
      <c r="H136" s="274">
        <v>531</v>
      </c>
      <c r="I136" s="275"/>
      <c r="J136" s="276">
        <f>ROUND(I136*H136,2)</f>
        <v>0</v>
      </c>
      <c r="K136" s="272" t="s">
        <v>19</v>
      </c>
      <c r="L136" s="277"/>
      <c r="M136" s="278" t="s">
        <v>19</v>
      </c>
      <c r="N136" s="279" t="s">
        <v>43</v>
      </c>
      <c r="O136" s="84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AR136" s="231" t="s">
        <v>190</v>
      </c>
      <c r="AT136" s="231" t="s">
        <v>752</v>
      </c>
      <c r="AU136" s="231" t="s">
        <v>80</v>
      </c>
      <c r="AY136" s="18" t="s">
        <v>147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80</v>
      </c>
      <c r="BK136" s="232">
        <f>ROUND(I136*H136,2)</f>
        <v>0</v>
      </c>
      <c r="BL136" s="18" t="s">
        <v>154</v>
      </c>
      <c r="BM136" s="231" t="s">
        <v>1084</v>
      </c>
    </row>
    <row r="137" spans="2:65" s="1" customFormat="1" ht="16.5" customHeight="1">
      <c r="B137" s="39"/>
      <c r="C137" s="270" t="s">
        <v>72</v>
      </c>
      <c r="D137" s="270" t="s">
        <v>752</v>
      </c>
      <c r="E137" s="271" t="s">
        <v>2296</v>
      </c>
      <c r="F137" s="272" t="s">
        <v>2635</v>
      </c>
      <c r="G137" s="273" t="s">
        <v>322</v>
      </c>
      <c r="H137" s="274">
        <v>116</v>
      </c>
      <c r="I137" s="275"/>
      <c r="J137" s="276">
        <f>ROUND(I137*H137,2)</f>
        <v>0</v>
      </c>
      <c r="K137" s="272" t="s">
        <v>19</v>
      </c>
      <c r="L137" s="277"/>
      <c r="M137" s="278" t="s">
        <v>19</v>
      </c>
      <c r="N137" s="279" t="s">
        <v>43</v>
      </c>
      <c r="O137" s="84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1" t="s">
        <v>190</v>
      </c>
      <c r="AT137" s="231" t="s">
        <v>752</v>
      </c>
      <c r="AU137" s="231" t="s">
        <v>80</v>
      </c>
      <c r="AY137" s="18" t="s">
        <v>147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80</v>
      </c>
      <c r="BK137" s="232">
        <f>ROUND(I137*H137,2)</f>
        <v>0</v>
      </c>
      <c r="BL137" s="18" t="s">
        <v>154</v>
      </c>
      <c r="BM137" s="231" t="s">
        <v>1092</v>
      </c>
    </row>
    <row r="138" spans="2:65" s="1" customFormat="1" ht="16.5" customHeight="1">
      <c r="B138" s="39"/>
      <c r="C138" s="270" t="s">
        <v>72</v>
      </c>
      <c r="D138" s="270" t="s">
        <v>752</v>
      </c>
      <c r="E138" s="271" t="s">
        <v>2298</v>
      </c>
      <c r="F138" s="272" t="s">
        <v>2636</v>
      </c>
      <c r="G138" s="273" t="s">
        <v>322</v>
      </c>
      <c r="H138" s="274">
        <v>180</v>
      </c>
      <c r="I138" s="275"/>
      <c r="J138" s="276">
        <f>ROUND(I138*H138,2)</f>
        <v>0</v>
      </c>
      <c r="K138" s="272" t="s">
        <v>19</v>
      </c>
      <c r="L138" s="277"/>
      <c r="M138" s="278" t="s">
        <v>19</v>
      </c>
      <c r="N138" s="279" t="s">
        <v>43</v>
      </c>
      <c r="O138" s="84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AR138" s="231" t="s">
        <v>190</v>
      </c>
      <c r="AT138" s="231" t="s">
        <v>752</v>
      </c>
      <c r="AU138" s="231" t="s">
        <v>80</v>
      </c>
      <c r="AY138" s="18" t="s">
        <v>147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80</v>
      </c>
      <c r="BK138" s="232">
        <f>ROUND(I138*H138,2)</f>
        <v>0</v>
      </c>
      <c r="BL138" s="18" t="s">
        <v>154</v>
      </c>
      <c r="BM138" s="231" t="s">
        <v>1101</v>
      </c>
    </row>
    <row r="139" spans="2:65" s="1" customFormat="1" ht="16.5" customHeight="1">
      <c r="B139" s="39"/>
      <c r="C139" s="270" t="s">
        <v>72</v>
      </c>
      <c r="D139" s="270" t="s">
        <v>752</v>
      </c>
      <c r="E139" s="271" t="s">
        <v>2300</v>
      </c>
      <c r="F139" s="272" t="s">
        <v>2637</v>
      </c>
      <c r="G139" s="273" t="s">
        <v>322</v>
      </c>
      <c r="H139" s="274">
        <v>61</v>
      </c>
      <c r="I139" s="275"/>
      <c r="J139" s="276">
        <f>ROUND(I139*H139,2)</f>
        <v>0</v>
      </c>
      <c r="K139" s="272" t="s">
        <v>19</v>
      </c>
      <c r="L139" s="277"/>
      <c r="M139" s="278" t="s">
        <v>19</v>
      </c>
      <c r="N139" s="279" t="s">
        <v>43</v>
      </c>
      <c r="O139" s="84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AR139" s="231" t="s">
        <v>190</v>
      </c>
      <c r="AT139" s="231" t="s">
        <v>752</v>
      </c>
      <c r="AU139" s="231" t="s">
        <v>80</v>
      </c>
      <c r="AY139" s="18" t="s">
        <v>147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80</v>
      </c>
      <c r="BK139" s="232">
        <f>ROUND(I139*H139,2)</f>
        <v>0</v>
      </c>
      <c r="BL139" s="18" t="s">
        <v>154</v>
      </c>
      <c r="BM139" s="231" t="s">
        <v>1111</v>
      </c>
    </row>
    <row r="140" spans="2:65" s="1" customFormat="1" ht="16.5" customHeight="1">
      <c r="B140" s="39"/>
      <c r="C140" s="270" t="s">
        <v>72</v>
      </c>
      <c r="D140" s="270" t="s">
        <v>752</v>
      </c>
      <c r="E140" s="271" t="s">
        <v>2302</v>
      </c>
      <c r="F140" s="272" t="s">
        <v>2638</v>
      </c>
      <c r="G140" s="273" t="s">
        <v>322</v>
      </c>
      <c r="H140" s="274">
        <v>24</v>
      </c>
      <c r="I140" s="275"/>
      <c r="J140" s="276">
        <f>ROUND(I140*H140,2)</f>
        <v>0</v>
      </c>
      <c r="K140" s="272" t="s">
        <v>19</v>
      </c>
      <c r="L140" s="277"/>
      <c r="M140" s="278" t="s">
        <v>19</v>
      </c>
      <c r="N140" s="279" t="s">
        <v>43</v>
      </c>
      <c r="O140" s="84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1" t="s">
        <v>190</v>
      </c>
      <c r="AT140" s="231" t="s">
        <v>752</v>
      </c>
      <c r="AU140" s="231" t="s">
        <v>80</v>
      </c>
      <c r="AY140" s="18" t="s">
        <v>147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80</v>
      </c>
      <c r="BK140" s="232">
        <f>ROUND(I140*H140,2)</f>
        <v>0</v>
      </c>
      <c r="BL140" s="18" t="s">
        <v>154</v>
      </c>
      <c r="BM140" s="231" t="s">
        <v>1121</v>
      </c>
    </row>
    <row r="141" spans="2:65" s="1" customFormat="1" ht="16.5" customHeight="1">
      <c r="B141" s="39"/>
      <c r="C141" s="270" t="s">
        <v>72</v>
      </c>
      <c r="D141" s="270" t="s">
        <v>752</v>
      </c>
      <c r="E141" s="271" t="s">
        <v>2303</v>
      </c>
      <c r="F141" s="272" t="s">
        <v>2639</v>
      </c>
      <c r="G141" s="273" t="s">
        <v>322</v>
      </c>
      <c r="H141" s="274">
        <v>15</v>
      </c>
      <c r="I141" s="275"/>
      <c r="J141" s="276">
        <f>ROUND(I141*H141,2)</f>
        <v>0</v>
      </c>
      <c r="K141" s="272" t="s">
        <v>19</v>
      </c>
      <c r="L141" s="277"/>
      <c r="M141" s="278" t="s">
        <v>19</v>
      </c>
      <c r="N141" s="279" t="s">
        <v>43</v>
      </c>
      <c r="O141" s="84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31" t="s">
        <v>190</v>
      </c>
      <c r="AT141" s="231" t="s">
        <v>752</v>
      </c>
      <c r="AU141" s="231" t="s">
        <v>80</v>
      </c>
      <c r="AY141" s="18" t="s">
        <v>147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80</v>
      </c>
      <c r="BK141" s="232">
        <f>ROUND(I141*H141,2)</f>
        <v>0</v>
      </c>
      <c r="BL141" s="18" t="s">
        <v>154</v>
      </c>
      <c r="BM141" s="231" t="s">
        <v>1134</v>
      </c>
    </row>
    <row r="142" spans="2:63" s="11" customFormat="1" ht="25.9" customHeight="1">
      <c r="B142" s="204"/>
      <c r="C142" s="205"/>
      <c r="D142" s="206" t="s">
        <v>71</v>
      </c>
      <c r="E142" s="207" t="s">
        <v>162</v>
      </c>
      <c r="F142" s="207" t="s">
        <v>2640</v>
      </c>
      <c r="G142" s="205"/>
      <c r="H142" s="205"/>
      <c r="I142" s="208"/>
      <c r="J142" s="209">
        <f>BK142</f>
        <v>0</v>
      </c>
      <c r="K142" s="205"/>
      <c r="L142" s="210"/>
      <c r="M142" s="211"/>
      <c r="N142" s="212"/>
      <c r="O142" s="212"/>
      <c r="P142" s="213">
        <f>SUM(P143:P161)</f>
        <v>0</v>
      </c>
      <c r="Q142" s="212"/>
      <c r="R142" s="213">
        <f>SUM(R143:R161)</f>
        <v>0</v>
      </c>
      <c r="S142" s="212"/>
      <c r="T142" s="214">
        <f>SUM(T143:T161)</f>
        <v>0</v>
      </c>
      <c r="AR142" s="215" t="s">
        <v>80</v>
      </c>
      <c r="AT142" s="216" t="s">
        <v>71</v>
      </c>
      <c r="AU142" s="216" t="s">
        <v>72</v>
      </c>
      <c r="AY142" s="215" t="s">
        <v>147</v>
      </c>
      <c r="BK142" s="217">
        <f>SUM(BK143:BK161)</f>
        <v>0</v>
      </c>
    </row>
    <row r="143" spans="2:65" s="1" customFormat="1" ht="24" customHeight="1">
      <c r="B143" s="39"/>
      <c r="C143" s="270" t="s">
        <v>72</v>
      </c>
      <c r="D143" s="270" t="s">
        <v>752</v>
      </c>
      <c r="E143" s="271" t="s">
        <v>2319</v>
      </c>
      <c r="F143" s="272" t="s">
        <v>2641</v>
      </c>
      <c r="G143" s="273" t="s">
        <v>2266</v>
      </c>
      <c r="H143" s="274">
        <v>2</v>
      </c>
      <c r="I143" s="275"/>
      <c r="J143" s="276">
        <f>ROUND(I143*H143,2)</f>
        <v>0</v>
      </c>
      <c r="K143" s="272" t="s">
        <v>19</v>
      </c>
      <c r="L143" s="277"/>
      <c r="M143" s="278" t="s">
        <v>19</v>
      </c>
      <c r="N143" s="279" t="s">
        <v>43</v>
      </c>
      <c r="O143" s="84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AR143" s="231" t="s">
        <v>190</v>
      </c>
      <c r="AT143" s="231" t="s">
        <v>752</v>
      </c>
      <c r="AU143" s="231" t="s">
        <v>80</v>
      </c>
      <c r="AY143" s="18" t="s">
        <v>147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80</v>
      </c>
      <c r="BK143" s="232">
        <f>ROUND(I143*H143,2)</f>
        <v>0</v>
      </c>
      <c r="BL143" s="18" t="s">
        <v>154</v>
      </c>
      <c r="BM143" s="231" t="s">
        <v>1142</v>
      </c>
    </row>
    <row r="144" spans="2:65" s="1" customFormat="1" ht="16.5" customHeight="1">
      <c r="B144" s="39"/>
      <c r="C144" s="270" t="s">
        <v>72</v>
      </c>
      <c r="D144" s="270" t="s">
        <v>752</v>
      </c>
      <c r="E144" s="271" t="s">
        <v>2321</v>
      </c>
      <c r="F144" s="272" t="s">
        <v>2642</v>
      </c>
      <c r="G144" s="273" t="s">
        <v>2266</v>
      </c>
      <c r="H144" s="274">
        <v>1</v>
      </c>
      <c r="I144" s="275"/>
      <c r="J144" s="276">
        <f>ROUND(I144*H144,2)</f>
        <v>0</v>
      </c>
      <c r="K144" s="272" t="s">
        <v>19</v>
      </c>
      <c r="L144" s="277"/>
      <c r="M144" s="278" t="s">
        <v>19</v>
      </c>
      <c r="N144" s="279" t="s">
        <v>43</v>
      </c>
      <c r="O144" s="84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AR144" s="231" t="s">
        <v>190</v>
      </c>
      <c r="AT144" s="231" t="s">
        <v>752</v>
      </c>
      <c r="AU144" s="231" t="s">
        <v>80</v>
      </c>
      <c r="AY144" s="18" t="s">
        <v>147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80</v>
      </c>
      <c r="BK144" s="232">
        <f>ROUND(I144*H144,2)</f>
        <v>0</v>
      </c>
      <c r="BL144" s="18" t="s">
        <v>154</v>
      </c>
      <c r="BM144" s="231" t="s">
        <v>1151</v>
      </c>
    </row>
    <row r="145" spans="2:65" s="1" customFormat="1" ht="16.5" customHeight="1">
      <c r="B145" s="39"/>
      <c r="C145" s="270" t="s">
        <v>72</v>
      </c>
      <c r="D145" s="270" t="s">
        <v>752</v>
      </c>
      <c r="E145" s="271" t="s">
        <v>2322</v>
      </c>
      <c r="F145" s="272" t="s">
        <v>2643</v>
      </c>
      <c r="G145" s="273" t="s">
        <v>2266</v>
      </c>
      <c r="H145" s="274">
        <v>3</v>
      </c>
      <c r="I145" s="275"/>
      <c r="J145" s="276">
        <f>ROUND(I145*H145,2)</f>
        <v>0</v>
      </c>
      <c r="K145" s="272" t="s">
        <v>19</v>
      </c>
      <c r="L145" s="277"/>
      <c r="M145" s="278" t="s">
        <v>19</v>
      </c>
      <c r="N145" s="279" t="s">
        <v>43</v>
      </c>
      <c r="O145" s="84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AR145" s="231" t="s">
        <v>190</v>
      </c>
      <c r="AT145" s="231" t="s">
        <v>752</v>
      </c>
      <c r="AU145" s="231" t="s">
        <v>80</v>
      </c>
      <c r="AY145" s="18" t="s">
        <v>147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80</v>
      </c>
      <c r="BK145" s="232">
        <f>ROUND(I145*H145,2)</f>
        <v>0</v>
      </c>
      <c r="BL145" s="18" t="s">
        <v>154</v>
      </c>
      <c r="BM145" s="231" t="s">
        <v>1164</v>
      </c>
    </row>
    <row r="146" spans="2:65" s="1" customFormat="1" ht="16.5" customHeight="1">
      <c r="B146" s="39"/>
      <c r="C146" s="270" t="s">
        <v>72</v>
      </c>
      <c r="D146" s="270" t="s">
        <v>752</v>
      </c>
      <c r="E146" s="271" t="s">
        <v>2644</v>
      </c>
      <c r="F146" s="272" t="s">
        <v>2638</v>
      </c>
      <c r="G146" s="273" t="s">
        <v>2266</v>
      </c>
      <c r="H146" s="274">
        <v>2</v>
      </c>
      <c r="I146" s="275"/>
      <c r="J146" s="276">
        <f>ROUND(I146*H146,2)</f>
        <v>0</v>
      </c>
      <c r="K146" s="272" t="s">
        <v>19</v>
      </c>
      <c r="L146" s="277"/>
      <c r="M146" s="278" t="s">
        <v>19</v>
      </c>
      <c r="N146" s="279" t="s">
        <v>43</v>
      </c>
      <c r="O146" s="84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AR146" s="231" t="s">
        <v>190</v>
      </c>
      <c r="AT146" s="231" t="s">
        <v>752</v>
      </c>
      <c r="AU146" s="231" t="s">
        <v>80</v>
      </c>
      <c r="AY146" s="18" t="s">
        <v>147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80</v>
      </c>
      <c r="BK146" s="232">
        <f>ROUND(I146*H146,2)</f>
        <v>0</v>
      </c>
      <c r="BL146" s="18" t="s">
        <v>154</v>
      </c>
      <c r="BM146" s="231" t="s">
        <v>1173</v>
      </c>
    </row>
    <row r="147" spans="2:65" s="1" customFormat="1" ht="16.5" customHeight="1">
      <c r="B147" s="39"/>
      <c r="C147" s="270" t="s">
        <v>72</v>
      </c>
      <c r="D147" s="270" t="s">
        <v>752</v>
      </c>
      <c r="E147" s="271" t="s">
        <v>2645</v>
      </c>
      <c r="F147" s="272" t="s">
        <v>2646</v>
      </c>
      <c r="G147" s="273" t="s">
        <v>2266</v>
      </c>
      <c r="H147" s="274">
        <v>3</v>
      </c>
      <c r="I147" s="275"/>
      <c r="J147" s="276">
        <f>ROUND(I147*H147,2)</f>
        <v>0</v>
      </c>
      <c r="K147" s="272" t="s">
        <v>19</v>
      </c>
      <c r="L147" s="277"/>
      <c r="M147" s="278" t="s">
        <v>19</v>
      </c>
      <c r="N147" s="279" t="s">
        <v>43</v>
      </c>
      <c r="O147" s="84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AR147" s="231" t="s">
        <v>190</v>
      </c>
      <c r="AT147" s="231" t="s">
        <v>752</v>
      </c>
      <c r="AU147" s="231" t="s">
        <v>80</v>
      </c>
      <c r="AY147" s="18" t="s">
        <v>147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80</v>
      </c>
      <c r="BK147" s="232">
        <f>ROUND(I147*H147,2)</f>
        <v>0</v>
      </c>
      <c r="BL147" s="18" t="s">
        <v>154</v>
      </c>
      <c r="BM147" s="231" t="s">
        <v>1185</v>
      </c>
    </row>
    <row r="148" spans="2:65" s="1" customFormat="1" ht="16.5" customHeight="1">
      <c r="B148" s="39"/>
      <c r="C148" s="270" t="s">
        <v>72</v>
      </c>
      <c r="D148" s="270" t="s">
        <v>752</v>
      </c>
      <c r="E148" s="271" t="s">
        <v>2647</v>
      </c>
      <c r="F148" s="272" t="s">
        <v>2638</v>
      </c>
      <c r="G148" s="273" t="s">
        <v>2266</v>
      </c>
      <c r="H148" s="274">
        <v>3</v>
      </c>
      <c r="I148" s="275"/>
      <c r="J148" s="276">
        <f>ROUND(I148*H148,2)</f>
        <v>0</v>
      </c>
      <c r="K148" s="272" t="s">
        <v>19</v>
      </c>
      <c r="L148" s="277"/>
      <c r="M148" s="278" t="s">
        <v>19</v>
      </c>
      <c r="N148" s="279" t="s">
        <v>43</v>
      </c>
      <c r="O148" s="84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AR148" s="231" t="s">
        <v>190</v>
      </c>
      <c r="AT148" s="231" t="s">
        <v>752</v>
      </c>
      <c r="AU148" s="231" t="s">
        <v>80</v>
      </c>
      <c r="AY148" s="18" t="s">
        <v>147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80</v>
      </c>
      <c r="BK148" s="232">
        <f>ROUND(I148*H148,2)</f>
        <v>0</v>
      </c>
      <c r="BL148" s="18" t="s">
        <v>154</v>
      </c>
      <c r="BM148" s="231" t="s">
        <v>1194</v>
      </c>
    </row>
    <row r="149" spans="2:65" s="1" customFormat="1" ht="16.5" customHeight="1">
      <c r="B149" s="39"/>
      <c r="C149" s="270" t="s">
        <v>72</v>
      </c>
      <c r="D149" s="270" t="s">
        <v>752</v>
      </c>
      <c r="E149" s="271" t="s">
        <v>2648</v>
      </c>
      <c r="F149" s="272" t="s">
        <v>2649</v>
      </c>
      <c r="G149" s="273" t="s">
        <v>2266</v>
      </c>
      <c r="H149" s="274">
        <v>12</v>
      </c>
      <c r="I149" s="275"/>
      <c r="J149" s="276">
        <f>ROUND(I149*H149,2)</f>
        <v>0</v>
      </c>
      <c r="K149" s="272" t="s">
        <v>19</v>
      </c>
      <c r="L149" s="277"/>
      <c r="M149" s="278" t="s">
        <v>19</v>
      </c>
      <c r="N149" s="279" t="s">
        <v>43</v>
      </c>
      <c r="O149" s="84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AR149" s="231" t="s">
        <v>190</v>
      </c>
      <c r="AT149" s="231" t="s">
        <v>752</v>
      </c>
      <c r="AU149" s="231" t="s">
        <v>80</v>
      </c>
      <c r="AY149" s="18" t="s">
        <v>147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80</v>
      </c>
      <c r="BK149" s="232">
        <f>ROUND(I149*H149,2)</f>
        <v>0</v>
      </c>
      <c r="BL149" s="18" t="s">
        <v>154</v>
      </c>
      <c r="BM149" s="231" t="s">
        <v>1202</v>
      </c>
    </row>
    <row r="150" spans="2:65" s="1" customFormat="1" ht="16.5" customHeight="1">
      <c r="B150" s="39"/>
      <c r="C150" s="270" t="s">
        <v>72</v>
      </c>
      <c r="D150" s="270" t="s">
        <v>752</v>
      </c>
      <c r="E150" s="271" t="s">
        <v>2650</v>
      </c>
      <c r="F150" s="272" t="s">
        <v>2637</v>
      </c>
      <c r="G150" s="273" t="s">
        <v>2266</v>
      </c>
      <c r="H150" s="274">
        <v>2</v>
      </c>
      <c r="I150" s="275"/>
      <c r="J150" s="276">
        <f>ROUND(I150*H150,2)</f>
        <v>0</v>
      </c>
      <c r="K150" s="272" t="s">
        <v>19</v>
      </c>
      <c r="L150" s="277"/>
      <c r="M150" s="278" t="s">
        <v>19</v>
      </c>
      <c r="N150" s="279" t="s">
        <v>43</v>
      </c>
      <c r="O150" s="84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AR150" s="231" t="s">
        <v>190</v>
      </c>
      <c r="AT150" s="231" t="s">
        <v>752</v>
      </c>
      <c r="AU150" s="231" t="s">
        <v>80</v>
      </c>
      <c r="AY150" s="18" t="s">
        <v>147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80</v>
      </c>
      <c r="BK150" s="232">
        <f>ROUND(I150*H150,2)</f>
        <v>0</v>
      </c>
      <c r="BL150" s="18" t="s">
        <v>154</v>
      </c>
      <c r="BM150" s="231" t="s">
        <v>1209</v>
      </c>
    </row>
    <row r="151" spans="2:65" s="1" customFormat="1" ht="16.5" customHeight="1">
      <c r="B151" s="39"/>
      <c r="C151" s="270" t="s">
        <v>72</v>
      </c>
      <c r="D151" s="270" t="s">
        <v>752</v>
      </c>
      <c r="E151" s="271" t="s">
        <v>2651</v>
      </c>
      <c r="F151" s="272" t="s">
        <v>2638</v>
      </c>
      <c r="G151" s="273" t="s">
        <v>2266</v>
      </c>
      <c r="H151" s="274">
        <v>8</v>
      </c>
      <c r="I151" s="275"/>
      <c r="J151" s="276">
        <f>ROUND(I151*H151,2)</f>
        <v>0</v>
      </c>
      <c r="K151" s="272" t="s">
        <v>19</v>
      </c>
      <c r="L151" s="277"/>
      <c r="M151" s="278" t="s">
        <v>19</v>
      </c>
      <c r="N151" s="279" t="s">
        <v>43</v>
      </c>
      <c r="O151" s="84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AR151" s="231" t="s">
        <v>190</v>
      </c>
      <c r="AT151" s="231" t="s">
        <v>752</v>
      </c>
      <c r="AU151" s="231" t="s">
        <v>80</v>
      </c>
      <c r="AY151" s="18" t="s">
        <v>147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80</v>
      </c>
      <c r="BK151" s="232">
        <f>ROUND(I151*H151,2)</f>
        <v>0</v>
      </c>
      <c r="BL151" s="18" t="s">
        <v>154</v>
      </c>
      <c r="BM151" s="231" t="s">
        <v>1215</v>
      </c>
    </row>
    <row r="152" spans="2:65" s="1" customFormat="1" ht="16.5" customHeight="1">
      <c r="B152" s="39"/>
      <c r="C152" s="270" t="s">
        <v>72</v>
      </c>
      <c r="D152" s="270" t="s">
        <v>752</v>
      </c>
      <c r="E152" s="271" t="s">
        <v>2652</v>
      </c>
      <c r="F152" s="272" t="s">
        <v>2639</v>
      </c>
      <c r="G152" s="273" t="s">
        <v>2266</v>
      </c>
      <c r="H152" s="274">
        <v>2</v>
      </c>
      <c r="I152" s="275"/>
      <c r="J152" s="276">
        <f>ROUND(I152*H152,2)</f>
        <v>0</v>
      </c>
      <c r="K152" s="272" t="s">
        <v>19</v>
      </c>
      <c r="L152" s="277"/>
      <c r="M152" s="278" t="s">
        <v>19</v>
      </c>
      <c r="N152" s="279" t="s">
        <v>43</v>
      </c>
      <c r="O152" s="84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AR152" s="231" t="s">
        <v>190</v>
      </c>
      <c r="AT152" s="231" t="s">
        <v>752</v>
      </c>
      <c r="AU152" s="231" t="s">
        <v>80</v>
      </c>
      <c r="AY152" s="18" t="s">
        <v>147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80</v>
      </c>
      <c r="BK152" s="232">
        <f>ROUND(I152*H152,2)</f>
        <v>0</v>
      </c>
      <c r="BL152" s="18" t="s">
        <v>154</v>
      </c>
      <c r="BM152" s="231" t="s">
        <v>1225</v>
      </c>
    </row>
    <row r="153" spans="2:65" s="1" customFormat="1" ht="16.5" customHeight="1">
      <c r="B153" s="39"/>
      <c r="C153" s="270" t="s">
        <v>72</v>
      </c>
      <c r="D153" s="270" t="s">
        <v>752</v>
      </c>
      <c r="E153" s="271" t="s">
        <v>2323</v>
      </c>
      <c r="F153" s="272" t="s">
        <v>2653</v>
      </c>
      <c r="G153" s="273" t="s">
        <v>2266</v>
      </c>
      <c r="H153" s="274">
        <v>4</v>
      </c>
      <c r="I153" s="275"/>
      <c r="J153" s="276">
        <f>ROUND(I153*H153,2)</f>
        <v>0</v>
      </c>
      <c r="K153" s="272" t="s">
        <v>19</v>
      </c>
      <c r="L153" s="277"/>
      <c r="M153" s="278" t="s">
        <v>19</v>
      </c>
      <c r="N153" s="279" t="s">
        <v>43</v>
      </c>
      <c r="O153" s="84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AR153" s="231" t="s">
        <v>190</v>
      </c>
      <c r="AT153" s="231" t="s">
        <v>752</v>
      </c>
      <c r="AU153" s="231" t="s">
        <v>80</v>
      </c>
      <c r="AY153" s="18" t="s">
        <v>147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80</v>
      </c>
      <c r="BK153" s="232">
        <f>ROUND(I153*H153,2)</f>
        <v>0</v>
      </c>
      <c r="BL153" s="18" t="s">
        <v>154</v>
      </c>
      <c r="BM153" s="231" t="s">
        <v>1236</v>
      </c>
    </row>
    <row r="154" spans="2:65" s="1" customFormat="1" ht="16.5" customHeight="1">
      <c r="B154" s="39"/>
      <c r="C154" s="270" t="s">
        <v>72</v>
      </c>
      <c r="D154" s="270" t="s">
        <v>752</v>
      </c>
      <c r="E154" s="271" t="s">
        <v>2654</v>
      </c>
      <c r="F154" s="272" t="s">
        <v>2655</v>
      </c>
      <c r="G154" s="273" t="s">
        <v>2266</v>
      </c>
      <c r="H154" s="274">
        <v>10</v>
      </c>
      <c r="I154" s="275"/>
      <c r="J154" s="276">
        <f>ROUND(I154*H154,2)</f>
        <v>0</v>
      </c>
      <c r="K154" s="272" t="s">
        <v>19</v>
      </c>
      <c r="L154" s="277"/>
      <c r="M154" s="278" t="s">
        <v>19</v>
      </c>
      <c r="N154" s="279" t="s">
        <v>43</v>
      </c>
      <c r="O154" s="84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AR154" s="231" t="s">
        <v>190</v>
      </c>
      <c r="AT154" s="231" t="s">
        <v>752</v>
      </c>
      <c r="AU154" s="231" t="s">
        <v>80</v>
      </c>
      <c r="AY154" s="18" t="s">
        <v>147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80</v>
      </c>
      <c r="BK154" s="232">
        <f>ROUND(I154*H154,2)</f>
        <v>0</v>
      </c>
      <c r="BL154" s="18" t="s">
        <v>154</v>
      </c>
      <c r="BM154" s="231" t="s">
        <v>1246</v>
      </c>
    </row>
    <row r="155" spans="2:65" s="1" customFormat="1" ht="16.5" customHeight="1">
      <c r="B155" s="39"/>
      <c r="C155" s="270" t="s">
        <v>72</v>
      </c>
      <c r="D155" s="270" t="s">
        <v>752</v>
      </c>
      <c r="E155" s="271" t="s">
        <v>2656</v>
      </c>
      <c r="F155" s="272" t="s">
        <v>2657</v>
      </c>
      <c r="G155" s="273" t="s">
        <v>2266</v>
      </c>
      <c r="H155" s="274">
        <v>4</v>
      </c>
      <c r="I155" s="275"/>
      <c r="J155" s="276">
        <f>ROUND(I155*H155,2)</f>
        <v>0</v>
      </c>
      <c r="K155" s="272" t="s">
        <v>19</v>
      </c>
      <c r="L155" s="277"/>
      <c r="M155" s="278" t="s">
        <v>19</v>
      </c>
      <c r="N155" s="279" t="s">
        <v>43</v>
      </c>
      <c r="O155" s="84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AR155" s="231" t="s">
        <v>190</v>
      </c>
      <c r="AT155" s="231" t="s">
        <v>752</v>
      </c>
      <c r="AU155" s="231" t="s">
        <v>80</v>
      </c>
      <c r="AY155" s="18" t="s">
        <v>147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80</v>
      </c>
      <c r="BK155" s="232">
        <f>ROUND(I155*H155,2)</f>
        <v>0</v>
      </c>
      <c r="BL155" s="18" t="s">
        <v>154</v>
      </c>
      <c r="BM155" s="231" t="s">
        <v>1254</v>
      </c>
    </row>
    <row r="156" spans="2:65" s="1" customFormat="1" ht="16.5" customHeight="1">
      <c r="B156" s="39"/>
      <c r="C156" s="270" t="s">
        <v>72</v>
      </c>
      <c r="D156" s="270" t="s">
        <v>752</v>
      </c>
      <c r="E156" s="271" t="s">
        <v>2658</v>
      </c>
      <c r="F156" s="272" t="s">
        <v>2638</v>
      </c>
      <c r="G156" s="273" t="s">
        <v>2266</v>
      </c>
      <c r="H156" s="274">
        <v>0</v>
      </c>
      <c r="I156" s="275"/>
      <c r="J156" s="276">
        <f>ROUND(I156*H156,2)</f>
        <v>0</v>
      </c>
      <c r="K156" s="272" t="s">
        <v>19</v>
      </c>
      <c r="L156" s="277"/>
      <c r="M156" s="278" t="s">
        <v>19</v>
      </c>
      <c r="N156" s="279" t="s">
        <v>43</v>
      </c>
      <c r="O156" s="84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AR156" s="231" t="s">
        <v>190</v>
      </c>
      <c r="AT156" s="231" t="s">
        <v>752</v>
      </c>
      <c r="AU156" s="231" t="s">
        <v>80</v>
      </c>
      <c r="AY156" s="18" t="s">
        <v>147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80</v>
      </c>
      <c r="BK156" s="232">
        <f>ROUND(I156*H156,2)</f>
        <v>0</v>
      </c>
      <c r="BL156" s="18" t="s">
        <v>154</v>
      </c>
      <c r="BM156" s="231" t="s">
        <v>1263</v>
      </c>
    </row>
    <row r="157" spans="2:65" s="1" customFormat="1" ht="16.5" customHeight="1">
      <c r="B157" s="39"/>
      <c r="C157" s="270" t="s">
        <v>72</v>
      </c>
      <c r="D157" s="270" t="s">
        <v>752</v>
      </c>
      <c r="E157" s="271" t="s">
        <v>2659</v>
      </c>
      <c r="F157" s="272" t="s">
        <v>2660</v>
      </c>
      <c r="G157" s="273" t="s">
        <v>2266</v>
      </c>
      <c r="H157" s="274">
        <v>1</v>
      </c>
      <c r="I157" s="275"/>
      <c r="J157" s="276">
        <f>ROUND(I157*H157,2)</f>
        <v>0</v>
      </c>
      <c r="K157" s="272" t="s">
        <v>19</v>
      </c>
      <c r="L157" s="277"/>
      <c r="M157" s="278" t="s">
        <v>19</v>
      </c>
      <c r="N157" s="279" t="s">
        <v>43</v>
      </c>
      <c r="O157" s="84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AR157" s="231" t="s">
        <v>190</v>
      </c>
      <c r="AT157" s="231" t="s">
        <v>752</v>
      </c>
      <c r="AU157" s="231" t="s">
        <v>80</v>
      </c>
      <c r="AY157" s="18" t="s">
        <v>147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8" t="s">
        <v>80</v>
      </c>
      <c r="BK157" s="232">
        <f>ROUND(I157*H157,2)</f>
        <v>0</v>
      </c>
      <c r="BL157" s="18" t="s">
        <v>154</v>
      </c>
      <c r="BM157" s="231" t="s">
        <v>1277</v>
      </c>
    </row>
    <row r="158" spans="2:65" s="1" customFormat="1" ht="16.5" customHeight="1">
      <c r="B158" s="39"/>
      <c r="C158" s="270" t="s">
        <v>72</v>
      </c>
      <c r="D158" s="270" t="s">
        <v>752</v>
      </c>
      <c r="E158" s="271" t="s">
        <v>2661</v>
      </c>
      <c r="F158" s="272" t="s">
        <v>2662</v>
      </c>
      <c r="G158" s="273" t="s">
        <v>2266</v>
      </c>
      <c r="H158" s="274">
        <v>64</v>
      </c>
      <c r="I158" s="275"/>
      <c r="J158" s="276">
        <f>ROUND(I158*H158,2)</f>
        <v>0</v>
      </c>
      <c r="K158" s="272" t="s">
        <v>19</v>
      </c>
      <c r="L158" s="277"/>
      <c r="M158" s="278" t="s">
        <v>19</v>
      </c>
      <c r="N158" s="279" t="s">
        <v>43</v>
      </c>
      <c r="O158" s="84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AR158" s="231" t="s">
        <v>190</v>
      </c>
      <c r="AT158" s="231" t="s">
        <v>752</v>
      </c>
      <c r="AU158" s="231" t="s">
        <v>80</v>
      </c>
      <c r="AY158" s="18" t="s">
        <v>147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8" t="s">
        <v>80</v>
      </c>
      <c r="BK158" s="232">
        <f>ROUND(I158*H158,2)</f>
        <v>0</v>
      </c>
      <c r="BL158" s="18" t="s">
        <v>154</v>
      </c>
      <c r="BM158" s="231" t="s">
        <v>1297</v>
      </c>
    </row>
    <row r="159" spans="2:65" s="1" customFormat="1" ht="16.5" customHeight="1">
      <c r="B159" s="39"/>
      <c r="C159" s="270" t="s">
        <v>72</v>
      </c>
      <c r="D159" s="270" t="s">
        <v>752</v>
      </c>
      <c r="E159" s="271" t="s">
        <v>2663</v>
      </c>
      <c r="F159" s="272" t="s">
        <v>2664</v>
      </c>
      <c r="G159" s="273" t="s">
        <v>2266</v>
      </c>
      <c r="H159" s="274">
        <v>65</v>
      </c>
      <c r="I159" s="275"/>
      <c r="J159" s="276">
        <f>ROUND(I159*H159,2)</f>
        <v>0</v>
      </c>
      <c r="K159" s="272" t="s">
        <v>19</v>
      </c>
      <c r="L159" s="277"/>
      <c r="M159" s="278" t="s">
        <v>19</v>
      </c>
      <c r="N159" s="279" t="s">
        <v>43</v>
      </c>
      <c r="O159" s="84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AR159" s="231" t="s">
        <v>190</v>
      </c>
      <c r="AT159" s="231" t="s">
        <v>752</v>
      </c>
      <c r="AU159" s="231" t="s">
        <v>80</v>
      </c>
      <c r="AY159" s="18" t="s">
        <v>147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80</v>
      </c>
      <c r="BK159" s="232">
        <f>ROUND(I159*H159,2)</f>
        <v>0</v>
      </c>
      <c r="BL159" s="18" t="s">
        <v>154</v>
      </c>
      <c r="BM159" s="231" t="s">
        <v>1308</v>
      </c>
    </row>
    <row r="160" spans="2:65" s="1" customFormat="1" ht="16.5" customHeight="1">
      <c r="B160" s="39"/>
      <c r="C160" s="270" t="s">
        <v>72</v>
      </c>
      <c r="D160" s="270" t="s">
        <v>752</v>
      </c>
      <c r="E160" s="271" t="s">
        <v>2665</v>
      </c>
      <c r="F160" s="272" t="s">
        <v>2666</v>
      </c>
      <c r="G160" s="273" t="s">
        <v>2266</v>
      </c>
      <c r="H160" s="274">
        <v>1</v>
      </c>
      <c r="I160" s="275"/>
      <c r="J160" s="276">
        <f>ROUND(I160*H160,2)</f>
        <v>0</v>
      </c>
      <c r="K160" s="272" t="s">
        <v>19</v>
      </c>
      <c r="L160" s="277"/>
      <c r="M160" s="278" t="s">
        <v>19</v>
      </c>
      <c r="N160" s="279" t="s">
        <v>43</v>
      </c>
      <c r="O160" s="84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AR160" s="231" t="s">
        <v>190</v>
      </c>
      <c r="AT160" s="231" t="s">
        <v>752</v>
      </c>
      <c r="AU160" s="231" t="s">
        <v>80</v>
      </c>
      <c r="AY160" s="18" t="s">
        <v>147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80</v>
      </c>
      <c r="BK160" s="232">
        <f>ROUND(I160*H160,2)</f>
        <v>0</v>
      </c>
      <c r="BL160" s="18" t="s">
        <v>154</v>
      </c>
      <c r="BM160" s="231" t="s">
        <v>1318</v>
      </c>
    </row>
    <row r="161" spans="2:65" s="1" customFormat="1" ht="16.5" customHeight="1">
      <c r="B161" s="39"/>
      <c r="C161" s="270" t="s">
        <v>72</v>
      </c>
      <c r="D161" s="270" t="s">
        <v>752</v>
      </c>
      <c r="E161" s="271" t="s">
        <v>2667</v>
      </c>
      <c r="F161" s="272" t="s">
        <v>2668</v>
      </c>
      <c r="G161" s="273" t="s">
        <v>2266</v>
      </c>
      <c r="H161" s="274">
        <v>10</v>
      </c>
      <c r="I161" s="275"/>
      <c r="J161" s="276">
        <f>ROUND(I161*H161,2)</f>
        <v>0</v>
      </c>
      <c r="K161" s="272" t="s">
        <v>19</v>
      </c>
      <c r="L161" s="277"/>
      <c r="M161" s="278" t="s">
        <v>19</v>
      </c>
      <c r="N161" s="279" t="s">
        <v>43</v>
      </c>
      <c r="O161" s="84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AR161" s="231" t="s">
        <v>190</v>
      </c>
      <c r="AT161" s="231" t="s">
        <v>752</v>
      </c>
      <c r="AU161" s="231" t="s">
        <v>80</v>
      </c>
      <c r="AY161" s="18" t="s">
        <v>147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80</v>
      </c>
      <c r="BK161" s="232">
        <f>ROUND(I161*H161,2)</f>
        <v>0</v>
      </c>
      <c r="BL161" s="18" t="s">
        <v>154</v>
      </c>
      <c r="BM161" s="231" t="s">
        <v>1327</v>
      </c>
    </row>
    <row r="162" spans="2:63" s="11" customFormat="1" ht="25.9" customHeight="1">
      <c r="B162" s="204"/>
      <c r="C162" s="205"/>
      <c r="D162" s="206" t="s">
        <v>71</v>
      </c>
      <c r="E162" s="207" t="s">
        <v>154</v>
      </c>
      <c r="F162" s="207" t="s">
        <v>2669</v>
      </c>
      <c r="G162" s="205"/>
      <c r="H162" s="205"/>
      <c r="I162" s="208"/>
      <c r="J162" s="209">
        <f>BK162</f>
        <v>0</v>
      </c>
      <c r="K162" s="205"/>
      <c r="L162" s="210"/>
      <c r="M162" s="211"/>
      <c r="N162" s="212"/>
      <c r="O162" s="212"/>
      <c r="P162" s="213">
        <f>SUM(P163:P194)</f>
        <v>0</v>
      </c>
      <c r="Q162" s="212"/>
      <c r="R162" s="213">
        <f>SUM(R163:R194)</f>
        <v>0</v>
      </c>
      <c r="S162" s="212"/>
      <c r="T162" s="214">
        <f>SUM(T163:T194)</f>
        <v>0</v>
      </c>
      <c r="AR162" s="215" t="s">
        <v>80</v>
      </c>
      <c r="AT162" s="216" t="s">
        <v>71</v>
      </c>
      <c r="AU162" s="216" t="s">
        <v>72</v>
      </c>
      <c r="AY162" s="215" t="s">
        <v>147</v>
      </c>
      <c r="BK162" s="217">
        <f>SUM(BK163:BK194)</f>
        <v>0</v>
      </c>
    </row>
    <row r="163" spans="2:65" s="1" customFormat="1" ht="16.5" customHeight="1">
      <c r="B163" s="39"/>
      <c r="C163" s="270" t="s">
        <v>72</v>
      </c>
      <c r="D163" s="270" t="s">
        <v>752</v>
      </c>
      <c r="E163" s="271" t="s">
        <v>2326</v>
      </c>
      <c r="F163" s="272" t="s">
        <v>2670</v>
      </c>
      <c r="G163" s="273" t="s">
        <v>2266</v>
      </c>
      <c r="H163" s="274">
        <v>4</v>
      </c>
      <c r="I163" s="275"/>
      <c r="J163" s="276">
        <f>ROUND(I163*H163,2)</f>
        <v>0</v>
      </c>
      <c r="K163" s="272" t="s">
        <v>19</v>
      </c>
      <c r="L163" s="277"/>
      <c r="M163" s="278" t="s">
        <v>19</v>
      </c>
      <c r="N163" s="279" t="s">
        <v>43</v>
      </c>
      <c r="O163" s="84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AR163" s="231" t="s">
        <v>190</v>
      </c>
      <c r="AT163" s="231" t="s">
        <v>752</v>
      </c>
      <c r="AU163" s="231" t="s">
        <v>80</v>
      </c>
      <c r="AY163" s="18" t="s">
        <v>147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80</v>
      </c>
      <c r="BK163" s="232">
        <f>ROUND(I163*H163,2)</f>
        <v>0</v>
      </c>
      <c r="BL163" s="18" t="s">
        <v>154</v>
      </c>
      <c r="BM163" s="231" t="s">
        <v>1336</v>
      </c>
    </row>
    <row r="164" spans="2:65" s="1" customFormat="1" ht="16.5" customHeight="1">
      <c r="B164" s="39"/>
      <c r="C164" s="270" t="s">
        <v>72</v>
      </c>
      <c r="D164" s="270" t="s">
        <v>752</v>
      </c>
      <c r="E164" s="271" t="s">
        <v>2328</v>
      </c>
      <c r="F164" s="272" t="s">
        <v>2671</v>
      </c>
      <c r="G164" s="273" t="s">
        <v>2266</v>
      </c>
      <c r="H164" s="274">
        <v>1</v>
      </c>
      <c r="I164" s="275"/>
      <c r="J164" s="276">
        <f>ROUND(I164*H164,2)</f>
        <v>0</v>
      </c>
      <c r="K164" s="272" t="s">
        <v>19</v>
      </c>
      <c r="L164" s="277"/>
      <c r="M164" s="278" t="s">
        <v>19</v>
      </c>
      <c r="N164" s="279" t="s">
        <v>43</v>
      </c>
      <c r="O164" s="84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AR164" s="231" t="s">
        <v>190</v>
      </c>
      <c r="AT164" s="231" t="s">
        <v>752</v>
      </c>
      <c r="AU164" s="231" t="s">
        <v>80</v>
      </c>
      <c r="AY164" s="18" t="s">
        <v>147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80</v>
      </c>
      <c r="BK164" s="232">
        <f>ROUND(I164*H164,2)</f>
        <v>0</v>
      </c>
      <c r="BL164" s="18" t="s">
        <v>154</v>
      </c>
      <c r="BM164" s="231" t="s">
        <v>1344</v>
      </c>
    </row>
    <row r="165" spans="2:65" s="1" customFormat="1" ht="16.5" customHeight="1">
      <c r="B165" s="39"/>
      <c r="C165" s="270" t="s">
        <v>72</v>
      </c>
      <c r="D165" s="270" t="s">
        <v>752</v>
      </c>
      <c r="E165" s="271" t="s">
        <v>2672</v>
      </c>
      <c r="F165" s="272" t="s">
        <v>2673</v>
      </c>
      <c r="G165" s="273" t="s">
        <v>2266</v>
      </c>
      <c r="H165" s="274">
        <v>1</v>
      </c>
      <c r="I165" s="275"/>
      <c r="J165" s="276">
        <f>ROUND(I165*H165,2)</f>
        <v>0</v>
      </c>
      <c r="K165" s="272" t="s">
        <v>19</v>
      </c>
      <c r="L165" s="277"/>
      <c r="M165" s="278" t="s">
        <v>19</v>
      </c>
      <c r="N165" s="279" t="s">
        <v>43</v>
      </c>
      <c r="O165" s="84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AR165" s="231" t="s">
        <v>190</v>
      </c>
      <c r="AT165" s="231" t="s">
        <v>752</v>
      </c>
      <c r="AU165" s="231" t="s">
        <v>80</v>
      </c>
      <c r="AY165" s="18" t="s">
        <v>147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80</v>
      </c>
      <c r="BK165" s="232">
        <f>ROUND(I165*H165,2)</f>
        <v>0</v>
      </c>
      <c r="BL165" s="18" t="s">
        <v>154</v>
      </c>
      <c r="BM165" s="231" t="s">
        <v>1355</v>
      </c>
    </row>
    <row r="166" spans="2:65" s="1" customFormat="1" ht="16.5" customHeight="1">
      <c r="B166" s="39"/>
      <c r="C166" s="270" t="s">
        <v>72</v>
      </c>
      <c r="D166" s="270" t="s">
        <v>752</v>
      </c>
      <c r="E166" s="271" t="s">
        <v>2674</v>
      </c>
      <c r="F166" s="272" t="s">
        <v>2675</v>
      </c>
      <c r="G166" s="273" t="s">
        <v>2266</v>
      </c>
      <c r="H166" s="274">
        <v>2</v>
      </c>
      <c r="I166" s="275"/>
      <c r="J166" s="276">
        <f>ROUND(I166*H166,2)</f>
        <v>0</v>
      </c>
      <c r="K166" s="272" t="s">
        <v>19</v>
      </c>
      <c r="L166" s="277"/>
      <c r="M166" s="278" t="s">
        <v>19</v>
      </c>
      <c r="N166" s="279" t="s">
        <v>43</v>
      </c>
      <c r="O166" s="84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AR166" s="231" t="s">
        <v>190</v>
      </c>
      <c r="AT166" s="231" t="s">
        <v>752</v>
      </c>
      <c r="AU166" s="231" t="s">
        <v>80</v>
      </c>
      <c r="AY166" s="18" t="s">
        <v>147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8" t="s">
        <v>80</v>
      </c>
      <c r="BK166" s="232">
        <f>ROUND(I166*H166,2)</f>
        <v>0</v>
      </c>
      <c r="BL166" s="18" t="s">
        <v>154</v>
      </c>
      <c r="BM166" s="231" t="s">
        <v>1365</v>
      </c>
    </row>
    <row r="167" spans="2:65" s="1" customFormat="1" ht="16.5" customHeight="1">
      <c r="B167" s="39"/>
      <c r="C167" s="270" t="s">
        <v>72</v>
      </c>
      <c r="D167" s="270" t="s">
        <v>752</v>
      </c>
      <c r="E167" s="271" t="s">
        <v>2676</v>
      </c>
      <c r="F167" s="272" t="s">
        <v>2677</v>
      </c>
      <c r="G167" s="273" t="s">
        <v>2266</v>
      </c>
      <c r="H167" s="274">
        <v>2</v>
      </c>
      <c r="I167" s="275"/>
      <c r="J167" s="276">
        <f>ROUND(I167*H167,2)</f>
        <v>0</v>
      </c>
      <c r="K167" s="272" t="s">
        <v>19</v>
      </c>
      <c r="L167" s="277"/>
      <c r="M167" s="278" t="s">
        <v>19</v>
      </c>
      <c r="N167" s="279" t="s">
        <v>43</v>
      </c>
      <c r="O167" s="84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AR167" s="231" t="s">
        <v>190</v>
      </c>
      <c r="AT167" s="231" t="s">
        <v>752</v>
      </c>
      <c r="AU167" s="231" t="s">
        <v>80</v>
      </c>
      <c r="AY167" s="18" t="s">
        <v>147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80</v>
      </c>
      <c r="BK167" s="232">
        <f>ROUND(I167*H167,2)</f>
        <v>0</v>
      </c>
      <c r="BL167" s="18" t="s">
        <v>154</v>
      </c>
      <c r="BM167" s="231" t="s">
        <v>1382</v>
      </c>
    </row>
    <row r="168" spans="2:65" s="1" customFormat="1" ht="16.5" customHeight="1">
      <c r="B168" s="39"/>
      <c r="C168" s="270" t="s">
        <v>72</v>
      </c>
      <c r="D168" s="270" t="s">
        <v>752</v>
      </c>
      <c r="E168" s="271" t="s">
        <v>2678</v>
      </c>
      <c r="F168" s="272" t="s">
        <v>2679</v>
      </c>
      <c r="G168" s="273" t="s">
        <v>2266</v>
      </c>
      <c r="H168" s="274">
        <v>1</v>
      </c>
      <c r="I168" s="275"/>
      <c r="J168" s="276">
        <f>ROUND(I168*H168,2)</f>
        <v>0</v>
      </c>
      <c r="K168" s="272" t="s">
        <v>19</v>
      </c>
      <c r="L168" s="277"/>
      <c r="M168" s="278" t="s">
        <v>19</v>
      </c>
      <c r="N168" s="279" t="s">
        <v>43</v>
      </c>
      <c r="O168" s="84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AR168" s="231" t="s">
        <v>190</v>
      </c>
      <c r="AT168" s="231" t="s">
        <v>752</v>
      </c>
      <c r="AU168" s="231" t="s">
        <v>80</v>
      </c>
      <c r="AY168" s="18" t="s">
        <v>147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8" t="s">
        <v>80</v>
      </c>
      <c r="BK168" s="232">
        <f>ROUND(I168*H168,2)</f>
        <v>0</v>
      </c>
      <c r="BL168" s="18" t="s">
        <v>154</v>
      </c>
      <c r="BM168" s="231" t="s">
        <v>1390</v>
      </c>
    </row>
    <row r="169" spans="2:65" s="1" customFormat="1" ht="16.5" customHeight="1">
      <c r="B169" s="39"/>
      <c r="C169" s="270" t="s">
        <v>72</v>
      </c>
      <c r="D169" s="270" t="s">
        <v>752</v>
      </c>
      <c r="E169" s="271" t="s">
        <v>2680</v>
      </c>
      <c r="F169" s="272" t="s">
        <v>2681</v>
      </c>
      <c r="G169" s="273" t="s">
        <v>2266</v>
      </c>
      <c r="H169" s="274">
        <v>4</v>
      </c>
      <c r="I169" s="275"/>
      <c r="J169" s="276">
        <f>ROUND(I169*H169,2)</f>
        <v>0</v>
      </c>
      <c r="K169" s="272" t="s">
        <v>19</v>
      </c>
      <c r="L169" s="277"/>
      <c r="M169" s="278" t="s">
        <v>19</v>
      </c>
      <c r="N169" s="279" t="s">
        <v>43</v>
      </c>
      <c r="O169" s="84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AR169" s="231" t="s">
        <v>190</v>
      </c>
      <c r="AT169" s="231" t="s">
        <v>752</v>
      </c>
      <c r="AU169" s="231" t="s">
        <v>80</v>
      </c>
      <c r="AY169" s="18" t="s">
        <v>147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8" t="s">
        <v>80</v>
      </c>
      <c r="BK169" s="232">
        <f>ROUND(I169*H169,2)</f>
        <v>0</v>
      </c>
      <c r="BL169" s="18" t="s">
        <v>154</v>
      </c>
      <c r="BM169" s="231" t="s">
        <v>1398</v>
      </c>
    </row>
    <row r="170" spans="2:65" s="1" customFormat="1" ht="16.5" customHeight="1">
      <c r="B170" s="39"/>
      <c r="C170" s="270" t="s">
        <v>72</v>
      </c>
      <c r="D170" s="270" t="s">
        <v>752</v>
      </c>
      <c r="E170" s="271" t="s">
        <v>2682</v>
      </c>
      <c r="F170" s="272" t="s">
        <v>2683</v>
      </c>
      <c r="G170" s="273" t="s">
        <v>2266</v>
      </c>
      <c r="H170" s="274">
        <v>1</v>
      </c>
      <c r="I170" s="275"/>
      <c r="J170" s="276">
        <f>ROUND(I170*H170,2)</f>
        <v>0</v>
      </c>
      <c r="K170" s="272" t="s">
        <v>19</v>
      </c>
      <c r="L170" s="277"/>
      <c r="M170" s="278" t="s">
        <v>19</v>
      </c>
      <c r="N170" s="279" t="s">
        <v>43</v>
      </c>
      <c r="O170" s="84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AR170" s="231" t="s">
        <v>190</v>
      </c>
      <c r="AT170" s="231" t="s">
        <v>752</v>
      </c>
      <c r="AU170" s="231" t="s">
        <v>80</v>
      </c>
      <c r="AY170" s="18" t="s">
        <v>147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80</v>
      </c>
      <c r="BK170" s="232">
        <f>ROUND(I170*H170,2)</f>
        <v>0</v>
      </c>
      <c r="BL170" s="18" t="s">
        <v>154</v>
      </c>
      <c r="BM170" s="231" t="s">
        <v>1406</v>
      </c>
    </row>
    <row r="171" spans="2:65" s="1" customFormat="1" ht="16.5" customHeight="1">
      <c r="B171" s="39"/>
      <c r="C171" s="270" t="s">
        <v>72</v>
      </c>
      <c r="D171" s="270" t="s">
        <v>752</v>
      </c>
      <c r="E171" s="271" t="s">
        <v>2684</v>
      </c>
      <c r="F171" s="272" t="s">
        <v>2685</v>
      </c>
      <c r="G171" s="273" t="s">
        <v>2266</v>
      </c>
      <c r="H171" s="274">
        <v>1</v>
      </c>
      <c r="I171" s="275"/>
      <c r="J171" s="276">
        <f>ROUND(I171*H171,2)</f>
        <v>0</v>
      </c>
      <c r="K171" s="272" t="s">
        <v>19</v>
      </c>
      <c r="L171" s="277"/>
      <c r="M171" s="278" t="s">
        <v>19</v>
      </c>
      <c r="N171" s="279" t="s">
        <v>43</v>
      </c>
      <c r="O171" s="84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AR171" s="231" t="s">
        <v>190</v>
      </c>
      <c r="AT171" s="231" t="s">
        <v>752</v>
      </c>
      <c r="AU171" s="231" t="s">
        <v>80</v>
      </c>
      <c r="AY171" s="18" t="s">
        <v>147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80</v>
      </c>
      <c r="BK171" s="232">
        <f>ROUND(I171*H171,2)</f>
        <v>0</v>
      </c>
      <c r="BL171" s="18" t="s">
        <v>154</v>
      </c>
      <c r="BM171" s="231" t="s">
        <v>1415</v>
      </c>
    </row>
    <row r="172" spans="2:65" s="1" customFormat="1" ht="16.5" customHeight="1">
      <c r="B172" s="39"/>
      <c r="C172" s="270" t="s">
        <v>72</v>
      </c>
      <c r="D172" s="270" t="s">
        <v>752</v>
      </c>
      <c r="E172" s="271" t="s">
        <v>2330</v>
      </c>
      <c r="F172" s="272" t="s">
        <v>2686</v>
      </c>
      <c r="G172" s="273" t="s">
        <v>2266</v>
      </c>
      <c r="H172" s="274">
        <v>3</v>
      </c>
      <c r="I172" s="275"/>
      <c r="J172" s="276">
        <f>ROUND(I172*H172,2)</f>
        <v>0</v>
      </c>
      <c r="K172" s="272" t="s">
        <v>19</v>
      </c>
      <c r="L172" s="277"/>
      <c r="M172" s="278" t="s">
        <v>19</v>
      </c>
      <c r="N172" s="279" t="s">
        <v>43</v>
      </c>
      <c r="O172" s="84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AR172" s="231" t="s">
        <v>190</v>
      </c>
      <c r="AT172" s="231" t="s">
        <v>752</v>
      </c>
      <c r="AU172" s="231" t="s">
        <v>80</v>
      </c>
      <c r="AY172" s="18" t="s">
        <v>147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8" t="s">
        <v>80</v>
      </c>
      <c r="BK172" s="232">
        <f>ROUND(I172*H172,2)</f>
        <v>0</v>
      </c>
      <c r="BL172" s="18" t="s">
        <v>154</v>
      </c>
      <c r="BM172" s="231" t="s">
        <v>1423</v>
      </c>
    </row>
    <row r="173" spans="2:65" s="1" customFormat="1" ht="16.5" customHeight="1">
      <c r="B173" s="39"/>
      <c r="C173" s="270" t="s">
        <v>72</v>
      </c>
      <c r="D173" s="270" t="s">
        <v>752</v>
      </c>
      <c r="E173" s="271" t="s">
        <v>2333</v>
      </c>
      <c r="F173" s="272" t="s">
        <v>2687</v>
      </c>
      <c r="G173" s="273" t="s">
        <v>2266</v>
      </c>
      <c r="H173" s="274">
        <v>1</v>
      </c>
      <c r="I173" s="275"/>
      <c r="J173" s="276">
        <f>ROUND(I173*H173,2)</f>
        <v>0</v>
      </c>
      <c r="K173" s="272" t="s">
        <v>19</v>
      </c>
      <c r="L173" s="277"/>
      <c r="M173" s="278" t="s">
        <v>19</v>
      </c>
      <c r="N173" s="279" t="s">
        <v>43</v>
      </c>
      <c r="O173" s="84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AR173" s="231" t="s">
        <v>190</v>
      </c>
      <c r="AT173" s="231" t="s">
        <v>752</v>
      </c>
      <c r="AU173" s="231" t="s">
        <v>80</v>
      </c>
      <c r="AY173" s="18" t="s">
        <v>147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8" t="s">
        <v>80</v>
      </c>
      <c r="BK173" s="232">
        <f>ROUND(I173*H173,2)</f>
        <v>0</v>
      </c>
      <c r="BL173" s="18" t="s">
        <v>154</v>
      </c>
      <c r="BM173" s="231" t="s">
        <v>1432</v>
      </c>
    </row>
    <row r="174" spans="2:65" s="1" customFormat="1" ht="16.5" customHeight="1">
      <c r="B174" s="39"/>
      <c r="C174" s="270" t="s">
        <v>72</v>
      </c>
      <c r="D174" s="270" t="s">
        <v>752</v>
      </c>
      <c r="E174" s="271" t="s">
        <v>2688</v>
      </c>
      <c r="F174" s="272" t="s">
        <v>2689</v>
      </c>
      <c r="G174" s="273" t="s">
        <v>2266</v>
      </c>
      <c r="H174" s="274">
        <v>4</v>
      </c>
      <c r="I174" s="275"/>
      <c r="J174" s="276">
        <f>ROUND(I174*H174,2)</f>
        <v>0</v>
      </c>
      <c r="K174" s="272" t="s">
        <v>19</v>
      </c>
      <c r="L174" s="277"/>
      <c r="M174" s="278" t="s">
        <v>19</v>
      </c>
      <c r="N174" s="279" t="s">
        <v>43</v>
      </c>
      <c r="O174" s="84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AR174" s="231" t="s">
        <v>190</v>
      </c>
      <c r="AT174" s="231" t="s">
        <v>752</v>
      </c>
      <c r="AU174" s="231" t="s">
        <v>80</v>
      </c>
      <c r="AY174" s="18" t="s">
        <v>147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8" t="s">
        <v>80</v>
      </c>
      <c r="BK174" s="232">
        <f>ROUND(I174*H174,2)</f>
        <v>0</v>
      </c>
      <c r="BL174" s="18" t="s">
        <v>154</v>
      </c>
      <c r="BM174" s="231" t="s">
        <v>1442</v>
      </c>
    </row>
    <row r="175" spans="2:65" s="1" customFormat="1" ht="16.5" customHeight="1">
      <c r="B175" s="39"/>
      <c r="C175" s="270" t="s">
        <v>72</v>
      </c>
      <c r="D175" s="270" t="s">
        <v>752</v>
      </c>
      <c r="E175" s="271" t="s">
        <v>2690</v>
      </c>
      <c r="F175" s="272" t="s">
        <v>2691</v>
      </c>
      <c r="G175" s="273" t="s">
        <v>2266</v>
      </c>
      <c r="H175" s="274">
        <v>3</v>
      </c>
      <c r="I175" s="275"/>
      <c r="J175" s="276">
        <f>ROUND(I175*H175,2)</f>
        <v>0</v>
      </c>
      <c r="K175" s="272" t="s">
        <v>19</v>
      </c>
      <c r="L175" s="277"/>
      <c r="M175" s="278" t="s">
        <v>19</v>
      </c>
      <c r="N175" s="279" t="s">
        <v>43</v>
      </c>
      <c r="O175" s="84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AR175" s="231" t="s">
        <v>190</v>
      </c>
      <c r="AT175" s="231" t="s">
        <v>752</v>
      </c>
      <c r="AU175" s="231" t="s">
        <v>80</v>
      </c>
      <c r="AY175" s="18" t="s">
        <v>147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8" t="s">
        <v>80</v>
      </c>
      <c r="BK175" s="232">
        <f>ROUND(I175*H175,2)</f>
        <v>0</v>
      </c>
      <c r="BL175" s="18" t="s">
        <v>154</v>
      </c>
      <c r="BM175" s="231" t="s">
        <v>1452</v>
      </c>
    </row>
    <row r="176" spans="2:65" s="1" customFormat="1" ht="16.5" customHeight="1">
      <c r="B176" s="39"/>
      <c r="C176" s="270" t="s">
        <v>72</v>
      </c>
      <c r="D176" s="270" t="s">
        <v>752</v>
      </c>
      <c r="E176" s="271" t="s">
        <v>2692</v>
      </c>
      <c r="F176" s="272" t="s">
        <v>2693</v>
      </c>
      <c r="G176" s="273" t="s">
        <v>2266</v>
      </c>
      <c r="H176" s="274">
        <v>1</v>
      </c>
      <c r="I176" s="275"/>
      <c r="J176" s="276">
        <f>ROUND(I176*H176,2)</f>
        <v>0</v>
      </c>
      <c r="K176" s="272" t="s">
        <v>19</v>
      </c>
      <c r="L176" s="277"/>
      <c r="M176" s="278" t="s">
        <v>19</v>
      </c>
      <c r="N176" s="279" t="s">
        <v>43</v>
      </c>
      <c r="O176" s="84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AR176" s="231" t="s">
        <v>190</v>
      </c>
      <c r="AT176" s="231" t="s">
        <v>752</v>
      </c>
      <c r="AU176" s="231" t="s">
        <v>80</v>
      </c>
      <c r="AY176" s="18" t="s">
        <v>147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8" t="s">
        <v>80</v>
      </c>
      <c r="BK176" s="232">
        <f>ROUND(I176*H176,2)</f>
        <v>0</v>
      </c>
      <c r="BL176" s="18" t="s">
        <v>154</v>
      </c>
      <c r="BM176" s="231" t="s">
        <v>1467</v>
      </c>
    </row>
    <row r="177" spans="2:65" s="1" customFormat="1" ht="16.5" customHeight="1">
      <c r="B177" s="39"/>
      <c r="C177" s="270" t="s">
        <v>72</v>
      </c>
      <c r="D177" s="270" t="s">
        <v>752</v>
      </c>
      <c r="E177" s="271" t="s">
        <v>2694</v>
      </c>
      <c r="F177" s="272" t="s">
        <v>2695</v>
      </c>
      <c r="G177" s="273" t="s">
        <v>2266</v>
      </c>
      <c r="H177" s="274">
        <v>1</v>
      </c>
      <c r="I177" s="275"/>
      <c r="J177" s="276">
        <f>ROUND(I177*H177,2)</f>
        <v>0</v>
      </c>
      <c r="K177" s="272" t="s">
        <v>19</v>
      </c>
      <c r="L177" s="277"/>
      <c r="M177" s="278" t="s">
        <v>19</v>
      </c>
      <c r="N177" s="279" t="s">
        <v>43</v>
      </c>
      <c r="O177" s="84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AR177" s="231" t="s">
        <v>190</v>
      </c>
      <c r="AT177" s="231" t="s">
        <v>752</v>
      </c>
      <c r="AU177" s="231" t="s">
        <v>80</v>
      </c>
      <c r="AY177" s="18" t="s">
        <v>147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8" t="s">
        <v>80</v>
      </c>
      <c r="BK177" s="232">
        <f>ROUND(I177*H177,2)</f>
        <v>0</v>
      </c>
      <c r="BL177" s="18" t="s">
        <v>154</v>
      </c>
      <c r="BM177" s="231" t="s">
        <v>1478</v>
      </c>
    </row>
    <row r="178" spans="2:65" s="1" customFormat="1" ht="16.5" customHeight="1">
      <c r="B178" s="39"/>
      <c r="C178" s="270" t="s">
        <v>72</v>
      </c>
      <c r="D178" s="270" t="s">
        <v>752</v>
      </c>
      <c r="E178" s="271" t="s">
        <v>2696</v>
      </c>
      <c r="F178" s="272" t="s">
        <v>2697</v>
      </c>
      <c r="G178" s="273" t="s">
        <v>2266</v>
      </c>
      <c r="H178" s="274">
        <v>1</v>
      </c>
      <c r="I178" s="275"/>
      <c r="J178" s="276">
        <f>ROUND(I178*H178,2)</f>
        <v>0</v>
      </c>
      <c r="K178" s="272" t="s">
        <v>19</v>
      </c>
      <c r="L178" s="277"/>
      <c r="M178" s="278" t="s">
        <v>19</v>
      </c>
      <c r="N178" s="279" t="s">
        <v>43</v>
      </c>
      <c r="O178" s="84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AR178" s="231" t="s">
        <v>190</v>
      </c>
      <c r="AT178" s="231" t="s">
        <v>752</v>
      </c>
      <c r="AU178" s="231" t="s">
        <v>80</v>
      </c>
      <c r="AY178" s="18" t="s">
        <v>147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8" t="s">
        <v>80</v>
      </c>
      <c r="BK178" s="232">
        <f>ROUND(I178*H178,2)</f>
        <v>0</v>
      </c>
      <c r="BL178" s="18" t="s">
        <v>154</v>
      </c>
      <c r="BM178" s="231" t="s">
        <v>1488</v>
      </c>
    </row>
    <row r="179" spans="2:65" s="1" customFormat="1" ht="16.5" customHeight="1">
      <c r="B179" s="39"/>
      <c r="C179" s="270" t="s">
        <v>72</v>
      </c>
      <c r="D179" s="270" t="s">
        <v>752</v>
      </c>
      <c r="E179" s="271" t="s">
        <v>2698</v>
      </c>
      <c r="F179" s="272" t="s">
        <v>2699</v>
      </c>
      <c r="G179" s="273" t="s">
        <v>2266</v>
      </c>
      <c r="H179" s="274">
        <v>1</v>
      </c>
      <c r="I179" s="275"/>
      <c r="J179" s="276">
        <f>ROUND(I179*H179,2)</f>
        <v>0</v>
      </c>
      <c r="K179" s="272" t="s">
        <v>19</v>
      </c>
      <c r="L179" s="277"/>
      <c r="M179" s="278" t="s">
        <v>19</v>
      </c>
      <c r="N179" s="279" t="s">
        <v>43</v>
      </c>
      <c r="O179" s="84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AR179" s="231" t="s">
        <v>190</v>
      </c>
      <c r="AT179" s="231" t="s">
        <v>752</v>
      </c>
      <c r="AU179" s="231" t="s">
        <v>80</v>
      </c>
      <c r="AY179" s="18" t="s">
        <v>147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8" t="s">
        <v>80</v>
      </c>
      <c r="BK179" s="232">
        <f>ROUND(I179*H179,2)</f>
        <v>0</v>
      </c>
      <c r="BL179" s="18" t="s">
        <v>154</v>
      </c>
      <c r="BM179" s="231" t="s">
        <v>1497</v>
      </c>
    </row>
    <row r="180" spans="2:65" s="1" customFormat="1" ht="16.5" customHeight="1">
      <c r="B180" s="39"/>
      <c r="C180" s="270" t="s">
        <v>72</v>
      </c>
      <c r="D180" s="270" t="s">
        <v>752</v>
      </c>
      <c r="E180" s="271" t="s">
        <v>2700</v>
      </c>
      <c r="F180" s="272" t="s">
        <v>2701</v>
      </c>
      <c r="G180" s="273" t="s">
        <v>2266</v>
      </c>
      <c r="H180" s="274">
        <v>1</v>
      </c>
      <c r="I180" s="275"/>
      <c r="J180" s="276">
        <f>ROUND(I180*H180,2)</f>
        <v>0</v>
      </c>
      <c r="K180" s="272" t="s">
        <v>19</v>
      </c>
      <c r="L180" s="277"/>
      <c r="M180" s="278" t="s">
        <v>19</v>
      </c>
      <c r="N180" s="279" t="s">
        <v>43</v>
      </c>
      <c r="O180" s="84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AR180" s="231" t="s">
        <v>190</v>
      </c>
      <c r="AT180" s="231" t="s">
        <v>752</v>
      </c>
      <c r="AU180" s="231" t="s">
        <v>80</v>
      </c>
      <c r="AY180" s="18" t="s">
        <v>147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8" t="s">
        <v>80</v>
      </c>
      <c r="BK180" s="232">
        <f>ROUND(I180*H180,2)</f>
        <v>0</v>
      </c>
      <c r="BL180" s="18" t="s">
        <v>154</v>
      </c>
      <c r="BM180" s="231" t="s">
        <v>1508</v>
      </c>
    </row>
    <row r="181" spans="2:65" s="1" customFormat="1" ht="16.5" customHeight="1">
      <c r="B181" s="39"/>
      <c r="C181" s="270" t="s">
        <v>72</v>
      </c>
      <c r="D181" s="270" t="s">
        <v>752</v>
      </c>
      <c r="E181" s="271" t="s">
        <v>2702</v>
      </c>
      <c r="F181" s="272" t="s">
        <v>2703</v>
      </c>
      <c r="G181" s="273" t="s">
        <v>2266</v>
      </c>
      <c r="H181" s="274">
        <v>8</v>
      </c>
      <c r="I181" s="275"/>
      <c r="J181" s="276">
        <f>ROUND(I181*H181,2)</f>
        <v>0</v>
      </c>
      <c r="K181" s="272" t="s">
        <v>19</v>
      </c>
      <c r="L181" s="277"/>
      <c r="M181" s="278" t="s">
        <v>19</v>
      </c>
      <c r="N181" s="279" t="s">
        <v>43</v>
      </c>
      <c r="O181" s="84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AR181" s="231" t="s">
        <v>190</v>
      </c>
      <c r="AT181" s="231" t="s">
        <v>752</v>
      </c>
      <c r="AU181" s="231" t="s">
        <v>80</v>
      </c>
      <c r="AY181" s="18" t="s">
        <v>147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8" t="s">
        <v>80</v>
      </c>
      <c r="BK181" s="232">
        <f>ROUND(I181*H181,2)</f>
        <v>0</v>
      </c>
      <c r="BL181" s="18" t="s">
        <v>154</v>
      </c>
      <c r="BM181" s="231" t="s">
        <v>1518</v>
      </c>
    </row>
    <row r="182" spans="2:65" s="1" customFormat="1" ht="16.5" customHeight="1">
      <c r="B182" s="39"/>
      <c r="C182" s="270" t="s">
        <v>72</v>
      </c>
      <c r="D182" s="270" t="s">
        <v>752</v>
      </c>
      <c r="E182" s="271" t="s">
        <v>2704</v>
      </c>
      <c r="F182" s="272" t="s">
        <v>2705</v>
      </c>
      <c r="G182" s="273" t="s">
        <v>2266</v>
      </c>
      <c r="H182" s="274">
        <v>6</v>
      </c>
      <c r="I182" s="275"/>
      <c r="J182" s="276">
        <f>ROUND(I182*H182,2)</f>
        <v>0</v>
      </c>
      <c r="K182" s="272" t="s">
        <v>19</v>
      </c>
      <c r="L182" s="277"/>
      <c r="M182" s="278" t="s">
        <v>19</v>
      </c>
      <c r="N182" s="279" t="s">
        <v>43</v>
      </c>
      <c r="O182" s="84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AR182" s="231" t="s">
        <v>190</v>
      </c>
      <c r="AT182" s="231" t="s">
        <v>752</v>
      </c>
      <c r="AU182" s="231" t="s">
        <v>80</v>
      </c>
      <c r="AY182" s="18" t="s">
        <v>147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8" t="s">
        <v>80</v>
      </c>
      <c r="BK182" s="232">
        <f>ROUND(I182*H182,2)</f>
        <v>0</v>
      </c>
      <c r="BL182" s="18" t="s">
        <v>154</v>
      </c>
      <c r="BM182" s="231" t="s">
        <v>1528</v>
      </c>
    </row>
    <row r="183" spans="2:65" s="1" customFormat="1" ht="16.5" customHeight="1">
      <c r="B183" s="39"/>
      <c r="C183" s="270" t="s">
        <v>72</v>
      </c>
      <c r="D183" s="270" t="s">
        <v>752</v>
      </c>
      <c r="E183" s="271" t="s">
        <v>2706</v>
      </c>
      <c r="F183" s="272" t="s">
        <v>2707</v>
      </c>
      <c r="G183" s="273" t="s">
        <v>2266</v>
      </c>
      <c r="H183" s="274">
        <v>1</v>
      </c>
      <c r="I183" s="275"/>
      <c r="J183" s="276">
        <f>ROUND(I183*H183,2)</f>
        <v>0</v>
      </c>
      <c r="K183" s="272" t="s">
        <v>19</v>
      </c>
      <c r="L183" s="277"/>
      <c r="M183" s="278" t="s">
        <v>19</v>
      </c>
      <c r="N183" s="279" t="s">
        <v>43</v>
      </c>
      <c r="O183" s="84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AR183" s="231" t="s">
        <v>190</v>
      </c>
      <c r="AT183" s="231" t="s">
        <v>752</v>
      </c>
      <c r="AU183" s="231" t="s">
        <v>80</v>
      </c>
      <c r="AY183" s="18" t="s">
        <v>147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8" t="s">
        <v>80</v>
      </c>
      <c r="BK183" s="232">
        <f>ROUND(I183*H183,2)</f>
        <v>0</v>
      </c>
      <c r="BL183" s="18" t="s">
        <v>154</v>
      </c>
      <c r="BM183" s="231" t="s">
        <v>1536</v>
      </c>
    </row>
    <row r="184" spans="2:65" s="1" customFormat="1" ht="16.5" customHeight="1">
      <c r="B184" s="39"/>
      <c r="C184" s="270" t="s">
        <v>72</v>
      </c>
      <c r="D184" s="270" t="s">
        <v>752</v>
      </c>
      <c r="E184" s="271" t="s">
        <v>2708</v>
      </c>
      <c r="F184" s="272" t="s">
        <v>2709</v>
      </c>
      <c r="G184" s="273" t="s">
        <v>2266</v>
      </c>
      <c r="H184" s="274">
        <v>2</v>
      </c>
      <c r="I184" s="275"/>
      <c r="J184" s="276">
        <f>ROUND(I184*H184,2)</f>
        <v>0</v>
      </c>
      <c r="K184" s="272" t="s">
        <v>19</v>
      </c>
      <c r="L184" s="277"/>
      <c r="M184" s="278" t="s">
        <v>19</v>
      </c>
      <c r="N184" s="279" t="s">
        <v>43</v>
      </c>
      <c r="O184" s="84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AR184" s="231" t="s">
        <v>190</v>
      </c>
      <c r="AT184" s="231" t="s">
        <v>752</v>
      </c>
      <c r="AU184" s="231" t="s">
        <v>80</v>
      </c>
      <c r="AY184" s="18" t="s">
        <v>147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8" t="s">
        <v>80</v>
      </c>
      <c r="BK184" s="232">
        <f>ROUND(I184*H184,2)</f>
        <v>0</v>
      </c>
      <c r="BL184" s="18" t="s">
        <v>154</v>
      </c>
      <c r="BM184" s="231" t="s">
        <v>1545</v>
      </c>
    </row>
    <row r="185" spans="2:65" s="1" customFormat="1" ht="16.5" customHeight="1">
      <c r="B185" s="39"/>
      <c r="C185" s="270" t="s">
        <v>72</v>
      </c>
      <c r="D185" s="270" t="s">
        <v>752</v>
      </c>
      <c r="E185" s="271" t="s">
        <v>2710</v>
      </c>
      <c r="F185" s="272" t="s">
        <v>2711</v>
      </c>
      <c r="G185" s="273" t="s">
        <v>2266</v>
      </c>
      <c r="H185" s="274">
        <v>1</v>
      </c>
      <c r="I185" s="275"/>
      <c r="J185" s="276">
        <f>ROUND(I185*H185,2)</f>
        <v>0</v>
      </c>
      <c r="K185" s="272" t="s">
        <v>19</v>
      </c>
      <c r="L185" s="277"/>
      <c r="M185" s="278" t="s">
        <v>19</v>
      </c>
      <c r="N185" s="279" t="s">
        <v>43</v>
      </c>
      <c r="O185" s="84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AR185" s="231" t="s">
        <v>190</v>
      </c>
      <c r="AT185" s="231" t="s">
        <v>752</v>
      </c>
      <c r="AU185" s="231" t="s">
        <v>80</v>
      </c>
      <c r="AY185" s="18" t="s">
        <v>147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8" t="s">
        <v>80</v>
      </c>
      <c r="BK185" s="232">
        <f>ROUND(I185*H185,2)</f>
        <v>0</v>
      </c>
      <c r="BL185" s="18" t="s">
        <v>154</v>
      </c>
      <c r="BM185" s="231" t="s">
        <v>1555</v>
      </c>
    </row>
    <row r="186" spans="2:65" s="1" customFormat="1" ht="16.5" customHeight="1">
      <c r="B186" s="39"/>
      <c r="C186" s="270" t="s">
        <v>72</v>
      </c>
      <c r="D186" s="270" t="s">
        <v>752</v>
      </c>
      <c r="E186" s="271" t="s">
        <v>2712</v>
      </c>
      <c r="F186" s="272" t="s">
        <v>2713</v>
      </c>
      <c r="G186" s="273" t="s">
        <v>2266</v>
      </c>
      <c r="H186" s="274">
        <v>1</v>
      </c>
      <c r="I186" s="275"/>
      <c r="J186" s="276">
        <f>ROUND(I186*H186,2)</f>
        <v>0</v>
      </c>
      <c r="K186" s="272" t="s">
        <v>19</v>
      </c>
      <c r="L186" s="277"/>
      <c r="M186" s="278" t="s">
        <v>19</v>
      </c>
      <c r="N186" s="279" t="s">
        <v>43</v>
      </c>
      <c r="O186" s="84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AR186" s="231" t="s">
        <v>190</v>
      </c>
      <c r="AT186" s="231" t="s">
        <v>752</v>
      </c>
      <c r="AU186" s="231" t="s">
        <v>80</v>
      </c>
      <c r="AY186" s="18" t="s">
        <v>147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8" t="s">
        <v>80</v>
      </c>
      <c r="BK186" s="232">
        <f>ROUND(I186*H186,2)</f>
        <v>0</v>
      </c>
      <c r="BL186" s="18" t="s">
        <v>154</v>
      </c>
      <c r="BM186" s="231" t="s">
        <v>1565</v>
      </c>
    </row>
    <row r="187" spans="2:65" s="1" customFormat="1" ht="16.5" customHeight="1">
      <c r="B187" s="39"/>
      <c r="C187" s="270" t="s">
        <v>72</v>
      </c>
      <c r="D187" s="270" t="s">
        <v>752</v>
      </c>
      <c r="E187" s="271" t="s">
        <v>2714</v>
      </c>
      <c r="F187" s="272" t="s">
        <v>2715</v>
      </c>
      <c r="G187" s="273" t="s">
        <v>2266</v>
      </c>
      <c r="H187" s="274">
        <v>4</v>
      </c>
      <c r="I187" s="275"/>
      <c r="J187" s="276">
        <f>ROUND(I187*H187,2)</f>
        <v>0</v>
      </c>
      <c r="K187" s="272" t="s">
        <v>19</v>
      </c>
      <c r="L187" s="277"/>
      <c r="M187" s="278" t="s">
        <v>19</v>
      </c>
      <c r="N187" s="279" t="s">
        <v>43</v>
      </c>
      <c r="O187" s="84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AR187" s="231" t="s">
        <v>190</v>
      </c>
      <c r="AT187" s="231" t="s">
        <v>752</v>
      </c>
      <c r="AU187" s="231" t="s">
        <v>80</v>
      </c>
      <c r="AY187" s="18" t="s">
        <v>147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8" t="s">
        <v>80</v>
      </c>
      <c r="BK187" s="232">
        <f>ROUND(I187*H187,2)</f>
        <v>0</v>
      </c>
      <c r="BL187" s="18" t="s">
        <v>154</v>
      </c>
      <c r="BM187" s="231" t="s">
        <v>1575</v>
      </c>
    </row>
    <row r="188" spans="2:65" s="1" customFormat="1" ht="16.5" customHeight="1">
      <c r="B188" s="39"/>
      <c r="C188" s="270" t="s">
        <v>72</v>
      </c>
      <c r="D188" s="270" t="s">
        <v>752</v>
      </c>
      <c r="E188" s="271" t="s">
        <v>2716</v>
      </c>
      <c r="F188" s="272" t="s">
        <v>2717</v>
      </c>
      <c r="G188" s="273" t="s">
        <v>2266</v>
      </c>
      <c r="H188" s="274">
        <v>2</v>
      </c>
      <c r="I188" s="275"/>
      <c r="J188" s="276">
        <f>ROUND(I188*H188,2)</f>
        <v>0</v>
      </c>
      <c r="K188" s="272" t="s">
        <v>19</v>
      </c>
      <c r="L188" s="277"/>
      <c r="M188" s="278" t="s">
        <v>19</v>
      </c>
      <c r="N188" s="279" t="s">
        <v>43</v>
      </c>
      <c r="O188" s="84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AR188" s="231" t="s">
        <v>190</v>
      </c>
      <c r="AT188" s="231" t="s">
        <v>752</v>
      </c>
      <c r="AU188" s="231" t="s">
        <v>80</v>
      </c>
      <c r="AY188" s="18" t="s">
        <v>147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8" t="s">
        <v>80</v>
      </c>
      <c r="BK188" s="232">
        <f>ROUND(I188*H188,2)</f>
        <v>0</v>
      </c>
      <c r="BL188" s="18" t="s">
        <v>154</v>
      </c>
      <c r="BM188" s="231" t="s">
        <v>1583</v>
      </c>
    </row>
    <row r="189" spans="2:65" s="1" customFormat="1" ht="16.5" customHeight="1">
      <c r="B189" s="39"/>
      <c r="C189" s="270" t="s">
        <v>72</v>
      </c>
      <c r="D189" s="270" t="s">
        <v>752</v>
      </c>
      <c r="E189" s="271" t="s">
        <v>2718</v>
      </c>
      <c r="F189" s="272" t="s">
        <v>2719</v>
      </c>
      <c r="G189" s="273" t="s">
        <v>2266</v>
      </c>
      <c r="H189" s="274">
        <v>1</v>
      </c>
      <c r="I189" s="275"/>
      <c r="J189" s="276">
        <f>ROUND(I189*H189,2)</f>
        <v>0</v>
      </c>
      <c r="K189" s="272" t="s">
        <v>19</v>
      </c>
      <c r="L189" s="277"/>
      <c r="M189" s="278" t="s">
        <v>19</v>
      </c>
      <c r="N189" s="279" t="s">
        <v>43</v>
      </c>
      <c r="O189" s="84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AR189" s="231" t="s">
        <v>190</v>
      </c>
      <c r="AT189" s="231" t="s">
        <v>752</v>
      </c>
      <c r="AU189" s="231" t="s">
        <v>80</v>
      </c>
      <c r="AY189" s="18" t="s">
        <v>147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8" t="s">
        <v>80</v>
      </c>
      <c r="BK189" s="232">
        <f>ROUND(I189*H189,2)</f>
        <v>0</v>
      </c>
      <c r="BL189" s="18" t="s">
        <v>154</v>
      </c>
      <c r="BM189" s="231" t="s">
        <v>1608</v>
      </c>
    </row>
    <row r="190" spans="2:65" s="1" customFormat="1" ht="16.5" customHeight="1">
      <c r="B190" s="39"/>
      <c r="C190" s="270" t="s">
        <v>72</v>
      </c>
      <c r="D190" s="270" t="s">
        <v>752</v>
      </c>
      <c r="E190" s="271" t="s">
        <v>2720</v>
      </c>
      <c r="F190" s="272" t="s">
        <v>2721</v>
      </c>
      <c r="G190" s="273" t="s">
        <v>2266</v>
      </c>
      <c r="H190" s="274">
        <v>2</v>
      </c>
      <c r="I190" s="275"/>
      <c r="J190" s="276">
        <f>ROUND(I190*H190,2)</f>
        <v>0</v>
      </c>
      <c r="K190" s="272" t="s">
        <v>19</v>
      </c>
      <c r="L190" s="277"/>
      <c r="M190" s="278" t="s">
        <v>19</v>
      </c>
      <c r="N190" s="279" t="s">
        <v>43</v>
      </c>
      <c r="O190" s="84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AR190" s="231" t="s">
        <v>190</v>
      </c>
      <c r="AT190" s="231" t="s">
        <v>752</v>
      </c>
      <c r="AU190" s="231" t="s">
        <v>80</v>
      </c>
      <c r="AY190" s="18" t="s">
        <v>147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8" t="s">
        <v>80</v>
      </c>
      <c r="BK190" s="232">
        <f>ROUND(I190*H190,2)</f>
        <v>0</v>
      </c>
      <c r="BL190" s="18" t="s">
        <v>154</v>
      </c>
      <c r="BM190" s="231" t="s">
        <v>1616</v>
      </c>
    </row>
    <row r="191" spans="2:65" s="1" customFormat="1" ht="16.5" customHeight="1">
      <c r="B191" s="39"/>
      <c r="C191" s="270" t="s">
        <v>72</v>
      </c>
      <c r="D191" s="270" t="s">
        <v>752</v>
      </c>
      <c r="E191" s="271" t="s">
        <v>2722</v>
      </c>
      <c r="F191" s="272" t="s">
        <v>2723</v>
      </c>
      <c r="G191" s="273" t="s">
        <v>2266</v>
      </c>
      <c r="H191" s="274">
        <v>1</v>
      </c>
      <c r="I191" s="275"/>
      <c r="J191" s="276">
        <f>ROUND(I191*H191,2)</f>
        <v>0</v>
      </c>
      <c r="K191" s="272" t="s">
        <v>19</v>
      </c>
      <c r="L191" s="277"/>
      <c r="M191" s="278" t="s">
        <v>19</v>
      </c>
      <c r="N191" s="279" t="s">
        <v>43</v>
      </c>
      <c r="O191" s="84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AR191" s="231" t="s">
        <v>190</v>
      </c>
      <c r="AT191" s="231" t="s">
        <v>752</v>
      </c>
      <c r="AU191" s="231" t="s">
        <v>80</v>
      </c>
      <c r="AY191" s="18" t="s">
        <v>147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8" t="s">
        <v>80</v>
      </c>
      <c r="BK191" s="232">
        <f>ROUND(I191*H191,2)</f>
        <v>0</v>
      </c>
      <c r="BL191" s="18" t="s">
        <v>154</v>
      </c>
      <c r="BM191" s="231" t="s">
        <v>1624</v>
      </c>
    </row>
    <row r="192" spans="2:65" s="1" customFormat="1" ht="16.5" customHeight="1">
      <c r="B192" s="39"/>
      <c r="C192" s="270" t="s">
        <v>72</v>
      </c>
      <c r="D192" s="270" t="s">
        <v>752</v>
      </c>
      <c r="E192" s="271" t="s">
        <v>2724</v>
      </c>
      <c r="F192" s="272" t="s">
        <v>2717</v>
      </c>
      <c r="G192" s="273" t="s">
        <v>2266</v>
      </c>
      <c r="H192" s="274">
        <v>1</v>
      </c>
      <c r="I192" s="275"/>
      <c r="J192" s="276">
        <f>ROUND(I192*H192,2)</f>
        <v>0</v>
      </c>
      <c r="K192" s="272" t="s">
        <v>19</v>
      </c>
      <c r="L192" s="277"/>
      <c r="M192" s="278" t="s">
        <v>19</v>
      </c>
      <c r="N192" s="279" t="s">
        <v>43</v>
      </c>
      <c r="O192" s="84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AR192" s="231" t="s">
        <v>190</v>
      </c>
      <c r="AT192" s="231" t="s">
        <v>752</v>
      </c>
      <c r="AU192" s="231" t="s">
        <v>80</v>
      </c>
      <c r="AY192" s="18" t="s">
        <v>147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8" t="s">
        <v>80</v>
      </c>
      <c r="BK192" s="232">
        <f>ROUND(I192*H192,2)</f>
        <v>0</v>
      </c>
      <c r="BL192" s="18" t="s">
        <v>154</v>
      </c>
      <c r="BM192" s="231" t="s">
        <v>1632</v>
      </c>
    </row>
    <row r="193" spans="2:47" s="1" customFormat="1" ht="12">
      <c r="B193" s="39"/>
      <c r="C193" s="40"/>
      <c r="D193" s="235" t="s">
        <v>756</v>
      </c>
      <c r="E193" s="40"/>
      <c r="F193" s="280" t="s">
        <v>2725</v>
      </c>
      <c r="G193" s="40"/>
      <c r="H193" s="40"/>
      <c r="I193" s="146"/>
      <c r="J193" s="40"/>
      <c r="K193" s="40"/>
      <c r="L193" s="44"/>
      <c r="M193" s="281"/>
      <c r="N193" s="84"/>
      <c r="O193" s="84"/>
      <c r="P193" s="84"/>
      <c r="Q193" s="84"/>
      <c r="R193" s="84"/>
      <c r="S193" s="84"/>
      <c r="T193" s="85"/>
      <c r="AT193" s="18" t="s">
        <v>756</v>
      </c>
      <c r="AU193" s="18" t="s">
        <v>80</v>
      </c>
    </row>
    <row r="194" spans="2:65" s="1" customFormat="1" ht="16.5" customHeight="1">
      <c r="B194" s="39"/>
      <c r="C194" s="270" t="s">
        <v>72</v>
      </c>
      <c r="D194" s="270" t="s">
        <v>752</v>
      </c>
      <c r="E194" s="271" t="s">
        <v>2726</v>
      </c>
      <c r="F194" s="272" t="s">
        <v>2727</v>
      </c>
      <c r="G194" s="273" t="s">
        <v>2266</v>
      </c>
      <c r="H194" s="274">
        <v>1</v>
      </c>
      <c r="I194" s="275"/>
      <c r="J194" s="276">
        <f>ROUND(I194*H194,2)</f>
        <v>0</v>
      </c>
      <c r="K194" s="272" t="s">
        <v>19</v>
      </c>
      <c r="L194" s="277"/>
      <c r="M194" s="278" t="s">
        <v>19</v>
      </c>
      <c r="N194" s="279" t="s">
        <v>43</v>
      </c>
      <c r="O194" s="84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AR194" s="231" t="s">
        <v>190</v>
      </c>
      <c r="AT194" s="231" t="s">
        <v>752</v>
      </c>
      <c r="AU194" s="231" t="s">
        <v>80</v>
      </c>
      <c r="AY194" s="18" t="s">
        <v>147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8" t="s">
        <v>80</v>
      </c>
      <c r="BK194" s="232">
        <f>ROUND(I194*H194,2)</f>
        <v>0</v>
      </c>
      <c r="BL194" s="18" t="s">
        <v>154</v>
      </c>
      <c r="BM194" s="231" t="s">
        <v>1640</v>
      </c>
    </row>
    <row r="195" spans="2:63" s="11" customFormat="1" ht="25.9" customHeight="1">
      <c r="B195" s="204"/>
      <c r="C195" s="205"/>
      <c r="D195" s="206" t="s">
        <v>71</v>
      </c>
      <c r="E195" s="207" t="s">
        <v>170</v>
      </c>
      <c r="F195" s="207" t="s">
        <v>2728</v>
      </c>
      <c r="G195" s="205"/>
      <c r="H195" s="205"/>
      <c r="I195" s="208"/>
      <c r="J195" s="209">
        <f>BK195</f>
        <v>0</v>
      </c>
      <c r="K195" s="205"/>
      <c r="L195" s="210"/>
      <c r="M195" s="211"/>
      <c r="N195" s="212"/>
      <c r="O195" s="212"/>
      <c r="P195" s="213">
        <f>SUM(P196:P201)</f>
        <v>0</v>
      </c>
      <c r="Q195" s="212"/>
      <c r="R195" s="213">
        <f>SUM(R196:R201)</f>
        <v>0</v>
      </c>
      <c r="S195" s="212"/>
      <c r="T195" s="214">
        <f>SUM(T196:T201)</f>
        <v>0</v>
      </c>
      <c r="AR195" s="215" t="s">
        <v>80</v>
      </c>
      <c r="AT195" s="216" t="s">
        <v>71</v>
      </c>
      <c r="AU195" s="216" t="s">
        <v>72</v>
      </c>
      <c r="AY195" s="215" t="s">
        <v>147</v>
      </c>
      <c r="BK195" s="217">
        <f>SUM(BK196:BK201)</f>
        <v>0</v>
      </c>
    </row>
    <row r="196" spans="2:65" s="1" customFormat="1" ht="16.5" customHeight="1">
      <c r="B196" s="39"/>
      <c r="C196" s="270" t="s">
        <v>72</v>
      </c>
      <c r="D196" s="270" t="s">
        <v>752</v>
      </c>
      <c r="E196" s="271" t="s">
        <v>2337</v>
      </c>
      <c r="F196" s="272" t="s">
        <v>2729</v>
      </c>
      <c r="G196" s="273" t="s">
        <v>322</v>
      </c>
      <c r="H196" s="274">
        <v>531</v>
      </c>
      <c r="I196" s="275"/>
      <c r="J196" s="276">
        <f>ROUND(I196*H196,2)</f>
        <v>0</v>
      </c>
      <c r="K196" s="272" t="s">
        <v>19</v>
      </c>
      <c r="L196" s="277"/>
      <c r="M196" s="278" t="s">
        <v>19</v>
      </c>
      <c r="N196" s="279" t="s">
        <v>43</v>
      </c>
      <c r="O196" s="84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AR196" s="231" t="s">
        <v>190</v>
      </c>
      <c r="AT196" s="231" t="s">
        <v>752</v>
      </c>
      <c r="AU196" s="231" t="s">
        <v>80</v>
      </c>
      <c r="AY196" s="18" t="s">
        <v>147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8" t="s">
        <v>80</v>
      </c>
      <c r="BK196" s="232">
        <f>ROUND(I196*H196,2)</f>
        <v>0</v>
      </c>
      <c r="BL196" s="18" t="s">
        <v>154</v>
      </c>
      <c r="BM196" s="231" t="s">
        <v>1648</v>
      </c>
    </row>
    <row r="197" spans="2:65" s="1" customFormat="1" ht="16.5" customHeight="1">
      <c r="B197" s="39"/>
      <c r="C197" s="270" t="s">
        <v>72</v>
      </c>
      <c r="D197" s="270" t="s">
        <v>752</v>
      </c>
      <c r="E197" s="271" t="s">
        <v>2341</v>
      </c>
      <c r="F197" s="272" t="s">
        <v>2635</v>
      </c>
      <c r="G197" s="273" t="s">
        <v>322</v>
      </c>
      <c r="H197" s="274">
        <v>116</v>
      </c>
      <c r="I197" s="275"/>
      <c r="J197" s="276">
        <f>ROUND(I197*H197,2)</f>
        <v>0</v>
      </c>
      <c r="K197" s="272" t="s">
        <v>19</v>
      </c>
      <c r="L197" s="277"/>
      <c r="M197" s="278" t="s">
        <v>19</v>
      </c>
      <c r="N197" s="279" t="s">
        <v>43</v>
      </c>
      <c r="O197" s="84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AR197" s="231" t="s">
        <v>190</v>
      </c>
      <c r="AT197" s="231" t="s">
        <v>752</v>
      </c>
      <c r="AU197" s="231" t="s">
        <v>80</v>
      </c>
      <c r="AY197" s="18" t="s">
        <v>147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8" t="s">
        <v>80</v>
      </c>
      <c r="BK197" s="232">
        <f>ROUND(I197*H197,2)</f>
        <v>0</v>
      </c>
      <c r="BL197" s="18" t="s">
        <v>154</v>
      </c>
      <c r="BM197" s="231" t="s">
        <v>1656</v>
      </c>
    </row>
    <row r="198" spans="2:65" s="1" customFormat="1" ht="16.5" customHeight="1">
      <c r="B198" s="39"/>
      <c r="C198" s="270" t="s">
        <v>72</v>
      </c>
      <c r="D198" s="270" t="s">
        <v>752</v>
      </c>
      <c r="E198" s="271" t="s">
        <v>2343</v>
      </c>
      <c r="F198" s="272" t="s">
        <v>2636</v>
      </c>
      <c r="G198" s="273" t="s">
        <v>322</v>
      </c>
      <c r="H198" s="274">
        <v>180</v>
      </c>
      <c r="I198" s="275"/>
      <c r="J198" s="276">
        <f>ROUND(I198*H198,2)</f>
        <v>0</v>
      </c>
      <c r="K198" s="272" t="s">
        <v>19</v>
      </c>
      <c r="L198" s="277"/>
      <c r="M198" s="278" t="s">
        <v>19</v>
      </c>
      <c r="N198" s="279" t="s">
        <v>43</v>
      </c>
      <c r="O198" s="84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AR198" s="231" t="s">
        <v>190</v>
      </c>
      <c r="AT198" s="231" t="s">
        <v>752</v>
      </c>
      <c r="AU198" s="231" t="s">
        <v>80</v>
      </c>
      <c r="AY198" s="18" t="s">
        <v>147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8" t="s">
        <v>80</v>
      </c>
      <c r="BK198" s="232">
        <f>ROUND(I198*H198,2)</f>
        <v>0</v>
      </c>
      <c r="BL198" s="18" t="s">
        <v>154</v>
      </c>
      <c r="BM198" s="231" t="s">
        <v>1664</v>
      </c>
    </row>
    <row r="199" spans="2:65" s="1" customFormat="1" ht="16.5" customHeight="1">
      <c r="B199" s="39"/>
      <c r="C199" s="270" t="s">
        <v>72</v>
      </c>
      <c r="D199" s="270" t="s">
        <v>752</v>
      </c>
      <c r="E199" s="271" t="s">
        <v>2345</v>
      </c>
      <c r="F199" s="272" t="s">
        <v>2637</v>
      </c>
      <c r="G199" s="273" t="s">
        <v>322</v>
      </c>
      <c r="H199" s="274">
        <v>61</v>
      </c>
      <c r="I199" s="275"/>
      <c r="J199" s="276">
        <f>ROUND(I199*H199,2)</f>
        <v>0</v>
      </c>
      <c r="K199" s="272" t="s">
        <v>19</v>
      </c>
      <c r="L199" s="277"/>
      <c r="M199" s="278" t="s">
        <v>19</v>
      </c>
      <c r="N199" s="279" t="s">
        <v>43</v>
      </c>
      <c r="O199" s="84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AR199" s="231" t="s">
        <v>190</v>
      </c>
      <c r="AT199" s="231" t="s">
        <v>752</v>
      </c>
      <c r="AU199" s="231" t="s">
        <v>80</v>
      </c>
      <c r="AY199" s="18" t="s">
        <v>147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8" t="s">
        <v>80</v>
      </c>
      <c r="BK199" s="232">
        <f>ROUND(I199*H199,2)</f>
        <v>0</v>
      </c>
      <c r="BL199" s="18" t="s">
        <v>154</v>
      </c>
      <c r="BM199" s="231" t="s">
        <v>1672</v>
      </c>
    </row>
    <row r="200" spans="2:65" s="1" customFormat="1" ht="16.5" customHeight="1">
      <c r="B200" s="39"/>
      <c r="C200" s="270" t="s">
        <v>72</v>
      </c>
      <c r="D200" s="270" t="s">
        <v>752</v>
      </c>
      <c r="E200" s="271" t="s">
        <v>2347</v>
      </c>
      <c r="F200" s="272" t="s">
        <v>2638</v>
      </c>
      <c r="G200" s="273" t="s">
        <v>322</v>
      </c>
      <c r="H200" s="274">
        <v>24</v>
      </c>
      <c r="I200" s="275"/>
      <c r="J200" s="276">
        <f>ROUND(I200*H200,2)</f>
        <v>0</v>
      </c>
      <c r="K200" s="272" t="s">
        <v>19</v>
      </c>
      <c r="L200" s="277"/>
      <c r="M200" s="278" t="s">
        <v>19</v>
      </c>
      <c r="N200" s="279" t="s">
        <v>43</v>
      </c>
      <c r="O200" s="84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AR200" s="231" t="s">
        <v>190</v>
      </c>
      <c r="AT200" s="231" t="s">
        <v>752</v>
      </c>
      <c r="AU200" s="231" t="s">
        <v>80</v>
      </c>
      <c r="AY200" s="18" t="s">
        <v>147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8" t="s">
        <v>80</v>
      </c>
      <c r="BK200" s="232">
        <f>ROUND(I200*H200,2)</f>
        <v>0</v>
      </c>
      <c r="BL200" s="18" t="s">
        <v>154</v>
      </c>
      <c r="BM200" s="231" t="s">
        <v>1682</v>
      </c>
    </row>
    <row r="201" spans="2:65" s="1" customFormat="1" ht="16.5" customHeight="1">
      <c r="B201" s="39"/>
      <c r="C201" s="270" t="s">
        <v>72</v>
      </c>
      <c r="D201" s="270" t="s">
        <v>752</v>
      </c>
      <c r="E201" s="271" t="s">
        <v>2349</v>
      </c>
      <c r="F201" s="272" t="s">
        <v>2639</v>
      </c>
      <c r="G201" s="273" t="s">
        <v>322</v>
      </c>
      <c r="H201" s="274">
        <v>15</v>
      </c>
      <c r="I201" s="275"/>
      <c r="J201" s="276">
        <f>ROUND(I201*H201,2)</f>
        <v>0</v>
      </c>
      <c r="K201" s="272" t="s">
        <v>19</v>
      </c>
      <c r="L201" s="277"/>
      <c r="M201" s="278" t="s">
        <v>19</v>
      </c>
      <c r="N201" s="279" t="s">
        <v>43</v>
      </c>
      <c r="O201" s="84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AR201" s="231" t="s">
        <v>190</v>
      </c>
      <c r="AT201" s="231" t="s">
        <v>752</v>
      </c>
      <c r="AU201" s="231" t="s">
        <v>80</v>
      </c>
      <c r="AY201" s="18" t="s">
        <v>147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8" t="s">
        <v>80</v>
      </c>
      <c r="BK201" s="232">
        <f>ROUND(I201*H201,2)</f>
        <v>0</v>
      </c>
      <c r="BL201" s="18" t="s">
        <v>154</v>
      </c>
      <c r="BM201" s="231" t="s">
        <v>1690</v>
      </c>
    </row>
    <row r="202" spans="2:63" s="11" customFormat="1" ht="25.9" customHeight="1">
      <c r="B202" s="204"/>
      <c r="C202" s="205"/>
      <c r="D202" s="206" t="s">
        <v>71</v>
      </c>
      <c r="E202" s="207" t="s">
        <v>176</v>
      </c>
      <c r="F202" s="207" t="s">
        <v>2730</v>
      </c>
      <c r="G202" s="205"/>
      <c r="H202" s="205"/>
      <c r="I202" s="208"/>
      <c r="J202" s="209">
        <f>BK202</f>
        <v>0</v>
      </c>
      <c r="K202" s="205"/>
      <c r="L202" s="210"/>
      <c r="M202" s="211"/>
      <c r="N202" s="212"/>
      <c r="O202" s="212"/>
      <c r="P202" s="213">
        <f>P203</f>
        <v>0</v>
      </c>
      <c r="Q202" s="212"/>
      <c r="R202" s="213">
        <f>R203</f>
        <v>0</v>
      </c>
      <c r="S202" s="212"/>
      <c r="T202" s="214">
        <f>T203</f>
        <v>0</v>
      </c>
      <c r="AR202" s="215" t="s">
        <v>80</v>
      </c>
      <c r="AT202" s="216" t="s">
        <v>71</v>
      </c>
      <c r="AU202" s="216" t="s">
        <v>72</v>
      </c>
      <c r="AY202" s="215" t="s">
        <v>147</v>
      </c>
      <c r="BK202" s="217">
        <f>BK203</f>
        <v>0</v>
      </c>
    </row>
    <row r="203" spans="2:65" s="1" customFormat="1" ht="24" customHeight="1">
      <c r="B203" s="39"/>
      <c r="C203" s="220" t="s">
        <v>72</v>
      </c>
      <c r="D203" s="220" t="s">
        <v>149</v>
      </c>
      <c r="E203" s="221" t="s">
        <v>2731</v>
      </c>
      <c r="F203" s="222" t="s">
        <v>2732</v>
      </c>
      <c r="G203" s="223" t="s">
        <v>152</v>
      </c>
      <c r="H203" s="224">
        <v>0</v>
      </c>
      <c r="I203" s="225"/>
      <c r="J203" s="226">
        <f>ROUND(I203*H203,2)</f>
        <v>0</v>
      </c>
      <c r="K203" s="222" t="s">
        <v>19</v>
      </c>
      <c r="L203" s="44"/>
      <c r="M203" s="227" t="s">
        <v>19</v>
      </c>
      <c r="N203" s="228" t="s">
        <v>43</v>
      </c>
      <c r="O203" s="84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AR203" s="231" t="s">
        <v>154</v>
      </c>
      <c r="AT203" s="231" t="s">
        <v>149</v>
      </c>
      <c r="AU203" s="231" t="s">
        <v>80</v>
      </c>
      <c r="AY203" s="18" t="s">
        <v>147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8" t="s">
        <v>80</v>
      </c>
      <c r="BK203" s="232">
        <f>ROUND(I203*H203,2)</f>
        <v>0</v>
      </c>
      <c r="BL203" s="18" t="s">
        <v>154</v>
      </c>
      <c r="BM203" s="231" t="s">
        <v>1698</v>
      </c>
    </row>
    <row r="204" spans="2:63" s="11" customFormat="1" ht="25.9" customHeight="1">
      <c r="B204" s="204"/>
      <c r="C204" s="205"/>
      <c r="D204" s="206" t="s">
        <v>71</v>
      </c>
      <c r="E204" s="207" t="s">
        <v>184</v>
      </c>
      <c r="F204" s="207" t="s">
        <v>2733</v>
      </c>
      <c r="G204" s="205"/>
      <c r="H204" s="205"/>
      <c r="I204" s="208"/>
      <c r="J204" s="209">
        <f>BK204</f>
        <v>0</v>
      </c>
      <c r="K204" s="205"/>
      <c r="L204" s="210"/>
      <c r="M204" s="211"/>
      <c r="N204" s="212"/>
      <c r="O204" s="212"/>
      <c r="P204" s="213">
        <f>P205</f>
        <v>0</v>
      </c>
      <c r="Q204" s="212"/>
      <c r="R204" s="213">
        <f>R205</f>
        <v>0</v>
      </c>
      <c r="S204" s="212"/>
      <c r="T204" s="214">
        <f>T205</f>
        <v>0</v>
      </c>
      <c r="AR204" s="215" t="s">
        <v>80</v>
      </c>
      <c r="AT204" s="216" t="s">
        <v>71</v>
      </c>
      <c r="AU204" s="216" t="s">
        <v>72</v>
      </c>
      <c r="AY204" s="215" t="s">
        <v>147</v>
      </c>
      <c r="BK204" s="217">
        <f>BK205</f>
        <v>0</v>
      </c>
    </row>
    <row r="205" spans="2:65" s="1" customFormat="1" ht="24" customHeight="1">
      <c r="B205" s="39"/>
      <c r="C205" s="220" t="s">
        <v>72</v>
      </c>
      <c r="D205" s="220" t="s">
        <v>149</v>
      </c>
      <c r="E205" s="221" t="s">
        <v>2734</v>
      </c>
      <c r="F205" s="222" t="s">
        <v>2735</v>
      </c>
      <c r="G205" s="223" t="s">
        <v>2736</v>
      </c>
      <c r="H205" s="224">
        <v>0</v>
      </c>
      <c r="I205" s="225"/>
      <c r="J205" s="226">
        <f>ROUND(I205*H205,2)</f>
        <v>0</v>
      </c>
      <c r="K205" s="222" t="s">
        <v>19</v>
      </c>
      <c r="L205" s="44"/>
      <c r="M205" s="294" t="s">
        <v>19</v>
      </c>
      <c r="N205" s="295" t="s">
        <v>43</v>
      </c>
      <c r="O205" s="296"/>
      <c r="P205" s="297">
        <f>O205*H205</f>
        <v>0</v>
      </c>
      <c r="Q205" s="297">
        <v>0</v>
      </c>
      <c r="R205" s="297">
        <f>Q205*H205</f>
        <v>0</v>
      </c>
      <c r="S205" s="297">
        <v>0</v>
      </c>
      <c r="T205" s="298">
        <f>S205*H205</f>
        <v>0</v>
      </c>
      <c r="AR205" s="231" t="s">
        <v>154</v>
      </c>
      <c r="AT205" s="231" t="s">
        <v>149</v>
      </c>
      <c r="AU205" s="231" t="s">
        <v>80</v>
      </c>
      <c r="AY205" s="18" t="s">
        <v>147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8" t="s">
        <v>80</v>
      </c>
      <c r="BK205" s="232">
        <f>ROUND(I205*H205,2)</f>
        <v>0</v>
      </c>
      <c r="BL205" s="18" t="s">
        <v>154</v>
      </c>
      <c r="BM205" s="231" t="s">
        <v>1706</v>
      </c>
    </row>
    <row r="206" spans="2:12" s="1" customFormat="1" ht="6.95" customHeight="1">
      <c r="B206" s="59"/>
      <c r="C206" s="60"/>
      <c r="D206" s="60"/>
      <c r="E206" s="60"/>
      <c r="F206" s="60"/>
      <c r="G206" s="60"/>
      <c r="H206" s="60"/>
      <c r="I206" s="171"/>
      <c r="J206" s="60"/>
      <c r="K206" s="60"/>
      <c r="L206" s="44"/>
    </row>
  </sheetData>
  <sheetProtection password="CC3D" sheet="1" objects="1" scenarios="1" formatColumns="0" formatRows="0" autoFilter="0"/>
  <autoFilter ref="C91:K20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99</v>
      </c>
    </row>
    <row r="3" spans="2:46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82</v>
      </c>
    </row>
    <row r="4" spans="2:46" ht="24.95" customHeight="1">
      <c r="B4" s="21"/>
      <c r="D4" s="142" t="s">
        <v>110</v>
      </c>
      <c r="L4" s="21"/>
      <c r="M4" s="14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4" t="s">
        <v>16</v>
      </c>
      <c r="L6" s="21"/>
    </row>
    <row r="7" spans="2:12" ht="16.5" customHeight="1">
      <c r="B7" s="21"/>
      <c r="E7" s="145" t="str">
        <f>'Rekapitulace stavby'!K6</f>
        <v>Rekonstrukce vlastivědného muzea Nymburk - doplnění 1.6.2019</v>
      </c>
      <c r="F7" s="144"/>
      <c r="G7" s="144"/>
      <c r="H7" s="144"/>
      <c r="L7" s="21"/>
    </row>
    <row r="8" spans="2:12" ht="12" customHeight="1">
      <c r="B8" s="21"/>
      <c r="D8" s="144" t="s">
        <v>111</v>
      </c>
      <c r="L8" s="21"/>
    </row>
    <row r="9" spans="2:12" s="1" customFormat="1" ht="16.5" customHeight="1">
      <c r="B9" s="44"/>
      <c r="E9" s="145" t="s">
        <v>600</v>
      </c>
      <c r="F9" s="1"/>
      <c r="G9" s="1"/>
      <c r="H9" s="1"/>
      <c r="I9" s="146"/>
      <c r="L9" s="44"/>
    </row>
    <row r="10" spans="2:12" s="1" customFormat="1" ht="12" customHeight="1">
      <c r="B10" s="44"/>
      <c r="D10" s="144" t="s">
        <v>2253</v>
      </c>
      <c r="I10" s="146"/>
      <c r="L10" s="44"/>
    </row>
    <row r="11" spans="2:12" s="1" customFormat="1" ht="36.95" customHeight="1">
      <c r="B11" s="44"/>
      <c r="E11" s="147" t="s">
        <v>2737</v>
      </c>
      <c r="F11" s="1"/>
      <c r="G11" s="1"/>
      <c r="H11" s="1"/>
      <c r="I11" s="146"/>
      <c r="L11" s="44"/>
    </row>
    <row r="12" spans="2:12" s="1" customFormat="1" ht="12">
      <c r="B12" s="44"/>
      <c r="I12" s="146"/>
      <c r="L12" s="44"/>
    </row>
    <row r="13" spans="2:12" s="1" customFormat="1" ht="12" customHeight="1">
      <c r="B13" s="44"/>
      <c r="D13" s="144" t="s">
        <v>18</v>
      </c>
      <c r="F13" s="133" t="s">
        <v>19</v>
      </c>
      <c r="I13" s="148" t="s">
        <v>20</v>
      </c>
      <c r="J13" s="133" t="s">
        <v>19</v>
      </c>
      <c r="L13" s="44"/>
    </row>
    <row r="14" spans="2:12" s="1" customFormat="1" ht="12" customHeight="1">
      <c r="B14" s="44"/>
      <c r="D14" s="144" t="s">
        <v>21</v>
      </c>
      <c r="F14" s="133" t="s">
        <v>2255</v>
      </c>
      <c r="I14" s="148" t="s">
        <v>23</v>
      </c>
      <c r="J14" s="149" t="str">
        <f>'Rekapitulace stavby'!AN8</f>
        <v>28. 4. 2019</v>
      </c>
      <c r="L14" s="44"/>
    </row>
    <row r="15" spans="2:12" s="1" customFormat="1" ht="10.8" customHeight="1">
      <c r="B15" s="44"/>
      <c r="I15" s="146"/>
      <c r="L15" s="44"/>
    </row>
    <row r="16" spans="2:12" s="1" customFormat="1" ht="12" customHeight="1">
      <c r="B16" s="44"/>
      <c r="D16" s="144" t="s">
        <v>25</v>
      </c>
      <c r="I16" s="148" t="s">
        <v>26</v>
      </c>
      <c r="J16" s="133" t="str">
        <f>IF('Rekapitulace stavby'!AN10="","",'Rekapitulace stavby'!AN10)</f>
        <v/>
      </c>
      <c r="L16" s="44"/>
    </row>
    <row r="17" spans="2:12" s="1" customFormat="1" ht="18" customHeight="1">
      <c r="B17" s="44"/>
      <c r="E17" s="133" t="str">
        <f>IF('Rekapitulace stavby'!E11="","",'Rekapitulace stavby'!E11)</f>
        <v>Město Nymburk</v>
      </c>
      <c r="I17" s="148" t="s">
        <v>28</v>
      </c>
      <c r="J17" s="133" t="str">
        <f>IF('Rekapitulace stavby'!AN11="","",'Rekapitulace stavby'!AN11)</f>
        <v/>
      </c>
      <c r="L17" s="44"/>
    </row>
    <row r="18" spans="2:12" s="1" customFormat="1" ht="6.95" customHeight="1">
      <c r="B18" s="44"/>
      <c r="I18" s="146"/>
      <c r="L18" s="44"/>
    </row>
    <row r="19" spans="2:12" s="1" customFormat="1" ht="12" customHeight="1">
      <c r="B19" s="44"/>
      <c r="D19" s="144" t="s">
        <v>29</v>
      </c>
      <c r="I19" s="148" t="s">
        <v>26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33"/>
      <c r="G20" s="133"/>
      <c r="H20" s="133"/>
      <c r="I20" s="148" t="s">
        <v>28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6"/>
      <c r="L21" s="44"/>
    </row>
    <row r="22" spans="2:12" s="1" customFormat="1" ht="12" customHeight="1">
      <c r="B22" s="44"/>
      <c r="D22" s="144" t="s">
        <v>31</v>
      </c>
      <c r="I22" s="148" t="s">
        <v>26</v>
      </c>
      <c r="J22" s="133" t="str">
        <f>IF('Rekapitulace stavby'!AN16="","",'Rekapitulace stavby'!AN16)</f>
        <v/>
      </c>
      <c r="L22" s="44"/>
    </row>
    <row r="23" spans="2:12" s="1" customFormat="1" ht="18" customHeight="1">
      <c r="B23" s="44"/>
      <c r="E23" s="133" t="str">
        <f>IF('Rekapitulace stavby'!E17="","",'Rekapitulace stavby'!E17)</f>
        <v>RAM projekt s.r.o.</v>
      </c>
      <c r="I23" s="148" t="s">
        <v>28</v>
      </c>
      <c r="J23" s="133" t="str">
        <f>IF('Rekapitulace stavby'!AN17="","",'Rekapitulace stavby'!AN17)</f>
        <v/>
      </c>
      <c r="L23" s="44"/>
    </row>
    <row r="24" spans="2:12" s="1" customFormat="1" ht="6.95" customHeight="1">
      <c r="B24" s="44"/>
      <c r="I24" s="146"/>
      <c r="L24" s="44"/>
    </row>
    <row r="25" spans="2:12" s="1" customFormat="1" ht="12" customHeight="1">
      <c r="B25" s="44"/>
      <c r="D25" s="144" t="s">
        <v>34</v>
      </c>
      <c r="I25" s="148" t="s">
        <v>26</v>
      </c>
      <c r="J25" s="133" t="str">
        <f>IF('Rekapitulace stavby'!AN19="","",'Rekapitulace stavby'!AN19)</f>
        <v/>
      </c>
      <c r="L25" s="44"/>
    </row>
    <row r="26" spans="2:12" s="1" customFormat="1" ht="18" customHeight="1">
      <c r="B26" s="44"/>
      <c r="E26" s="133" t="str">
        <f>IF('Rekapitulace stavby'!E20="","",'Rekapitulace stavby'!E20)</f>
        <v>Ing. Eva Mrvová</v>
      </c>
      <c r="I26" s="148" t="s">
        <v>28</v>
      </c>
      <c r="J26" s="133" t="str">
        <f>IF('Rekapitulace stavby'!AN20="","",'Rekapitulace stavby'!AN20)</f>
        <v/>
      </c>
      <c r="L26" s="44"/>
    </row>
    <row r="27" spans="2:12" s="1" customFormat="1" ht="6.95" customHeight="1">
      <c r="B27" s="44"/>
      <c r="I27" s="146"/>
      <c r="L27" s="44"/>
    </row>
    <row r="28" spans="2:12" s="1" customFormat="1" ht="12" customHeight="1">
      <c r="B28" s="44"/>
      <c r="D28" s="144" t="s">
        <v>36</v>
      </c>
      <c r="I28" s="146"/>
      <c r="L28" s="44"/>
    </row>
    <row r="29" spans="2:12" s="7" customFormat="1" ht="16.5" customHeight="1">
      <c r="B29" s="150"/>
      <c r="E29" s="151" t="s">
        <v>19</v>
      </c>
      <c r="F29" s="151"/>
      <c r="G29" s="151"/>
      <c r="H29" s="151"/>
      <c r="I29" s="152"/>
      <c r="L29" s="150"/>
    </row>
    <row r="30" spans="2:12" s="1" customFormat="1" ht="6.95" customHeight="1">
      <c r="B30" s="44"/>
      <c r="I30" s="146"/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53"/>
      <c r="J31" s="76"/>
      <c r="K31" s="76"/>
      <c r="L31" s="44"/>
    </row>
    <row r="32" spans="2:12" s="1" customFormat="1" ht="25.4" customHeight="1">
      <c r="B32" s="44"/>
      <c r="D32" s="154" t="s">
        <v>38</v>
      </c>
      <c r="I32" s="146"/>
      <c r="J32" s="155">
        <f>ROUND(J85,2)</f>
        <v>0</v>
      </c>
      <c r="L32" s="44"/>
    </row>
    <row r="33" spans="2:12" s="1" customFormat="1" ht="6.95" customHeight="1">
      <c r="B33" s="44"/>
      <c r="D33" s="76"/>
      <c r="E33" s="76"/>
      <c r="F33" s="76"/>
      <c r="G33" s="76"/>
      <c r="H33" s="76"/>
      <c r="I33" s="153"/>
      <c r="J33" s="76"/>
      <c r="K33" s="76"/>
      <c r="L33" s="44"/>
    </row>
    <row r="34" spans="2:12" s="1" customFormat="1" ht="14.4" customHeight="1">
      <c r="B34" s="44"/>
      <c r="F34" s="156" t="s">
        <v>40</v>
      </c>
      <c r="I34" s="157" t="s">
        <v>39</v>
      </c>
      <c r="J34" s="156" t="s">
        <v>41</v>
      </c>
      <c r="L34" s="44"/>
    </row>
    <row r="35" spans="2:12" s="1" customFormat="1" ht="14.4" customHeight="1">
      <c r="B35" s="44"/>
      <c r="D35" s="158" t="s">
        <v>42</v>
      </c>
      <c r="E35" s="144" t="s">
        <v>43</v>
      </c>
      <c r="F35" s="159">
        <f>ROUND((SUM(BE85:BE116)),2)</f>
        <v>0</v>
      </c>
      <c r="I35" s="160">
        <v>0.21</v>
      </c>
      <c r="J35" s="159">
        <f>ROUND(((SUM(BE85:BE116))*I35),2)</f>
        <v>0</v>
      </c>
      <c r="L35" s="44"/>
    </row>
    <row r="36" spans="2:12" s="1" customFormat="1" ht="14.4" customHeight="1">
      <c r="B36" s="44"/>
      <c r="E36" s="144" t="s">
        <v>44</v>
      </c>
      <c r="F36" s="159">
        <f>ROUND((SUM(BF85:BF116)),2)</f>
        <v>0</v>
      </c>
      <c r="I36" s="160">
        <v>0.15</v>
      </c>
      <c r="J36" s="159">
        <f>ROUND(((SUM(BF85:BF116))*I36),2)</f>
        <v>0</v>
      </c>
      <c r="L36" s="44"/>
    </row>
    <row r="37" spans="2:12" s="1" customFormat="1" ht="14.4" customHeight="1" hidden="1">
      <c r="B37" s="44"/>
      <c r="E37" s="144" t="s">
        <v>45</v>
      </c>
      <c r="F37" s="159">
        <f>ROUND((SUM(BG85:BG116)),2)</f>
        <v>0</v>
      </c>
      <c r="I37" s="160">
        <v>0.21</v>
      </c>
      <c r="J37" s="159">
        <f>0</f>
        <v>0</v>
      </c>
      <c r="L37" s="44"/>
    </row>
    <row r="38" spans="2:12" s="1" customFormat="1" ht="14.4" customHeight="1" hidden="1">
      <c r="B38" s="44"/>
      <c r="E38" s="144" t="s">
        <v>46</v>
      </c>
      <c r="F38" s="159">
        <f>ROUND((SUM(BH85:BH116)),2)</f>
        <v>0</v>
      </c>
      <c r="I38" s="160">
        <v>0.15</v>
      </c>
      <c r="J38" s="159">
        <f>0</f>
        <v>0</v>
      </c>
      <c r="L38" s="44"/>
    </row>
    <row r="39" spans="2:12" s="1" customFormat="1" ht="14.4" customHeight="1" hidden="1">
      <c r="B39" s="44"/>
      <c r="E39" s="144" t="s">
        <v>47</v>
      </c>
      <c r="F39" s="159">
        <f>ROUND((SUM(BI85:BI116)),2)</f>
        <v>0</v>
      </c>
      <c r="I39" s="160">
        <v>0</v>
      </c>
      <c r="J39" s="159">
        <f>0</f>
        <v>0</v>
      </c>
      <c r="L39" s="44"/>
    </row>
    <row r="40" spans="2:12" s="1" customFormat="1" ht="6.95" customHeight="1">
      <c r="B40" s="44"/>
      <c r="I40" s="146"/>
      <c r="L40" s="44"/>
    </row>
    <row r="41" spans="2:12" s="1" customFormat="1" ht="25.4" customHeight="1">
      <c r="B41" s="44"/>
      <c r="C41" s="161"/>
      <c r="D41" s="162" t="s">
        <v>48</v>
      </c>
      <c r="E41" s="163"/>
      <c r="F41" s="163"/>
      <c r="G41" s="164" t="s">
        <v>49</v>
      </c>
      <c r="H41" s="165" t="s">
        <v>50</v>
      </c>
      <c r="I41" s="166"/>
      <c r="J41" s="167">
        <f>SUM(J32:J39)</f>
        <v>0</v>
      </c>
      <c r="K41" s="168"/>
      <c r="L41" s="44"/>
    </row>
    <row r="42" spans="2:12" s="1" customFormat="1" ht="14.4" customHeight="1">
      <c r="B42" s="169"/>
      <c r="C42" s="170"/>
      <c r="D42" s="170"/>
      <c r="E42" s="170"/>
      <c r="F42" s="170"/>
      <c r="G42" s="170"/>
      <c r="H42" s="170"/>
      <c r="I42" s="171"/>
      <c r="J42" s="170"/>
      <c r="K42" s="170"/>
      <c r="L42" s="44"/>
    </row>
    <row r="46" spans="2:12" s="1" customFormat="1" ht="6.95" customHeight="1">
      <c r="B46" s="172"/>
      <c r="C46" s="173"/>
      <c r="D46" s="173"/>
      <c r="E46" s="173"/>
      <c r="F46" s="173"/>
      <c r="G46" s="173"/>
      <c r="H46" s="173"/>
      <c r="I46" s="174"/>
      <c r="J46" s="173"/>
      <c r="K46" s="173"/>
      <c r="L46" s="44"/>
    </row>
    <row r="47" spans="2:12" s="1" customFormat="1" ht="24.95" customHeight="1">
      <c r="B47" s="39"/>
      <c r="C47" s="24" t="s">
        <v>113</v>
      </c>
      <c r="D47" s="40"/>
      <c r="E47" s="40"/>
      <c r="F47" s="40"/>
      <c r="G47" s="40"/>
      <c r="H47" s="40"/>
      <c r="I47" s="146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6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6"/>
      <c r="J49" s="40"/>
      <c r="K49" s="40"/>
      <c r="L49" s="44"/>
    </row>
    <row r="50" spans="2:12" s="1" customFormat="1" ht="16.5" customHeight="1">
      <c r="B50" s="39"/>
      <c r="C50" s="40"/>
      <c r="D50" s="40"/>
      <c r="E50" s="175" t="str">
        <f>E7</f>
        <v>Rekonstrukce vlastivědného muzea Nymburk - doplnění 1.6.2019</v>
      </c>
      <c r="F50" s="33"/>
      <c r="G50" s="33"/>
      <c r="H50" s="33"/>
      <c r="I50" s="146"/>
      <c r="J50" s="40"/>
      <c r="K50" s="40"/>
      <c r="L50" s="44"/>
    </row>
    <row r="51" spans="2:12" ht="12" customHeight="1">
      <c r="B51" s="22"/>
      <c r="C51" s="33" t="s">
        <v>111</v>
      </c>
      <c r="D51" s="23"/>
      <c r="E51" s="23"/>
      <c r="F51" s="23"/>
      <c r="G51" s="23"/>
      <c r="H51" s="23"/>
      <c r="I51" s="138"/>
      <c r="J51" s="23"/>
      <c r="K51" s="23"/>
      <c r="L51" s="21"/>
    </row>
    <row r="52" spans="2:12" s="1" customFormat="1" ht="16.5" customHeight="1">
      <c r="B52" s="39"/>
      <c r="C52" s="40"/>
      <c r="D52" s="40"/>
      <c r="E52" s="175" t="s">
        <v>600</v>
      </c>
      <c r="F52" s="40"/>
      <c r="G52" s="40"/>
      <c r="H52" s="40"/>
      <c r="I52" s="146"/>
      <c r="J52" s="40"/>
      <c r="K52" s="40"/>
      <c r="L52" s="44"/>
    </row>
    <row r="53" spans="2:12" s="1" customFormat="1" ht="12" customHeight="1">
      <c r="B53" s="39"/>
      <c r="C53" s="33" t="s">
        <v>2253</v>
      </c>
      <c r="D53" s="40"/>
      <c r="E53" s="40"/>
      <c r="F53" s="40"/>
      <c r="G53" s="40"/>
      <c r="H53" s="40"/>
      <c r="I53" s="146"/>
      <c r="J53" s="40"/>
      <c r="K53" s="40"/>
      <c r="L53" s="44"/>
    </row>
    <row r="54" spans="2:12" s="1" customFormat="1" ht="16.5" customHeight="1">
      <c r="B54" s="39"/>
      <c r="C54" s="40"/>
      <c r="D54" s="40"/>
      <c r="E54" s="69" t="str">
        <f>E11</f>
        <v>02.4 - Soupis svítidel</v>
      </c>
      <c r="F54" s="40"/>
      <c r="G54" s="40"/>
      <c r="H54" s="40"/>
      <c r="I54" s="146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6"/>
      <c r="J55" s="40"/>
      <c r="K55" s="40"/>
      <c r="L55" s="44"/>
    </row>
    <row r="56" spans="2:12" s="1" customFormat="1" ht="12" customHeight="1">
      <c r="B56" s="39"/>
      <c r="C56" s="33" t="s">
        <v>21</v>
      </c>
      <c r="D56" s="40"/>
      <c r="E56" s="40"/>
      <c r="F56" s="28" t="str">
        <f>F14</f>
        <v xml:space="preserve"> </v>
      </c>
      <c r="G56" s="40"/>
      <c r="H56" s="40"/>
      <c r="I56" s="148" t="s">
        <v>23</v>
      </c>
      <c r="J56" s="72" t="str">
        <f>IF(J14="","",J14)</f>
        <v>28. 4. 2019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6"/>
      <c r="J57" s="40"/>
      <c r="K57" s="40"/>
      <c r="L57" s="44"/>
    </row>
    <row r="58" spans="2:12" s="1" customFormat="1" ht="15.15" customHeight="1">
      <c r="B58" s="39"/>
      <c r="C58" s="33" t="s">
        <v>25</v>
      </c>
      <c r="D58" s="40"/>
      <c r="E58" s="40"/>
      <c r="F58" s="28" t="str">
        <f>E17</f>
        <v>Město Nymburk</v>
      </c>
      <c r="G58" s="40"/>
      <c r="H58" s="40"/>
      <c r="I58" s="148" t="s">
        <v>31</v>
      </c>
      <c r="J58" s="37" t="str">
        <f>E23</f>
        <v>RAM projekt s.r.o.</v>
      </c>
      <c r="K58" s="40"/>
      <c r="L58" s="44"/>
    </row>
    <row r="59" spans="2:12" s="1" customFormat="1" ht="15.15" customHeight="1">
      <c r="B59" s="39"/>
      <c r="C59" s="33" t="s">
        <v>29</v>
      </c>
      <c r="D59" s="40"/>
      <c r="E59" s="40"/>
      <c r="F59" s="28" t="str">
        <f>IF(E20="","",E20)</f>
        <v>Vyplň údaj</v>
      </c>
      <c r="G59" s="40"/>
      <c r="H59" s="40"/>
      <c r="I59" s="148" t="s">
        <v>34</v>
      </c>
      <c r="J59" s="37" t="str">
        <f>E26</f>
        <v>Ing. Eva Mrvová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6"/>
      <c r="J60" s="40"/>
      <c r="K60" s="40"/>
      <c r="L60" s="44"/>
    </row>
    <row r="61" spans="2:12" s="1" customFormat="1" ht="29.25" customHeight="1">
      <c r="B61" s="39"/>
      <c r="C61" s="176" t="s">
        <v>114</v>
      </c>
      <c r="D61" s="177"/>
      <c r="E61" s="177"/>
      <c r="F61" s="177"/>
      <c r="G61" s="177"/>
      <c r="H61" s="177"/>
      <c r="I61" s="178"/>
      <c r="J61" s="179" t="s">
        <v>115</v>
      </c>
      <c r="K61" s="177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6"/>
      <c r="J62" s="40"/>
      <c r="K62" s="40"/>
      <c r="L62" s="44"/>
    </row>
    <row r="63" spans="2:47" s="1" customFormat="1" ht="22.8" customHeight="1">
      <c r="B63" s="39"/>
      <c r="C63" s="180" t="s">
        <v>70</v>
      </c>
      <c r="D63" s="40"/>
      <c r="E63" s="40"/>
      <c r="F63" s="40"/>
      <c r="G63" s="40"/>
      <c r="H63" s="40"/>
      <c r="I63" s="146"/>
      <c r="J63" s="102">
        <f>J85</f>
        <v>0</v>
      </c>
      <c r="K63" s="40"/>
      <c r="L63" s="44"/>
      <c r="AU63" s="18" t="s">
        <v>116</v>
      </c>
    </row>
    <row r="64" spans="2:12" s="1" customFormat="1" ht="21.8" customHeight="1">
      <c r="B64" s="39"/>
      <c r="C64" s="40"/>
      <c r="D64" s="40"/>
      <c r="E64" s="40"/>
      <c r="F64" s="40"/>
      <c r="G64" s="40"/>
      <c r="H64" s="40"/>
      <c r="I64" s="146"/>
      <c r="J64" s="40"/>
      <c r="K64" s="40"/>
      <c r="L64" s="44"/>
    </row>
    <row r="65" spans="2:12" s="1" customFormat="1" ht="6.95" customHeight="1">
      <c r="B65" s="59"/>
      <c r="C65" s="60"/>
      <c r="D65" s="60"/>
      <c r="E65" s="60"/>
      <c r="F65" s="60"/>
      <c r="G65" s="60"/>
      <c r="H65" s="60"/>
      <c r="I65" s="171"/>
      <c r="J65" s="60"/>
      <c r="K65" s="60"/>
      <c r="L65" s="44"/>
    </row>
    <row r="69" spans="2:12" s="1" customFormat="1" ht="6.95" customHeight="1">
      <c r="B69" s="61"/>
      <c r="C69" s="62"/>
      <c r="D69" s="62"/>
      <c r="E69" s="62"/>
      <c r="F69" s="62"/>
      <c r="G69" s="62"/>
      <c r="H69" s="62"/>
      <c r="I69" s="174"/>
      <c r="J69" s="62"/>
      <c r="K69" s="62"/>
      <c r="L69" s="44"/>
    </row>
    <row r="70" spans="2:12" s="1" customFormat="1" ht="24.95" customHeight="1">
      <c r="B70" s="39"/>
      <c r="C70" s="24" t="s">
        <v>132</v>
      </c>
      <c r="D70" s="40"/>
      <c r="E70" s="40"/>
      <c r="F70" s="40"/>
      <c r="G70" s="40"/>
      <c r="H70" s="40"/>
      <c r="I70" s="146"/>
      <c r="J70" s="40"/>
      <c r="K70" s="40"/>
      <c r="L70" s="44"/>
    </row>
    <row r="71" spans="2:12" s="1" customFormat="1" ht="6.95" customHeight="1">
      <c r="B71" s="39"/>
      <c r="C71" s="40"/>
      <c r="D71" s="40"/>
      <c r="E71" s="40"/>
      <c r="F71" s="40"/>
      <c r="G71" s="40"/>
      <c r="H71" s="40"/>
      <c r="I71" s="146"/>
      <c r="J71" s="40"/>
      <c r="K71" s="40"/>
      <c r="L71" s="44"/>
    </row>
    <row r="72" spans="2:12" s="1" customFormat="1" ht="12" customHeight="1">
      <c r="B72" s="39"/>
      <c r="C72" s="33" t="s">
        <v>16</v>
      </c>
      <c r="D72" s="40"/>
      <c r="E72" s="40"/>
      <c r="F72" s="40"/>
      <c r="G72" s="40"/>
      <c r="H72" s="40"/>
      <c r="I72" s="146"/>
      <c r="J72" s="40"/>
      <c r="K72" s="40"/>
      <c r="L72" s="44"/>
    </row>
    <row r="73" spans="2:12" s="1" customFormat="1" ht="16.5" customHeight="1">
      <c r="B73" s="39"/>
      <c r="C73" s="40"/>
      <c r="D73" s="40"/>
      <c r="E73" s="175" t="str">
        <f>E7</f>
        <v>Rekonstrukce vlastivědného muzea Nymburk - doplnění 1.6.2019</v>
      </c>
      <c r="F73" s="33"/>
      <c r="G73" s="33"/>
      <c r="H73" s="33"/>
      <c r="I73" s="146"/>
      <c r="J73" s="40"/>
      <c r="K73" s="40"/>
      <c r="L73" s="44"/>
    </row>
    <row r="74" spans="2:12" ht="12" customHeight="1">
      <c r="B74" s="22"/>
      <c r="C74" s="33" t="s">
        <v>111</v>
      </c>
      <c r="D74" s="23"/>
      <c r="E74" s="23"/>
      <c r="F74" s="23"/>
      <c r="G74" s="23"/>
      <c r="H74" s="23"/>
      <c r="I74" s="138"/>
      <c r="J74" s="23"/>
      <c r="K74" s="23"/>
      <c r="L74" s="21"/>
    </row>
    <row r="75" spans="2:12" s="1" customFormat="1" ht="16.5" customHeight="1">
      <c r="B75" s="39"/>
      <c r="C75" s="40"/>
      <c r="D75" s="40"/>
      <c r="E75" s="175" t="s">
        <v>600</v>
      </c>
      <c r="F75" s="40"/>
      <c r="G75" s="40"/>
      <c r="H75" s="40"/>
      <c r="I75" s="146"/>
      <c r="J75" s="40"/>
      <c r="K75" s="40"/>
      <c r="L75" s="44"/>
    </row>
    <row r="76" spans="2:12" s="1" customFormat="1" ht="12" customHeight="1">
      <c r="B76" s="39"/>
      <c r="C76" s="33" t="s">
        <v>2253</v>
      </c>
      <c r="D76" s="40"/>
      <c r="E76" s="40"/>
      <c r="F76" s="40"/>
      <c r="G76" s="40"/>
      <c r="H76" s="40"/>
      <c r="I76" s="146"/>
      <c r="J76" s="40"/>
      <c r="K76" s="40"/>
      <c r="L76" s="44"/>
    </row>
    <row r="77" spans="2:12" s="1" customFormat="1" ht="16.5" customHeight="1">
      <c r="B77" s="39"/>
      <c r="C77" s="40"/>
      <c r="D77" s="40"/>
      <c r="E77" s="69" t="str">
        <f>E11</f>
        <v>02.4 - Soupis svítidel</v>
      </c>
      <c r="F77" s="40"/>
      <c r="G77" s="40"/>
      <c r="H77" s="40"/>
      <c r="I77" s="146"/>
      <c r="J77" s="40"/>
      <c r="K77" s="40"/>
      <c r="L77" s="44"/>
    </row>
    <row r="78" spans="2:12" s="1" customFormat="1" ht="6.95" customHeight="1">
      <c r="B78" s="39"/>
      <c r="C78" s="40"/>
      <c r="D78" s="40"/>
      <c r="E78" s="40"/>
      <c r="F78" s="40"/>
      <c r="G78" s="40"/>
      <c r="H78" s="40"/>
      <c r="I78" s="146"/>
      <c r="J78" s="40"/>
      <c r="K78" s="40"/>
      <c r="L78" s="44"/>
    </row>
    <row r="79" spans="2:12" s="1" customFormat="1" ht="12" customHeight="1">
      <c r="B79" s="39"/>
      <c r="C79" s="33" t="s">
        <v>21</v>
      </c>
      <c r="D79" s="40"/>
      <c r="E79" s="40"/>
      <c r="F79" s="28" t="str">
        <f>F14</f>
        <v xml:space="preserve"> </v>
      </c>
      <c r="G79" s="40"/>
      <c r="H79" s="40"/>
      <c r="I79" s="148" t="s">
        <v>23</v>
      </c>
      <c r="J79" s="72" t="str">
        <f>IF(J14="","",J14)</f>
        <v>28. 4. 2019</v>
      </c>
      <c r="K79" s="40"/>
      <c r="L79" s="44"/>
    </row>
    <row r="80" spans="2:12" s="1" customFormat="1" ht="6.95" customHeight="1">
      <c r="B80" s="39"/>
      <c r="C80" s="40"/>
      <c r="D80" s="40"/>
      <c r="E80" s="40"/>
      <c r="F80" s="40"/>
      <c r="G80" s="40"/>
      <c r="H80" s="40"/>
      <c r="I80" s="146"/>
      <c r="J80" s="40"/>
      <c r="K80" s="40"/>
      <c r="L80" s="44"/>
    </row>
    <row r="81" spans="2:12" s="1" customFormat="1" ht="15.15" customHeight="1">
      <c r="B81" s="39"/>
      <c r="C81" s="33" t="s">
        <v>25</v>
      </c>
      <c r="D81" s="40"/>
      <c r="E81" s="40"/>
      <c r="F81" s="28" t="str">
        <f>E17</f>
        <v>Město Nymburk</v>
      </c>
      <c r="G81" s="40"/>
      <c r="H81" s="40"/>
      <c r="I81" s="148" t="s">
        <v>31</v>
      </c>
      <c r="J81" s="37" t="str">
        <f>E23</f>
        <v>RAM projekt s.r.o.</v>
      </c>
      <c r="K81" s="40"/>
      <c r="L81" s="44"/>
    </row>
    <row r="82" spans="2:12" s="1" customFormat="1" ht="15.15" customHeight="1">
      <c r="B82" s="39"/>
      <c r="C82" s="33" t="s">
        <v>29</v>
      </c>
      <c r="D82" s="40"/>
      <c r="E82" s="40"/>
      <c r="F82" s="28" t="str">
        <f>IF(E20="","",E20)</f>
        <v>Vyplň údaj</v>
      </c>
      <c r="G82" s="40"/>
      <c r="H82" s="40"/>
      <c r="I82" s="148" t="s">
        <v>34</v>
      </c>
      <c r="J82" s="37" t="str">
        <f>E26</f>
        <v>Ing. Eva Mrvová</v>
      </c>
      <c r="K82" s="40"/>
      <c r="L82" s="44"/>
    </row>
    <row r="83" spans="2:12" s="1" customFormat="1" ht="10.3" customHeight="1">
      <c r="B83" s="39"/>
      <c r="C83" s="40"/>
      <c r="D83" s="40"/>
      <c r="E83" s="40"/>
      <c r="F83" s="40"/>
      <c r="G83" s="40"/>
      <c r="H83" s="40"/>
      <c r="I83" s="146"/>
      <c r="J83" s="40"/>
      <c r="K83" s="40"/>
      <c r="L83" s="44"/>
    </row>
    <row r="84" spans="2:20" s="10" customFormat="1" ht="29.25" customHeight="1">
      <c r="B84" s="194"/>
      <c r="C84" s="195" t="s">
        <v>133</v>
      </c>
      <c r="D84" s="196" t="s">
        <v>57</v>
      </c>
      <c r="E84" s="196" t="s">
        <v>53</v>
      </c>
      <c r="F84" s="196" t="s">
        <v>54</v>
      </c>
      <c r="G84" s="196" t="s">
        <v>134</v>
      </c>
      <c r="H84" s="196" t="s">
        <v>135</v>
      </c>
      <c r="I84" s="197" t="s">
        <v>136</v>
      </c>
      <c r="J84" s="196" t="s">
        <v>115</v>
      </c>
      <c r="K84" s="198" t="s">
        <v>137</v>
      </c>
      <c r="L84" s="199"/>
      <c r="M84" s="92" t="s">
        <v>19</v>
      </c>
      <c r="N84" s="93" t="s">
        <v>42</v>
      </c>
      <c r="O84" s="93" t="s">
        <v>138</v>
      </c>
      <c r="P84" s="93" t="s">
        <v>139</v>
      </c>
      <c r="Q84" s="93" t="s">
        <v>140</v>
      </c>
      <c r="R84" s="93" t="s">
        <v>141</v>
      </c>
      <c r="S84" s="93" t="s">
        <v>142</v>
      </c>
      <c r="T84" s="94" t="s">
        <v>143</v>
      </c>
    </row>
    <row r="85" spans="2:63" s="1" customFormat="1" ht="22.8" customHeight="1">
      <c r="B85" s="39"/>
      <c r="C85" s="99" t="s">
        <v>144</v>
      </c>
      <c r="D85" s="40"/>
      <c r="E85" s="40"/>
      <c r="F85" s="40"/>
      <c r="G85" s="40"/>
      <c r="H85" s="40"/>
      <c r="I85" s="146"/>
      <c r="J85" s="200">
        <f>BK85</f>
        <v>0</v>
      </c>
      <c r="K85" s="40"/>
      <c r="L85" s="44"/>
      <c r="M85" s="95"/>
      <c r="N85" s="96"/>
      <c r="O85" s="96"/>
      <c r="P85" s="201">
        <f>SUM(P86:P116)</f>
        <v>0</v>
      </c>
      <c r="Q85" s="96"/>
      <c r="R85" s="201">
        <f>SUM(R86:R116)</f>
        <v>0</v>
      </c>
      <c r="S85" s="96"/>
      <c r="T85" s="202">
        <f>SUM(T86:T116)</f>
        <v>0</v>
      </c>
      <c r="AT85" s="18" t="s">
        <v>71</v>
      </c>
      <c r="AU85" s="18" t="s">
        <v>116</v>
      </c>
      <c r="BK85" s="203">
        <f>SUM(BK86:BK116)</f>
        <v>0</v>
      </c>
    </row>
    <row r="86" spans="2:65" s="1" customFormat="1" ht="16.5" customHeight="1">
      <c r="B86" s="39"/>
      <c r="C86" s="220" t="s">
        <v>72</v>
      </c>
      <c r="D86" s="220" t="s">
        <v>149</v>
      </c>
      <c r="E86" s="221" t="s">
        <v>200</v>
      </c>
      <c r="F86" s="222" t="s">
        <v>2738</v>
      </c>
      <c r="G86" s="223" t="s">
        <v>2739</v>
      </c>
      <c r="H86" s="224">
        <v>1</v>
      </c>
      <c r="I86" s="225"/>
      <c r="J86" s="226">
        <f>ROUND(I86*H86,2)</f>
        <v>0</v>
      </c>
      <c r="K86" s="222" t="s">
        <v>19</v>
      </c>
      <c r="L86" s="44"/>
      <c r="M86" s="227" t="s">
        <v>19</v>
      </c>
      <c r="N86" s="228" t="s">
        <v>43</v>
      </c>
      <c r="O86" s="84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1" t="s">
        <v>154</v>
      </c>
      <c r="AT86" s="231" t="s">
        <v>149</v>
      </c>
      <c r="AU86" s="231" t="s">
        <v>72</v>
      </c>
      <c r="AY86" s="18" t="s">
        <v>147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18" t="s">
        <v>80</v>
      </c>
      <c r="BK86" s="232">
        <f>ROUND(I86*H86,2)</f>
        <v>0</v>
      </c>
      <c r="BL86" s="18" t="s">
        <v>154</v>
      </c>
      <c r="BM86" s="231" t="s">
        <v>82</v>
      </c>
    </row>
    <row r="87" spans="2:65" s="1" customFormat="1" ht="16.5" customHeight="1">
      <c r="B87" s="39"/>
      <c r="C87" s="270" t="s">
        <v>72</v>
      </c>
      <c r="D87" s="270" t="s">
        <v>752</v>
      </c>
      <c r="E87" s="271" t="s">
        <v>205</v>
      </c>
      <c r="F87" s="272" t="s">
        <v>2740</v>
      </c>
      <c r="G87" s="273" t="s">
        <v>2266</v>
      </c>
      <c r="H87" s="274">
        <v>630</v>
      </c>
      <c r="I87" s="275"/>
      <c r="J87" s="276">
        <f>ROUND(I87*H87,2)</f>
        <v>0</v>
      </c>
      <c r="K87" s="272" t="s">
        <v>19</v>
      </c>
      <c r="L87" s="277"/>
      <c r="M87" s="278" t="s">
        <v>19</v>
      </c>
      <c r="N87" s="279" t="s">
        <v>43</v>
      </c>
      <c r="O87" s="84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1" t="s">
        <v>190</v>
      </c>
      <c r="AT87" s="231" t="s">
        <v>752</v>
      </c>
      <c r="AU87" s="231" t="s">
        <v>72</v>
      </c>
      <c r="AY87" s="18" t="s">
        <v>147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18" t="s">
        <v>80</v>
      </c>
      <c r="BK87" s="232">
        <f>ROUND(I87*H87,2)</f>
        <v>0</v>
      </c>
      <c r="BL87" s="18" t="s">
        <v>154</v>
      </c>
      <c r="BM87" s="231" t="s">
        <v>154</v>
      </c>
    </row>
    <row r="88" spans="2:65" s="1" customFormat="1" ht="16.5" customHeight="1">
      <c r="B88" s="39"/>
      <c r="C88" s="270" t="s">
        <v>72</v>
      </c>
      <c r="D88" s="270" t="s">
        <v>752</v>
      </c>
      <c r="E88" s="271" t="s">
        <v>7</v>
      </c>
      <c r="F88" s="272" t="s">
        <v>2741</v>
      </c>
      <c r="G88" s="273" t="s">
        <v>2266</v>
      </c>
      <c r="H88" s="274">
        <v>1</v>
      </c>
      <c r="I88" s="275"/>
      <c r="J88" s="276">
        <f>ROUND(I88*H88,2)</f>
        <v>0</v>
      </c>
      <c r="K88" s="272" t="s">
        <v>19</v>
      </c>
      <c r="L88" s="277"/>
      <c r="M88" s="278" t="s">
        <v>19</v>
      </c>
      <c r="N88" s="279" t="s">
        <v>43</v>
      </c>
      <c r="O88" s="84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31" t="s">
        <v>190</v>
      </c>
      <c r="AT88" s="231" t="s">
        <v>752</v>
      </c>
      <c r="AU88" s="231" t="s">
        <v>72</v>
      </c>
      <c r="AY88" s="18" t="s">
        <v>147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18" t="s">
        <v>80</v>
      </c>
      <c r="BK88" s="232">
        <f>ROUND(I88*H88,2)</f>
        <v>0</v>
      </c>
      <c r="BL88" s="18" t="s">
        <v>154</v>
      </c>
      <c r="BM88" s="231" t="s">
        <v>176</v>
      </c>
    </row>
    <row r="89" spans="2:65" s="1" customFormat="1" ht="16.5" customHeight="1">
      <c r="B89" s="39"/>
      <c r="C89" s="270" t="s">
        <v>72</v>
      </c>
      <c r="D89" s="270" t="s">
        <v>752</v>
      </c>
      <c r="E89" s="271" t="s">
        <v>288</v>
      </c>
      <c r="F89" s="272" t="s">
        <v>2742</v>
      </c>
      <c r="G89" s="273" t="s">
        <v>2266</v>
      </c>
      <c r="H89" s="274">
        <v>53</v>
      </c>
      <c r="I89" s="275"/>
      <c r="J89" s="276">
        <f>ROUND(I89*H89,2)</f>
        <v>0</v>
      </c>
      <c r="K89" s="272" t="s">
        <v>19</v>
      </c>
      <c r="L89" s="277"/>
      <c r="M89" s="278" t="s">
        <v>19</v>
      </c>
      <c r="N89" s="279" t="s">
        <v>43</v>
      </c>
      <c r="O89" s="84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AR89" s="231" t="s">
        <v>190</v>
      </c>
      <c r="AT89" s="231" t="s">
        <v>752</v>
      </c>
      <c r="AU89" s="231" t="s">
        <v>72</v>
      </c>
      <c r="AY89" s="18" t="s">
        <v>147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18" t="s">
        <v>80</v>
      </c>
      <c r="BK89" s="232">
        <f>ROUND(I89*H89,2)</f>
        <v>0</v>
      </c>
      <c r="BL89" s="18" t="s">
        <v>154</v>
      </c>
      <c r="BM89" s="231" t="s">
        <v>190</v>
      </c>
    </row>
    <row r="90" spans="2:65" s="1" customFormat="1" ht="16.5" customHeight="1">
      <c r="B90" s="39"/>
      <c r="C90" s="270" t="s">
        <v>72</v>
      </c>
      <c r="D90" s="270" t="s">
        <v>752</v>
      </c>
      <c r="E90" s="271" t="s">
        <v>293</v>
      </c>
      <c r="F90" s="272" t="s">
        <v>2742</v>
      </c>
      <c r="G90" s="273" t="s">
        <v>2266</v>
      </c>
      <c r="H90" s="274">
        <v>4</v>
      </c>
      <c r="I90" s="275"/>
      <c r="J90" s="276">
        <f>ROUND(I90*H90,2)</f>
        <v>0</v>
      </c>
      <c r="K90" s="272" t="s">
        <v>19</v>
      </c>
      <c r="L90" s="277"/>
      <c r="M90" s="278" t="s">
        <v>19</v>
      </c>
      <c r="N90" s="279" t="s">
        <v>43</v>
      </c>
      <c r="O90" s="84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AR90" s="231" t="s">
        <v>190</v>
      </c>
      <c r="AT90" s="231" t="s">
        <v>752</v>
      </c>
      <c r="AU90" s="231" t="s">
        <v>72</v>
      </c>
      <c r="AY90" s="18" t="s">
        <v>147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18" t="s">
        <v>80</v>
      </c>
      <c r="BK90" s="232">
        <f>ROUND(I90*H90,2)</f>
        <v>0</v>
      </c>
      <c r="BL90" s="18" t="s">
        <v>154</v>
      </c>
      <c r="BM90" s="231" t="s">
        <v>200</v>
      </c>
    </row>
    <row r="91" spans="2:65" s="1" customFormat="1" ht="16.5" customHeight="1">
      <c r="B91" s="39"/>
      <c r="C91" s="270" t="s">
        <v>72</v>
      </c>
      <c r="D91" s="270" t="s">
        <v>752</v>
      </c>
      <c r="E91" s="271" t="s">
        <v>303</v>
      </c>
      <c r="F91" s="272" t="s">
        <v>2743</v>
      </c>
      <c r="G91" s="273" t="s">
        <v>2266</v>
      </c>
      <c r="H91" s="274">
        <v>2</v>
      </c>
      <c r="I91" s="275"/>
      <c r="J91" s="276">
        <f>ROUND(I91*H91,2)</f>
        <v>0</v>
      </c>
      <c r="K91" s="272" t="s">
        <v>19</v>
      </c>
      <c r="L91" s="277"/>
      <c r="M91" s="278" t="s">
        <v>19</v>
      </c>
      <c r="N91" s="279" t="s">
        <v>43</v>
      </c>
      <c r="O91" s="84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1" t="s">
        <v>190</v>
      </c>
      <c r="AT91" s="231" t="s">
        <v>752</v>
      </c>
      <c r="AU91" s="231" t="s">
        <v>72</v>
      </c>
      <c r="AY91" s="18" t="s">
        <v>147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18" t="s">
        <v>80</v>
      </c>
      <c r="BK91" s="232">
        <f>ROUND(I91*H91,2)</f>
        <v>0</v>
      </c>
      <c r="BL91" s="18" t="s">
        <v>154</v>
      </c>
      <c r="BM91" s="231" t="s">
        <v>209</v>
      </c>
    </row>
    <row r="92" spans="2:65" s="1" customFormat="1" ht="16.5" customHeight="1">
      <c r="B92" s="39"/>
      <c r="C92" s="270" t="s">
        <v>72</v>
      </c>
      <c r="D92" s="270" t="s">
        <v>752</v>
      </c>
      <c r="E92" s="271" t="s">
        <v>310</v>
      </c>
      <c r="F92" s="272" t="s">
        <v>2744</v>
      </c>
      <c r="G92" s="273" t="s">
        <v>2266</v>
      </c>
      <c r="H92" s="274">
        <v>120</v>
      </c>
      <c r="I92" s="275"/>
      <c r="J92" s="276">
        <f>ROUND(I92*H92,2)</f>
        <v>0</v>
      </c>
      <c r="K92" s="272" t="s">
        <v>19</v>
      </c>
      <c r="L92" s="277"/>
      <c r="M92" s="278" t="s">
        <v>19</v>
      </c>
      <c r="N92" s="279" t="s">
        <v>43</v>
      </c>
      <c r="O92" s="84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1" t="s">
        <v>190</v>
      </c>
      <c r="AT92" s="231" t="s">
        <v>752</v>
      </c>
      <c r="AU92" s="231" t="s">
        <v>72</v>
      </c>
      <c r="AY92" s="18" t="s">
        <v>147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18" t="s">
        <v>80</v>
      </c>
      <c r="BK92" s="232">
        <f>ROUND(I92*H92,2)</f>
        <v>0</v>
      </c>
      <c r="BL92" s="18" t="s">
        <v>154</v>
      </c>
      <c r="BM92" s="231" t="s">
        <v>228</v>
      </c>
    </row>
    <row r="93" spans="2:65" s="1" customFormat="1" ht="16.5" customHeight="1">
      <c r="B93" s="39"/>
      <c r="C93" s="270" t="s">
        <v>72</v>
      </c>
      <c r="D93" s="270" t="s">
        <v>752</v>
      </c>
      <c r="E93" s="271" t="s">
        <v>343</v>
      </c>
      <c r="F93" s="272" t="s">
        <v>2745</v>
      </c>
      <c r="G93" s="273" t="s">
        <v>2266</v>
      </c>
      <c r="H93" s="274">
        <v>30</v>
      </c>
      <c r="I93" s="275"/>
      <c r="J93" s="276">
        <f>ROUND(I93*H93,2)</f>
        <v>0</v>
      </c>
      <c r="K93" s="272" t="s">
        <v>19</v>
      </c>
      <c r="L93" s="277"/>
      <c r="M93" s="278" t="s">
        <v>19</v>
      </c>
      <c r="N93" s="279" t="s">
        <v>43</v>
      </c>
      <c r="O93" s="84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1" t="s">
        <v>190</v>
      </c>
      <c r="AT93" s="231" t="s">
        <v>752</v>
      </c>
      <c r="AU93" s="231" t="s">
        <v>72</v>
      </c>
      <c r="AY93" s="18" t="s">
        <v>147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18" t="s">
        <v>80</v>
      </c>
      <c r="BK93" s="232">
        <f>ROUND(I93*H93,2)</f>
        <v>0</v>
      </c>
      <c r="BL93" s="18" t="s">
        <v>154</v>
      </c>
      <c r="BM93" s="231" t="s">
        <v>257</v>
      </c>
    </row>
    <row r="94" spans="2:65" s="1" customFormat="1" ht="16.5" customHeight="1">
      <c r="B94" s="39"/>
      <c r="C94" s="270" t="s">
        <v>72</v>
      </c>
      <c r="D94" s="270" t="s">
        <v>752</v>
      </c>
      <c r="E94" s="271" t="s">
        <v>427</v>
      </c>
      <c r="F94" s="272" t="s">
        <v>2746</v>
      </c>
      <c r="G94" s="273" t="s">
        <v>2266</v>
      </c>
      <c r="H94" s="274">
        <v>30</v>
      </c>
      <c r="I94" s="275"/>
      <c r="J94" s="276">
        <f>ROUND(I94*H94,2)</f>
        <v>0</v>
      </c>
      <c r="K94" s="272" t="s">
        <v>19</v>
      </c>
      <c r="L94" s="277"/>
      <c r="M94" s="278" t="s">
        <v>19</v>
      </c>
      <c r="N94" s="279" t="s">
        <v>43</v>
      </c>
      <c r="O94" s="84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31" t="s">
        <v>190</v>
      </c>
      <c r="AT94" s="231" t="s">
        <v>752</v>
      </c>
      <c r="AU94" s="231" t="s">
        <v>72</v>
      </c>
      <c r="AY94" s="18" t="s">
        <v>147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18" t="s">
        <v>80</v>
      </c>
      <c r="BK94" s="232">
        <f>ROUND(I94*H94,2)</f>
        <v>0</v>
      </c>
      <c r="BL94" s="18" t="s">
        <v>154</v>
      </c>
      <c r="BM94" s="231" t="s">
        <v>267</v>
      </c>
    </row>
    <row r="95" spans="2:65" s="1" customFormat="1" ht="16.5" customHeight="1">
      <c r="B95" s="39"/>
      <c r="C95" s="270" t="s">
        <v>72</v>
      </c>
      <c r="D95" s="270" t="s">
        <v>752</v>
      </c>
      <c r="E95" s="271" t="s">
        <v>431</v>
      </c>
      <c r="F95" s="272" t="s">
        <v>2747</v>
      </c>
      <c r="G95" s="273" t="s">
        <v>2266</v>
      </c>
      <c r="H95" s="274">
        <v>78</v>
      </c>
      <c r="I95" s="275"/>
      <c r="J95" s="276">
        <f>ROUND(I95*H95,2)</f>
        <v>0</v>
      </c>
      <c r="K95" s="272" t="s">
        <v>19</v>
      </c>
      <c r="L95" s="277"/>
      <c r="M95" s="278" t="s">
        <v>19</v>
      </c>
      <c r="N95" s="279" t="s">
        <v>43</v>
      </c>
      <c r="O95" s="84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1" t="s">
        <v>190</v>
      </c>
      <c r="AT95" s="231" t="s">
        <v>752</v>
      </c>
      <c r="AU95" s="231" t="s">
        <v>72</v>
      </c>
      <c r="AY95" s="18" t="s">
        <v>147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8" t="s">
        <v>80</v>
      </c>
      <c r="BK95" s="232">
        <f>ROUND(I95*H95,2)</f>
        <v>0</v>
      </c>
      <c r="BL95" s="18" t="s">
        <v>154</v>
      </c>
      <c r="BM95" s="231" t="s">
        <v>278</v>
      </c>
    </row>
    <row r="96" spans="2:65" s="1" customFormat="1" ht="16.5" customHeight="1">
      <c r="B96" s="39"/>
      <c r="C96" s="270" t="s">
        <v>72</v>
      </c>
      <c r="D96" s="270" t="s">
        <v>752</v>
      </c>
      <c r="E96" s="271" t="s">
        <v>435</v>
      </c>
      <c r="F96" s="272" t="s">
        <v>2748</v>
      </c>
      <c r="G96" s="273" t="s">
        <v>2266</v>
      </c>
      <c r="H96" s="274">
        <v>78</v>
      </c>
      <c r="I96" s="275"/>
      <c r="J96" s="276">
        <f>ROUND(I96*H96,2)</f>
        <v>0</v>
      </c>
      <c r="K96" s="272" t="s">
        <v>19</v>
      </c>
      <c r="L96" s="277"/>
      <c r="M96" s="278" t="s">
        <v>19</v>
      </c>
      <c r="N96" s="279" t="s">
        <v>43</v>
      </c>
      <c r="O96" s="84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1" t="s">
        <v>190</v>
      </c>
      <c r="AT96" s="231" t="s">
        <v>752</v>
      </c>
      <c r="AU96" s="231" t="s">
        <v>72</v>
      </c>
      <c r="AY96" s="18" t="s">
        <v>147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18" t="s">
        <v>80</v>
      </c>
      <c r="BK96" s="232">
        <f>ROUND(I96*H96,2)</f>
        <v>0</v>
      </c>
      <c r="BL96" s="18" t="s">
        <v>154</v>
      </c>
      <c r="BM96" s="231" t="s">
        <v>288</v>
      </c>
    </row>
    <row r="97" spans="2:65" s="1" customFormat="1" ht="16.5" customHeight="1">
      <c r="B97" s="39"/>
      <c r="C97" s="270" t="s">
        <v>72</v>
      </c>
      <c r="D97" s="270" t="s">
        <v>752</v>
      </c>
      <c r="E97" s="271" t="s">
        <v>477</v>
      </c>
      <c r="F97" s="272" t="s">
        <v>2749</v>
      </c>
      <c r="G97" s="273" t="s">
        <v>2266</v>
      </c>
      <c r="H97" s="274">
        <v>1</v>
      </c>
      <c r="I97" s="275"/>
      <c r="J97" s="276">
        <f>ROUND(I97*H97,2)</f>
        <v>0</v>
      </c>
      <c r="K97" s="272" t="s">
        <v>19</v>
      </c>
      <c r="L97" s="277"/>
      <c r="M97" s="278" t="s">
        <v>19</v>
      </c>
      <c r="N97" s="279" t="s">
        <v>43</v>
      </c>
      <c r="O97" s="84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1" t="s">
        <v>190</v>
      </c>
      <c r="AT97" s="231" t="s">
        <v>752</v>
      </c>
      <c r="AU97" s="231" t="s">
        <v>72</v>
      </c>
      <c r="AY97" s="18" t="s">
        <v>147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18" t="s">
        <v>80</v>
      </c>
      <c r="BK97" s="232">
        <f>ROUND(I97*H97,2)</f>
        <v>0</v>
      </c>
      <c r="BL97" s="18" t="s">
        <v>154</v>
      </c>
      <c r="BM97" s="231" t="s">
        <v>303</v>
      </c>
    </row>
    <row r="98" spans="2:65" s="1" customFormat="1" ht="16.5" customHeight="1">
      <c r="B98" s="39"/>
      <c r="C98" s="270" t="s">
        <v>72</v>
      </c>
      <c r="D98" s="270" t="s">
        <v>752</v>
      </c>
      <c r="E98" s="271" t="s">
        <v>537</v>
      </c>
      <c r="F98" s="272" t="s">
        <v>2750</v>
      </c>
      <c r="G98" s="273" t="s">
        <v>2266</v>
      </c>
      <c r="H98" s="274">
        <v>1</v>
      </c>
      <c r="I98" s="275"/>
      <c r="J98" s="276">
        <f>ROUND(I98*H98,2)</f>
        <v>0</v>
      </c>
      <c r="K98" s="272" t="s">
        <v>19</v>
      </c>
      <c r="L98" s="277"/>
      <c r="M98" s="278" t="s">
        <v>19</v>
      </c>
      <c r="N98" s="279" t="s">
        <v>43</v>
      </c>
      <c r="O98" s="84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AR98" s="231" t="s">
        <v>190</v>
      </c>
      <c r="AT98" s="231" t="s">
        <v>752</v>
      </c>
      <c r="AU98" s="231" t="s">
        <v>72</v>
      </c>
      <c r="AY98" s="18" t="s">
        <v>147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18" t="s">
        <v>80</v>
      </c>
      <c r="BK98" s="232">
        <f>ROUND(I98*H98,2)</f>
        <v>0</v>
      </c>
      <c r="BL98" s="18" t="s">
        <v>154</v>
      </c>
      <c r="BM98" s="231" t="s">
        <v>319</v>
      </c>
    </row>
    <row r="99" spans="2:65" s="1" customFormat="1" ht="16.5" customHeight="1">
      <c r="B99" s="39"/>
      <c r="C99" s="270" t="s">
        <v>72</v>
      </c>
      <c r="D99" s="270" t="s">
        <v>752</v>
      </c>
      <c r="E99" s="271" t="s">
        <v>1025</v>
      </c>
      <c r="F99" s="272" t="s">
        <v>2751</v>
      </c>
      <c r="G99" s="273" t="s">
        <v>2266</v>
      </c>
      <c r="H99" s="274">
        <v>34</v>
      </c>
      <c r="I99" s="275"/>
      <c r="J99" s="276">
        <f>ROUND(I99*H99,2)</f>
        <v>0</v>
      </c>
      <c r="K99" s="272" t="s">
        <v>19</v>
      </c>
      <c r="L99" s="277"/>
      <c r="M99" s="278" t="s">
        <v>19</v>
      </c>
      <c r="N99" s="279" t="s">
        <v>43</v>
      </c>
      <c r="O99" s="84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1" t="s">
        <v>190</v>
      </c>
      <c r="AT99" s="231" t="s">
        <v>752</v>
      </c>
      <c r="AU99" s="231" t="s">
        <v>72</v>
      </c>
      <c r="AY99" s="18" t="s">
        <v>147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18" t="s">
        <v>80</v>
      </c>
      <c r="BK99" s="232">
        <f>ROUND(I99*H99,2)</f>
        <v>0</v>
      </c>
      <c r="BL99" s="18" t="s">
        <v>154</v>
      </c>
      <c r="BM99" s="231" t="s">
        <v>330</v>
      </c>
    </row>
    <row r="100" spans="2:65" s="1" customFormat="1" ht="16.5" customHeight="1">
      <c r="B100" s="39"/>
      <c r="C100" s="270" t="s">
        <v>72</v>
      </c>
      <c r="D100" s="270" t="s">
        <v>752</v>
      </c>
      <c r="E100" s="271" t="s">
        <v>1029</v>
      </c>
      <c r="F100" s="272" t="s">
        <v>2751</v>
      </c>
      <c r="G100" s="273" t="s">
        <v>2266</v>
      </c>
      <c r="H100" s="274">
        <v>4</v>
      </c>
      <c r="I100" s="275"/>
      <c r="J100" s="276">
        <f>ROUND(I100*H100,2)</f>
        <v>0</v>
      </c>
      <c r="K100" s="272" t="s">
        <v>19</v>
      </c>
      <c r="L100" s="277"/>
      <c r="M100" s="278" t="s">
        <v>19</v>
      </c>
      <c r="N100" s="279" t="s">
        <v>43</v>
      </c>
      <c r="O100" s="84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AR100" s="231" t="s">
        <v>190</v>
      </c>
      <c r="AT100" s="231" t="s">
        <v>752</v>
      </c>
      <c r="AU100" s="231" t="s">
        <v>72</v>
      </c>
      <c r="AY100" s="18" t="s">
        <v>147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8" t="s">
        <v>80</v>
      </c>
      <c r="BK100" s="232">
        <f>ROUND(I100*H100,2)</f>
        <v>0</v>
      </c>
      <c r="BL100" s="18" t="s">
        <v>154</v>
      </c>
      <c r="BM100" s="231" t="s">
        <v>343</v>
      </c>
    </row>
    <row r="101" spans="2:65" s="1" customFormat="1" ht="16.5" customHeight="1">
      <c r="B101" s="39"/>
      <c r="C101" s="270" t="s">
        <v>72</v>
      </c>
      <c r="D101" s="270" t="s">
        <v>752</v>
      </c>
      <c r="E101" s="271" t="s">
        <v>1070</v>
      </c>
      <c r="F101" s="272" t="s">
        <v>2752</v>
      </c>
      <c r="G101" s="273" t="s">
        <v>2266</v>
      </c>
      <c r="H101" s="274">
        <v>10</v>
      </c>
      <c r="I101" s="275"/>
      <c r="J101" s="276">
        <f>ROUND(I101*H101,2)</f>
        <v>0</v>
      </c>
      <c r="K101" s="272" t="s">
        <v>19</v>
      </c>
      <c r="L101" s="277"/>
      <c r="M101" s="278" t="s">
        <v>19</v>
      </c>
      <c r="N101" s="279" t="s">
        <v>43</v>
      </c>
      <c r="O101" s="84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1" t="s">
        <v>190</v>
      </c>
      <c r="AT101" s="231" t="s">
        <v>752</v>
      </c>
      <c r="AU101" s="231" t="s">
        <v>72</v>
      </c>
      <c r="AY101" s="18" t="s">
        <v>147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8" t="s">
        <v>80</v>
      </c>
      <c r="BK101" s="232">
        <f>ROUND(I101*H101,2)</f>
        <v>0</v>
      </c>
      <c r="BL101" s="18" t="s">
        <v>154</v>
      </c>
      <c r="BM101" s="231" t="s">
        <v>363</v>
      </c>
    </row>
    <row r="102" spans="2:65" s="1" customFormat="1" ht="16.5" customHeight="1">
      <c r="B102" s="39"/>
      <c r="C102" s="270" t="s">
        <v>72</v>
      </c>
      <c r="D102" s="270" t="s">
        <v>752</v>
      </c>
      <c r="E102" s="271" t="s">
        <v>1074</v>
      </c>
      <c r="F102" s="272" t="s">
        <v>2752</v>
      </c>
      <c r="G102" s="273" t="s">
        <v>2266</v>
      </c>
      <c r="H102" s="274">
        <v>45</v>
      </c>
      <c r="I102" s="275"/>
      <c r="J102" s="276">
        <f>ROUND(I102*H102,2)</f>
        <v>0</v>
      </c>
      <c r="K102" s="272" t="s">
        <v>19</v>
      </c>
      <c r="L102" s="277"/>
      <c r="M102" s="278" t="s">
        <v>19</v>
      </c>
      <c r="N102" s="279" t="s">
        <v>43</v>
      </c>
      <c r="O102" s="84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AR102" s="231" t="s">
        <v>190</v>
      </c>
      <c r="AT102" s="231" t="s">
        <v>752</v>
      </c>
      <c r="AU102" s="231" t="s">
        <v>72</v>
      </c>
      <c r="AY102" s="18" t="s">
        <v>147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18" t="s">
        <v>80</v>
      </c>
      <c r="BK102" s="232">
        <f>ROUND(I102*H102,2)</f>
        <v>0</v>
      </c>
      <c r="BL102" s="18" t="s">
        <v>154</v>
      </c>
      <c r="BM102" s="231" t="s">
        <v>384</v>
      </c>
    </row>
    <row r="103" spans="2:65" s="1" customFormat="1" ht="16.5" customHeight="1">
      <c r="B103" s="39"/>
      <c r="C103" s="270" t="s">
        <v>72</v>
      </c>
      <c r="D103" s="270" t="s">
        <v>752</v>
      </c>
      <c r="E103" s="271" t="s">
        <v>1121</v>
      </c>
      <c r="F103" s="272" t="s">
        <v>2753</v>
      </c>
      <c r="G103" s="273" t="s">
        <v>2266</v>
      </c>
      <c r="H103" s="274">
        <v>2</v>
      </c>
      <c r="I103" s="275"/>
      <c r="J103" s="276">
        <f>ROUND(I103*H103,2)</f>
        <v>0</v>
      </c>
      <c r="K103" s="272" t="s">
        <v>19</v>
      </c>
      <c r="L103" s="277"/>
      <c r="M103" s="278" t="s">
        <v>19</v>
      </c>
      <c r="N103" s="279" t="s">
        <v>43</v>
      </c>
      <c r="O103" s="84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AR103" s="231" t="s">
        <v>190</v>
      </c>
      <c r="AT103" s="231" t="s">
        <v>752</v>
      </c>
      <c r="AU103" s="231" t="s">
        <v>72</v>
      </c>
      <c r="AY103" s="18" t="s">
        <v>147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18" t="s">
        <v>80</v>
      </c>
      <c r="BK103" s="232">
        <f>ROUND(I103*H103,2)</f>
        <v>0</v>
      </c>
      <c r="BL103" s="18" t="s">
        <v>154</v>
      </c>
      <c r="BM103" s="231" t="s">
        <v>394</v>
      </c>
    </row>
    <row r="104" spans="2:65" s="1" customFormat="1" ht="16.5" customHeight="1">
      <c r="B104" s="39"/>
      <c r="C104" s="270" t="s">
        <v>72</v>
      </c>
      <c r="D104" s="270" t="s">
        <v>752</v>
      </c>
      <c r="E104" s="271" t="s">
        <v>1173</v>
      </c>
      <c r="F104" s="272" t="s">
        <v>2754</v>
      </c>
      <c r="G104" s="273" t="s">
        <v>2266</v>
      </c>
      <c r="H104" s="274">
        <v>7</v>
      </c>
      <c r="I104" s="275"/>
      <c r="J104" s="276">
        <f>ROUND(I104*H104,2)</f>
        <v>0</v>
      </c>
      <c r="K104" s="272" t="s">
        <v>19</v>
      </c>
      <c r="L104" s="277"/>
      <c r="M104" s="278" t="s">
        <v>19</v>
      </c>
      <c r="N104" s="279" t="s">
        <v>43</v>
      </c>
      <c r="O104" s="84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AR104" s="231" t="s">
        <v>190</v>
      </c>
      <c r="AT104" s="231" t="s">
        <v>752</v>
      </c>
      <c r="AU104" s="231" t="s">
        <v>72</v>
      </c>
      <c r="AY104" s="18" t="s">
        <v>147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8" t="s">
        <v>80</v>
      </c>
      <c r="BK104" s="232">
        <f>ROUND(I104*H104,2)</f>
        <v>0</v>
      </c>
      <c r="BL104" s="18" t="s">
        <v>154</v>
      </c>
      <c r="BM104" s="231" t="s">
        <v>405</v>
      </c>
    </row>
    <row r="105" spans="2:65" s="1" customFormat="1" ht="16.5" customHeight="1">
      <c r="B105" s="39"/>
      <c r="C105" s="270" t="s">
        <v>72</v>
      </c>
      <c r="D105" s="270" t="s">
        <v>752</v>
      </c>
      <c r="E105" s="271" t="s">
        <v>1215</v>
      </c>
      <c r="F105" s="272" t="s">
        <v>2755</v>
      </c>
      <c r="G105" s="273" t="s">
        <v>2266</v>
      </c>
      <c r="H105" s="274">
        <v>8</v>
      </c>
      <c r="I105" s="275"/>
      <c r="J105" s="276">
        <f>ROUND(I105*H105,2)</f>
        <v>0</v>
      </c>
      <c r="K105" s="272" t="s">
        <v>19</v>
      </c>
      <c r="L105" s="277"/>
      <c r="M105" s="278" t="s">
        <v>19</v>
      </c>
      <c r="N105" s="279" t="s">
        <v>43</v>
      </c>
      <c r="O105" s="84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AR105" s="231" t="s">
        <v>190</v>
      </c>
      <c r="AT105" s="231" t="s">
        <v>752</v>
      </c>
      <c r="AU105" s="231" t="s">
        <v>72</v>
      </c>
      <c r="AY105" s="18" t="s">
        <v>147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18" t="s">
        <v>80</v>
      </c>
      <c r="BK105" s="232">
        <f>ROUND(I105*H105,2)</f>
        <v>0</v>
      </c>
      <c r="BL105" s="18" t="s">
        <v>154</v>
      </c>
      <c r="BM105" s="231" t="s">
        <v>420</v>
      </c>
    </row>
    <row r="106" spans="2:65" s="1" customFormat="1" ht="16.5" customHeight="1">
      <c r="B106" s="39"/>
      <c r="C106" s="270" t="s">
        <v>72</v>
      </c>
      <c r="D106" s="270" t="s">
        <v>752</v>
      </c>
      <c r="E106" s="271" t="s">
        <v>1263</v>
      </c>
      <c r="F106" s="272" t="s">
        <v>2756</v>
      </c>
      <c r="G106" s="273" t="s">
        <v>2266</v>
      </c>
      <c r="H106" s="274">
        <v>1</v>
      </c>
      <c r="I106" s="275"/>
      <c r="J106" s="276">
        <f>ROUND(I106*H106,2)</f>
        <v>0</v>
      </c>
      <c r="K106" s="272" t="s">
        <v>19</v>
      </c>
      <c r="L106" s="277"/>
      <c r="M106" s="278" t="s">
        <v>19</v>
      </c>
      <c r="N106" s="279" t="s">
        <v>43</v>
      </c>
      <c r="O106" s="84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AR106" s="231" t="s">
        <v>190</v>
      </c>
      <c r="AT106" s="231" t="s">
        <v>752</v>
      </c>
      <c r="AU106" s="231" t="s">
        <v>72</v>
      </c>
      <c r="AY106" s="18" t="s">
        <v>147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8" t="s">
        <v>80</v>
      </c>
      <c r="BK106" s="232">
        <f>ROUND(I106*H106,2)</f>
        <v>0</v>
      </c>
      <c r="BL106" s="18" t="s">
        <v>154</v>
      </c>
      <c r="BM106" s="231" t="s">
        <v>431</v>
      </c>
    </row>
    <row r="107" spans="2:65" s="1" customFormat="1" ht="16.5" customHeight="1">
      <c r="B107" s="39"/>
      <c r="C107" s="270" t="s">
        <v>72</v>
      </c>
      <c r="D107" s="270" t="s">
        <v>752</v>
      </c>
      <c r="E107" s="271" t="s">
        <v>1327</v>
      </c>
      <c r="F107" s="272" t="s">
        <v>2757</v>
      </c>
      <c r="G107" s="273" t="s">
        <v>2266</v>
      </c>
      <c r="H107" s="274">
        <v>15</v>
      </c>
      <c r="I107" s="275"/>
      <c r="J107" s="276">
        <f>ROUND(I107*H107,2)</f>
        <v>0</v>
      </c>
      <c r="K107" s="272" t="s">
        <v>19</v>
      </c>
      <c r="L107" s="277"/>
      <c r="M107" s="278" t="s">
        <v>19</v>
      </c>
      <c r="N107" s="279" t="s">
        <v>43</v>
      </c>
      <c r="O107" s="84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AR107" s="231" t="s">
        <v>190</v>
      </c>
      <c r="AT107" s="231" t="s">
        <v>752</v>
      </c>
      <c r="AU107" s="231" t="s">
        <v>72</v>
      </c>
      <c r="AY107" s="18" t="s">
        <v>147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8" t="s">
        <v>80</v>
      </c>
      <c r="BK107" s="232">
        <f>ROUND(I107*H107,2)</f>
        <v>0</v>
      </c>
      <c r="BL107" s="18" t="s">
        <v>154</v>
      </c>
      <c r="BM107" s="231" t="s">
        <v>441</v>
      </c>
    </row>
    <row r="108" spans="2:65" s="1" customFormat="1" ht="16.5" customHeight="1">
      <c r="B108" s="39"/>
      <c r="C108" s="270" t="s">
        <v>72</v>
      </c>
      <c r="D108" s="270" t="s">
        <v>752</v>
      </c>
      <c r="E108" s="271" t="s">
        <v>1332</v>
      </c>
      <c r="F108" s="272" t="s">
        <v>2758</v>
      </c>
      <c r="G108" s="273" t="s">
        <v>2266</v>
      </c>
      <c r="H108" s="274">
        <v>1</v>
      </c>
      <c r="I108" s="275"/>
      <c r="J108" s="276">
        <f>ROUND(I108*H108,2)</f>
        <v>0</v>
      </c>
      <c r="K108" s="272" t="s">
        <v>19</v>
      </c>
      <c r="L108" s="277"/>
      <c r="M108" s="278" t="s">
        <v>19</v>
      </c>
      <c r="N108" s="279" t="s">
        <v>43</v>
      </c>
      <c r="O108" s="84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AR108" s="231" t="s">
        <v>190</v>
      </c>
      <c r="AT108" s="231" t="s">
        <v>752</v>
      </c>
      <c r="AU108" s="231" t="s">
        <v>72</v>
      </c>
      <c r="AY108" s="18" t="s">
        <v>147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8" t="s">
        <v>80</v>
      </c>
      <c r="BK108" s="232">
        <f>ROUND(I108*H108,2)</f>
        <v>0</v>
      </c>
      <c r="BL108" s="18" t="s">
        <v>154</v>
      </c>
      <c r="BM108" s="231" t="s">
        <v>450</v>
      </c>
    </row>
    <row r="109" spans="2:65" s="1" customFormat="1" ht="16.5" customHeight="1">
      <c r="B109" s="39"/>
      <c r="C109" s="270" t="s">
        <v>72</v>
      </c>
      <c r="D109" s="270" t="s">
        <v>752</v>
      </c>
      <c r="E109" s="271" t="s">
        <v>1382</v>
      </c>
      <c r="F109" s="272" t="s">
        <v>2754</v>
      </c>
      <c r="G109" s="273" t="s">
        <v>2266</v>
      </c>
      <c r="H109" s="274">
        <v>7</v>
      </c>
      <c r="I109" s="275"/>
      <c r="J109" s="276">
        <f>ROUND(I109*H109,2)</f>
        <v>0</v>
      </c>
      <c r="K109" s="272" t="s">
        <v>19</v>
      </c>
      <c r="L109" s="277"/>
      <c r="M109" s="278" t="s">
        <v>19</v>
      </c>
      <c r="N109" s="279" t="s">
        <v>43</v>
      </c>
      <c r="O109" s="84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AR109" s="231" t="s">
        <v>190</v>
      </c>
      <c r="AT109" s="231" t="s">
        <v>752</v>
      </c>
      <c r="AU109" s="231" t="s">
        <v>72</v>
      </c>
      <c r="AY109" s="18" t="s">
        <v>147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8" t="s">
        <v>80</v>
      </c>
      <c r="BK109" s="232">
        <f>ROUND(I109*H109,2)</f>
        <v>0</v>
      </c>
      <c r="BL109" s="18" t="s">
        <v>154</v>
      </c>
      <c r="BM109" s="231" t="s">
        <v>463</v>
      </c>
    </row>
    <row r="110" spans="2:65" s="1" customFormat="1" ht="16.5" customHeight="1">
      <c r="B110" s="39"/>
      <c r="C110" s="270" t="s">
        <v>72</v>
      </c>
      <c r="D110" s="270" t="s">
        <v>752</v>
      </c>
      <c r="E110" s="271" t="s">
        <v>1423</v>
      </c>
      <c r="F110" s="272" t="s">
        <v>2759</v>
      </c>
      <c r="G110" s="273" t="s">
        <v>2266</v>
      </c>
      <c r="H110" s="274">
        <v>10</v>
      </c>
      <c r="I110" s="275"/>
      <c r="J110" s="276">
        <f>ROUND(I110*H110,2)</f>
        <v>0</v>
      </c>
      <c r="K110" s="272" t="s">
        <v>19</v>
      </c>
      <c r="L110" s="277"/>
      <c r="M110" s="278" t="s">
        <v>19</v>
      </c>
      <c r="N110" s="279" t="s">
        <v>43</v>
      </c>
      <c r="O110" s="84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AR110" s="231" t="s">
        <v>190</v>
      </c>
      <c r="AT110" s="231" t="s">
        <v>752</v>
      </c>
      <c r="AU110" s="231" t="s">
        <v>72</v>
      </c>
      <c r="AY110" s="18" t="s">
        <v>147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8" t="s">
        <v>80</v>
      </c>
      <c r="BK110" s="232">
        <f>ROUND(I110*H110,2)</f>
        <v>0</v>
      </c>
      <c r="BL110" s="18" t="s">
        <v>154</v>
      </c>
      <c r="BM110" s="231" t="s">
        <v>477</v>
      </c>
    </row>
    <row r="111" spans="2:65" s="1" customFormat="1" ht="16.5" customHeight="1">
      <c r="B111" s="39"/>
      <c r="C111" s="270" t="s">
        <v>72</v>
      </c>
      <c r="D111" s="270" t="s">
        <v>752</v>
      </c>
      <c r="E111" s="271" t="s">
        <v>1478</v>
      </c>
      <c r="F111" s="272" t="s">
        <v>2760</v>
      </c>
      <c r="G111" s="273" t="s">
        <v>2266</v>
      </c>
      <c r="H111" s="274">
        <v>3</v>
      </c>
      <c r="I111" s="275"/>
      <c r="J111" s="276">
        <f>ROUND(I111*H111,2)</f>
        <v>0</v>
      </c>
      <c r="K111" s="272" t="s">
        <v>19</v>
      </c>
      <c r="L111" s="277"/>
      <c r="M111" s="278" t="s">
        <v>19</v>
      </c>
      <c r="N111" s="279" t="s">
        <v>43</v>
      </c>
      <c r="O111" s="84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AR111" s="231" t="s">
        <v>190</v>
      </c>
      <c r="AT111" s="231" t="s">
        <v>752</v>
      </c>
      <c r="AU111" s="231" t="s">
        <v>72</v>
      </c>
      <c r="AY111" s="18" t="s">
        <v>147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8" t="s">
        <v>80</v>
      </c>
      <c r="BK111" s="232">
        <f>ROUND(I111*H111,2)</f>
        <v>0</v>
      </c>
      <c r="BL111" s="18" t="s">
        <v>154</v>
      </c>
      <c r="BM111" s="231" t="s">
        <v>489</v>
      </c>
    </row>
    <row r="112" spans="2:65" s="1" customFormat="1" ht="16.5" customHeight="1">
      <c r="B112" s="39"/>
      <c r="C112" s="270" t="s">
        <v>72</v>
      </c>
      <c r="D112" s="270" t="s">
        <v>752</v>
      </c>
      <c r="E112" s="271" t="s">
        <v>1528</v>
      </c>
      <c r="F112" s="272" t="s">
        <v>2751</v>
      </c>
      <c r="G112" s="273" t="s">
        <v>2266</v>
      </c>
      <c r="H112" s="274">
        <v>8</v>
      </c>
      <c r="I112" s="275"/>
      <c r="J112" s="276">
        <f>ROUND(I112*H112,2)</f>
        <v>0</v>
      </c>
      <c r="K112" s="272" t="s">
        <v>19</v>
      </c>
      <c r="L112" s="277"/>
      <c r="M112" s="278" t="s">
        <v>19</v>
      </c>
      <c r="N112" s="279" t="s">
        <v>43</v>
      </c>
      <c r="O112" s="84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AR112" s="231" t="s">
        <v>190</v>
      </c>
      <c r="AT112" s="231" t="s">
        <v>752</v>
      </c>
      <c r="AU112" s="231" t="s">
        <v>72</v>
      </c>
      <c r="AY112" s="18" t="s">
        <v>147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8" t="s">
        <v>80</v>
      </c>
      <c r="BK112" s="232">
        <f>ROUND(I112*H112,2)</f>
        <v>0</v>
      </c>
      <c r="BL112" s="18" t="s">
        <v>154</v>
      </c>
      <c r="BM112" s="231" t="s">
        <v>502</v>
      </c>
    </row>
    <row r="113" spans="2:65" s="1" customFormat="1" ht="16.5" customHeight="1">
      <c r="B113" s="39"/>
      <c r="C113" s="270" t="s">
        <v>72</v>
      </c>
      <c r="D113" s="270" t="s">
        <v>752</v>
      </c>
      <c r="E113" s="271" t="s">
        <v>1672</v>
      </c>
      <c r="F113" s="272" t="s">
        <v>2761</v>
      </c>
      <c r="G113" s="273" t="s">
        <v>2266</v>
      </c>
      <c r="H113" s="274">
        <v>6</v>
      </c>
      <c r="I113" s="275"/>
      <c r="J113" s="276">
        <f>ROUND(I113*H113,2)</f>
        <v>0</v>
      </c>
      <c r="K113" s="272" t="s">
        <v>19</v>
      </c>
      <c r="L113" s="277"/>
      <c r="M113" s="278" t="s">
        <v>19</v>
      </c>
      <c r="N113" s="279" t="s">
        <v>43</v>
      </c>
      <c r="O113" s="84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AR113" s="231" t="s">
        <v>190</v>
      </c>
      <c r="AT113" s="231" t="s">
        <v>752</v>
      </c>
      <c r="AU113" s="231" t="s">
        <v>72</v>
      </c>
      <c r="AY113" s="18" t="s">
        <v>147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8" t="s">
        <v>80</v>
      </c>
      <c r="BK113" s="232">
        <f>ROUND(I113*H113,2)</f>
        <v>0</v>
      </c>
      <c r="BL113" s="18" t="s">
        <v>154</v>
      </c>
      <c r="BM113" s="231" t="s">
        <v>512</v>
      </c>
    </row>
    <row r="114" spans="2:65" s="1" customFormat="1" ht="16.5" customHeight="1">
      <c r="B114" s="39"/>
      <c r="C114" s="220" t="s">
        <v>72</v>
      </c>
      <c r="D114" s="220" t="s">
        <v>149</v>
      </c>
      <c r="E114" s="221" t="s">
        <v>2107</v>
      </c>
      <c r="F114" s="222" t="s">
        <v>2762</v>
      </c>
      <c r="G114" s="223" t="s">
        <v>2080</v>
      </c>
      <c r="H114" s="224">
        <v>1</v>
      </c>
      <c r="I114" s="225"/>
      <c r="J114" s="226">
        <f>ROUND(I114*H114,2)</f>
        <v>0</v>
      </c>
      <c r="K114" s="222" t="s">
        <v>19</v>
      </c>
      <c r="L114" s="44"/>
      <c r="M114" s="227" t="s">
        <v>19</v>
      </c>
      <c r="N114" s="228" t="s">
        <v>43</v>
      </c>
      <c r="O114" s="84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AR114" s="231" t="s">
        <v>154</v>
      </c>
      <c r="AT114" s="231" t="s">
        <v>149</v>
      </c>
      <c r="AU114" s="231" t="s">
        <v>72</v>
      </c>
      <c r="AY114" s="18" t="s">
        <v>147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8" t="s">
        <v>80</v>
      </c>
      <c r="BK114" s="232">
        <f>ROUND(I114*H114,2)</f>
        <v>0</v>
      </c>
      <c r="BL114" s="18" t="s">
        <v>154</v>
      </c>
      <c r="BM114" s="231" t="s">
        <v>526</v>
      </c>
    </row>
    <row r="115" spans="2:65" s="1" customFormat="1" ht="16.5" customHeight="1">
      <c r="B115" s="39"/>
      <c r="C115" s="220" t="s">
        <v>72</v>
      </c>
      <c r="D115" s="220" t="s">
        <v>149</v>
      </c>
      <c r="E115" s="221" t="s">
        <v>2111</v>
      </c>
      <c r="F115" s="222" t="s">
        <v>2763</v>
      </c>
      <c r="G115" s="223" t="s">
        <v>2080</v>
      </c>
      <c r="H115" s="224">
        <v>1</v>
      </c>
      <c r="I115" s="225"/>
      <c r="J115" s="226">
        <f>ROUND(I115*H115,2)</f>
        <v>0</v>
      </c>
      <c r="K115" s="222" t="s">
        <v>19</v>
      </c>
      <c r="L115" s="44"/>
      <c r="M115" s="227" t="s">
        <v>19</v>
      </c>
      <c r="N115" s="228" t="s">
        <v>43</v>
      </c>
      <c r="O115" s="84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AR115" s="231" t="s">
        <v>154</v>
      </c>
      <c r="AT115" s="231" t="s">
        <v>149</v>
      </c>
      <c r="AU115" s="231" t="s">
        <v>72</v>
      </c>
      <c r="AY115" s="18" t="s">
        <v>147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18" t="s">
        <v>80</v>
      </c>
      <c r="BK115" s="232">
        <f>ROUND(I115*H115,2)</f>
        <v>0</v>
      </c>
      <c r="BL115" s="18" t="s">
        <v>154</v>
      </c>
      <c r="BM115" s="231" t="s">
        <v>537</v>
      </c>
    </row>
    <row r="116" spans="2:65" s="1" customFormat="1" ht="16.5" customHeight="1">
      <c r="B116" s="39"/>
      <c r="C116" s="270" t="s">
        <v>72</v>
      </c>
      <c r="D116" s="270" t="s">
        <v>752</v>
      </c>
      <c r="E116" s="271" t="s">
        <v>2116</v>
      </c>
      <c r="F116" s="272" t="s">
        <v>2764</v>
      </c>
      <c r="G116" s="273" t="s">
        <v>2266</v>
      </c>
      <c r="H116" s="274">
        <v>1</v>
      </c>
      <c r="I116" s="275"/>
      <c r="J116" s="276">
        <f>ROUND(I116*H116,2)</f>
        <v>0</v>
      </c>
      <c r="K116" s="272" t="s">
        <v>19</v>
      </c>
      <c r="L116" s="277"/>
      <c r="M116" s="299" t="s">
        <v>19</v>
      </c>
      <c r="N116" s="300" t="s">
        <v>43</v>
      </c>
      <c r="O116" s="296"/>
      <c r="P116" s="297">
        <f>O116*H116</f>
        <v>0</v>
      </c>
      <c r="Q116" s="297">
        <v>0</v>
      </c>
      <c r="R116" s="297">
        <f>Q116*H116</f>
        <v>0</v>
      </c>
      <c r="S116" s="297">
        <v>0</v>
      </c>
      <c r="T116" s="298">
        <f>S116*H116</f>
        <v>0</v>
      </c>
      <c r="AR116" s="231" t="s">
        <v>190</v>
      </c>
      <c r="AT116" s="231" t="s">
        <v>752</v>
      </c>
      <c r="AU116" s="231" t="s">
        <v>72</v>
      </c>
      <c r="AY116" s="18" t="s">
        <v>147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8" t="s">
        <v>80</v>
      </c>
      <c r="BK116" s="232">
        <f>ROUND(I116*H116,2)</f>
        <v>0</v>
      </c>
      <c r="BL116" s="18" t="s">
        <v>154</v>
      </c>
      <c r="BM116" s="231" t="s">
        <v>549</v>
      </c>
    </row>
    <row r="117" spans="2:12" s="1" customFormat="1" ht="6.95" customHeight="1">
      <c r="B117" s="59"/>
      <c r="C117" s="60"/>
      <c r="D117" s="60"/>
      <c r="E117" s="60"/>
      <c r="F117" s="60"/>
      <c r="G117" s="60"/>
      <c r="H117" s="60"/>
      <c r="I117" s="171"/>
      <c r="J117" s="60"/>
      <c r="K117" s="60"/>
      <c r="L117" s="44"/>
    </row>
  </sheetData>
  <sheetProtection password="CC3D" sheet="1" objects="1" scenarios="1" formatColumns="0" formatRows="0" autoFilter="0"/>
  <autoFilter ref="C84:K11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4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102</v>
      </c>
    </row>
    <row r="3" spans="2:46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82</v>
      </c>
    </row>
    <row r="4" spans="2:46" ht="24.95" customHeight="1">
      <c r="B4" s="21"/>
      <c r="D4" s="142" t="s">
        <v>110</v>
      </c>
      <c r="L4" s="21"/>
      <c r="M4" s="14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4" t="s">
        <v>16</v>
      </c>
      <c r="L6" s="21"/>
    </row>
    <row r="7" spans="2:12" ht="16.5" customHeight="1">
      <c r="B7" s="21"/>
      <c r="E7" s="145" t="str">
        <f>'Rekapitulace stavby'!K6</f>
        <v>Rekonstrukce vlastivědného muzea Nymburk - doplnění 1.6.2019</v>
      </c>
      <c r="F7" s="144"/>
      <c r="G7" s="144"/>
      <c r="H7" s="144"/>
      <c r="L7" s="21"/>
    </row>
    <row r="8" spans="2:12" ht="12" customHeight="1">
      <c r="B8" s="21"/>
      <c r="D8" s="144" t="s">
        <v>111</v>
      </c>
      <c r="L8" s="21"/>
    </row>
    <row r="9" spans="2:12" s="1" customFormat="1" ht="16.5" customHeight="1">
      <c r="B9" s="44"/>
      <c r="E9" s="145" t="s">
        <v>600</v>
      </c>
      <c r="F9" s="1"/>
      <c r="G9" s="1"/>
      <c r="H9" s="1"/>
      <c r="I9" s="146"/>
      <c r="L9" s="44"/>
    </row>
    <row r="10" spans="2:12" s="1" customFormat="1" ht="12" customHeight="1">
      <c r="B10" s="44"/>
      <c r="D10" s="144" t="s">
        <v>2253</v>
      </c>
      <c r="I10" s="146"/>
      <c r="L10" s="44"/>
    </row>
    <row r="11" spans="2:12" s="1" customFormat="1" ht="36.95" customHeight="1">
      <c r="B11" s="44"/>
      <c r="E11" s="147" t="s">
        <v>2765</v>
      </c>
      <c r="F11" s="1"/>
      <c r="G11" s="1"/>
      <c r="H11" s="1"/>
      <c r="I11" s="146"/>
      <c r="L11" s="44"/>
    </row>
    <row r="12" spans="2:12" s="1" customFormat="1" ht="12">
      <c r="B12" s="44"/>
      <c r="I12" s="146"/>
      <c r="L12" s="44"/>
    </row>
    <row r="13" spans="2:12" s="1" customFormat="1" ht="12" customHeight="1">
      <c r="B13" s="44"/>
      <c r="D13" s="144" t="s">
        <v>18</v>
      </c>
      <c r="F13" s="133" t="s">
        <v>19</v>
      </c>
      <c r="I13" s="148" t="s">
        <v>20</v>
      </c>
      <c r="J13" s="133" t="s">
        <v>19</v>
      </c>
      <c r="L13" s="44"/>
    </row>
    <row r="14" spans="2:12" s="1" customFormat="1" ht="12" customHeight="1">
      <c r="B14" s="44"/>
      <c r="D14" s="144" t="s">
        <v>21</v>
      </c>
      <c r="F14" s="133" t="s">
        <v>2255</v>
      </c>
      <c r="I14" s="148" t="s">
        <v>23</v>
      </c>
      <c r="J14" s="149" t="str">
        <f>'Rekapitulace stavby'!AN8</f>
        <v>28. 4. 2019</v>
      </c>
      <c r="L14" s="44"/>
    </row>
    <row r="15" spans="2:12" s="1" customFormat="1" ht="10.8" customHeight="1">
      <c r="B15" s="44"/>
      <c r="I15" s="146"/>
      <c r="L15" s="44"/>
    </row>
    <row r="16" spans="2:12" s="1" customFormat="1" ht="12" customHeight="1">
      <c r="B16" s="44"/>
      <c r="D16" s="144" t="s">
        <v>25</v>
      </c>
      <c r="I16" s="148" t="s">
        <v>26</v>
      </c>
      <c r="J16" s="133" t="str">
        <f>IF('Rekapitulace stavby'!AN10="","",'Rekapitulace stavby'!AN10)</f>
        <v/>
      </c>
      <c r="L16" s="44"/>
    </row>
    <row r="17" spans="2:12" s="1" customFormat="1" ht="18" customHeight="1">
      <c r="B17" s="44"/>
      <c r="E17" s="133" t="str">
        <f>IF('Rekapitulace stavby'!E11="","",'Rekapitulace stavby'!E11)</f>
        <v>Město Nymburk</v>
      </c>
      <c r="I17" s="148" t="s">
        <v>28</v>
      </c>
      <c r="J17" s="133" t="str">
        <f>IF('Rekapitulace stavby'!AN11="","",'Rekapitulace stavby'!AN11)</f>
        <v/>
      </c>
      <c r="L17" s="44"/>
    </row>
    <row r="18" spans="2:12" s="1" customFormat="1" ht="6.95" customHeight="1">
      <c r="B18" s="44"/>
      <c r="I18" s="146"/>
      <c r="L18" s="44"/>
    </row>
    <row r="19" spans="2:12" s="1" customFormat="1" ht="12" customHeight="1">
      <c r="B19" s="44"/>
      <c r="D19" s="144" t="s">
        <v>29</v>
      </c>
      <c r="I19" s="148" t="s">
        <v>26</v>
      </c>
      <c r="J19" s="34" t="str">
        <f>'Rekapitulace stavby'!AN13</f>
        <v>Vyplň údaj</v>
      </c>
      <c r="L19" s="44"/>
    </row>
    <row r="20" spans="2:12" s="1" customFormat="1" ht="18" customHeight="1">
      <c r="B20" s="44"/>
      <c r="E20" s="34" t="str">
        <f>'Rekapitulace stavby'!E14</f>
        <v>Vyplň údaj</v>
      </c>
      <c r="F20" s="133"/>
      <c r="G20" s="133"/>
      <c r="H20" s="133"/>
      <c r="I20" s="148" t="s">
        <v>28</v>
      </c>
      <c r="J20" s="34" t="str">
        <f>'Rekapitulace stavby'!AN14</f>
        <v>Vyplň údaj</v>
      </c>
      <c r="L20" s="44"/>
    </row>
    <row r="21" spans="2:12" s="1" customFormat="1" ht="6.95" customHeight="1">
      <c r="B21" s="44"/>
      <c r="I21" s="146"/>
      <c r="L21" s="44"/>
    </row>
    <row r="22" spans="2:12" s="1" customFormat="1" ht="12" customHeight="1">
      <c r="B22" s="44"/>
      <c r="D22" s="144" t="s">
        <v>31</v>
      </c>
      <c r="I22" s="148" t="s">
        <v>26</v>
      </c>
      <c r="J22" s="133" t="str">
        <f>IF('Rekapitulace stavby'!AN16="","",'Rekapitulace stavby'!AN16)</f>
        <v/>
      </c>
      <c r="L22" s="44"/>
    </row>
    <row r="23" spans="2:12" s="1" customFormat="1" ht="18" customHeight="1">
      <c r="B23" s="44"/>
      <c r="E23" s="133" t="str">
        <f>IF('Rekapitulace stavby'!E17="","",'Rekapitulace stavby'!E17)</f>
        <v>RAM projekt s.r.o.</v>
      </c>
      <c r="I23" s="148" t="s">
        <v>28</v>
      </c>
      <c r="J23" s="133" t="str">
        <f>IF('Rekapitulace stavby'!AN17="","",'Rekapitulace stavby'!AN17)</f>
        <v/>
      </c>
      <c r="L23" s="44"/>
    </row>
    <row r="24" spans="2:12" s="1" customFormat="1" ht="6.95" customHeight="1">
      <c r="B24" s="44"/>
      <c r="I24" s="146"/>
      <c r="L24" s="44"/>
    </row>
    <row r="25" spans="2:12" s="1" customFormat="1" ht="12" customHeight="1">
      <c r="B25" s="44"/>
      <c r="D25" s="144" t="s">
        <v>34</v>
      </c>
      <c r="I25" s="148" t="s">
        <v>26</v>
      </c>
      <c r="J25" s="133" t="str">
        <f>IF('Rekapitulace stavby'!AN19="","",'Rekapitulace stavby'!AN19)</f>
        <v/>
      </c>
      <c r="L25" s="44"/>
    </row>
    <row r="26" spans="2:12" s="1" customFormat="1" ht="18" customHeight="1">
      <c r="B26" s="44"/>
      <c r="E26" s="133" t="str">
        <f>IF('Rekapitulace stavby'!E20="","",'Rekapitulace stavby'!E20)</f>
        <v>Ing. Eva Mrvová</v>
      </c>
      <c r="I26" s="148" t="s">
        <v>28</v>
      </c>
      <c r="J26" s="133" t="str">
        <f>IF('Rekapitulace stavby'!AN20="","",'Rekapitulace stavby'!AN20)</f>
        <v/>
      </c>
      <c r="L26" s="44"/>
    </row>
    <row r="27" spans="2:12" s="1" customFormat="1" ht="6.95" customHeight="1">
      <c r="B27" s="44"/>
      <c r="I27" s="146"/>
      <c r="L27" s="44"/>
    </row>
    <row r="28" spans="2:12" s="1" customFormat="1" ht="12" customHeight="1">
      <c r="B28" s="44"/>
      <c r="D28" s="144" t="s">
        <v>36</v>
      </c>
      <c r="I28" s="146"/>
      <c r="L28" s="44"/>
    </row>
    <row r="29" spans="2:12" s="7" customFormat="1" ht="16.5" customHeight="1">
      <c r="B29" s="150"/>
      <c r="E29" s="151" t="s">
        <v>19</v>
      </c>
      <c r="F29" s="151"/>
      <c r="G29" s="151"/>
      <c r="H29" s="151"/>
      <c r="I29" s="152"/>
      <c r="L29" s="150"/>
    </row>
    <row r="30" spans="2:12" s="1" customFormat="1" ht="6.95" customHeight="1">
      <c r="B30" s="44"/>
      <c r="I30" s="146"/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53"/>
      <c r="J31" s="76"/>
      <c r="K31" s="76"/>
      <c r="L31" s="44"/>
    </row>
    <row r="32" spans="2:12" s="1" customFormat="1" ht="25.4" customHeight="1">
      <c r="B32" s="44"/>
      <c r="D32" s="154" t="s">
        <v>38</v>
      </c>
      <c r="I32" s="146"/>
      <c r="J32" s="155">
        <f>ROUND(J93,2)</f>
        <v>0</v>
      </c>
      <c r="L32" s="44"/>
    </row>
    <row r="33" spans="2:12" s="1" customFormat="1" ht="6.95" customHeight="1">
      <c r="B33" s="44"/>
      <c r="D33" s="76"/>
      <c r="E33" s="76"/>
      <c r="F33" s="76"/>
      <c r="G33" s="76"/>
      <c r="H33" s="76"/>
      <c r="I33" s="153"/>
      <c r="J33" s="76"/>
      <c r="K33" s="76"/>
      <c r="L33" s="44"/>
    </row>
    <row r="34" spans="2:12" s="1" customFormat="1" ht="14.4" customHeight="1">
      <c r="B34" s="44"/>
      <c r="F34" s="156" t="s">
        <v>40</v>
      </c>
      <c r="I34" s="157" t="s">
        <v>39</v>
      </c>
      <c r="J34" s="156" t="s">
        <v>41</v>
      </c>
      <c r="L34" s="44"/>
    </row>
    <row r="35" spans="2:12" s="1" customFormat="1" ht="14.4" customHeight="1">
      <c r="B35" s="44"/>
      <c r="D35" s="158" t="s">
        <v>42</v>
      </c>
      <c r="E35" s="144" t="s">
        <v>43</v>
      </c>
      <c r="F35" s="159">
        <f>ROUND((SUM(BE93:BE240)),2)</f>
        <v>0</v>
      </c>
      <c r="I35" s="160">
        <v>0.21</v>
      </c>
      <c r="J35" s="159">
        <f>ROUND(((SUM(BE93:BE240))*I35),2)</f>
        <v>0</v>
      </c>
      <c r="L35" s="44"/>
    </row>
    <row r="36" spans="2:12" s="1" customFormat="1" ht="14.4" customHeight="1">
      <c r="B36" s="44"/>
      <c r="E36" s="144" t="s">
        <v>44</v>
      </c>
      <c r="F36" s="159">
        <f>ROUND((SUM(BF93:BF240)),2)</f>
        <v>0</v>
      </c>
      <c r="I36" s="160">
        <v>0.15</v>
      </c>
      <c r="J36" s="159">
        <f>ROUND(((SUM(BF93:BF240))*I36),2)</f>
        <v>0</v>
      </c>
      <c r="L36" s="44"/>
    </row>
    <row r="37" spans="2:12" s="1" customFormat="1" ht="14.4" customHeight="1" hidden="1">
      <c r="B37" s="44"/>
      <c r="E37" s="144" t="s">
        <v>45</v>
      </c>
      <c r="F37" s="159">
        <f>ROUND((SUM(BG93:BG240)),2)</f>
        <v>0</v>
      </c>
      <c r="I37" s="160">
        <v>0.21</v>
      </c>
      <c r="J37" s="159">
        <f>0</f>
        <v>0</v>
      </c>
      <c r="L37" s="44"/>
    </row>
    <row r="38" spans="2:12" s="1" customFormat="1" ht="14.4" customHeight="1" hidden="1">
      <c r="B38" s="44"/>
      <c r="E38" s="144" t="s">
        <v>46</v>
      </c>
      <c r="F38" s="159">
        <f>ROUND((SUM(BH93:BH240)),2)</f>
        <v>0</v>
      </c>
      <c r="I38" s="160">
        <v>0.15</v>
      </c>
      <c r="J38" s="159">
        <f>0</f>
        <v>0</v>
      </c>
      <c r="L38" s="44"/>
    </row>
    <row r="39" spans="2:12" s="1" customFormat="1" ht="14.4" customHeight="1" hidden="1">
      <c r="B39" s="44"/>
      <c r="E39" s="144" t="s">
        <v>47</v>
      </c>
      <c r="F39" s="159">
        <f>ROUND((SUM(BI93:BI240)),2)</f>
        <v>0</v>
      </c>
      <c r="I39" s="160">
        <v>0</v>
      </c>
      <c r="J39" s="159">
        <f>0</f>
        <v>0</v>
      </c>
      <c r="L39" s="44"/>
    </row>
    <row r="40" spans="2:12" s="1" customFormat="1" ht="6.95" customHeight="1">
      <c r="B40" s="44"/>
      <c r="I40" s="146"/>
      <c r="L40" s="44"/>
    </row>
    <row r="41" spans="2:12" s="1" customFormat="1" ht="25.4" customHeight="1">
      <c r="B41" s="44"/>
      <c r="C41" s="161"/>
      <c r="D41" s="162" t="s">
        <v>48</v>
      </c>
      <c r="E41" s="163"/>
      <c r="F41" s="163"/>
      <c r="G41" s="164" t="s">
        <v>49</v>
      </c>
      <c r="H41" s="165" t="s">
        <v>50</v>
      </c>
      <c r="I41" s="166"/>
      <c r="J41" s="167">
        <f>SUM(J32:J39)</f>
        <v>0</v>
      </c>
      <c r="K41" s="168"/>
      <c r="L41" s="44"/>
    </row>
    <row r="42" spans="2:12" s="1" customFormat="1" ht="14.4" customHeight="1">
      <c r="B42" s="169"/>
      <c r="C42" s="170"/>
      <c r="D42" s="170"/>
      <c r="E42" s="170"/>
      <c r="F42" s="170"/>
      <c r="G42" s="170"/>
      <c r="H42" s="170"/>
      <c r="I42" s="171"/>
      <c r="J42" s="170"/>
      <c r="K42" s="170"/>
      <c r="L42" s="44"/>
    </row>
    <row r="46" spans="2:12" s="1" customFormat="1" ht="6.95" customHeight="1">
      <c r="B46" s="172"/>
      <c r="C46" s="173"/>
      <c r="D46" s="173"/>
      <c r="E46" s="173"/>
      <c r="F46" s="173"/>
      <c r="G46" s="173"/>
      <c r="H46" s="173"/>
      <c r="I46" s="174"/>
      <c r="J46" s="173"/>
      <c r="K46" s="173"/>
      <c r="L46" s="44"/>
    </row>
    <row r="47" spans="2:12" s="1" customFormat="1" ht="24.95" customHeight="1">
      <c r="B47" s="39"/>
      <c r="C47" s="24" t="s">
        <v>113</v>
      </c>
      <c r="D47" s="40"/>
      <c r="E47" s="40"/>
      <c r="F47" s="40"/>
      <c r="G47" s="40"/>
      <c r="H47" s="40"/>
      <c r="I47" s="146"/>
      <c r="J47" s="40"/>
      <c r="K47" s="40"/>
      <c r="L47" s="44"/>
    </row>
    <row r="48" spans="2:12" s="1" customFormat="1" ht="6.95" customHeight="1">
      <c r="B48" s="39"/>
      <c r="C48" s="40"/>
      <c r="D48" s="40"/>
      <c r="E48" s="40"/>
      <c r="F48" s="40"/>
      <c r="G48" s="40"/>
      <c r="H48" s="40"/>
      <c r="I48" s="146"/>
      <c r="J48" s="40"/>
      <c r="K48" s="40"/>
      <c r="L48" s="44"/>
    </row>
    <row r="49" spans="2:12" s="1" customFormat="1" ht="12" customHeight="1">
      <c r="B49" s="39"/>
      <c r="C49" s="33" t="s">
        <v>16</v>
      </c>
      <c r="D49" s="40"/>
      <c r="E49" s="40"/>
      <c r="F49" s="40"/>
      <c r="G49" s="40"/>
      <c r="H49" s="40"/>
      <c r="I49" s="146"/>
      <c r="J49" s="40"/>
      <c r="K49" s="40"/>
      <c r="L49" s="44"/>
    </row>
    <row r="50" spans="2:12" s="1" customFormat="1" ht="16.5" customHeight="1">
      <c r="B50" s="39"/>
      <c r="C50" s="40"/>
      <c r="D50" s="40"/>
      <c r="E50" s="175" t="str">
        <f>E7</f>
        <v>Rekonstrukce vlastivědného muzea Nymburk - doplnění 1.6.2019</v>
      </c>
      <c r="F50" s="33"/>
      <c r="G50" s="33"/>
      <c r="H50" s="33"/>
      <c r="I50" s="146"/>
      <c r="J50" s="40"/>
      <c r="K50" s="40"/>
      <c r="L50" s="44"/>
    </row>
    <row r="51" spans="2:12" ht="12" customHeight="1">
      <c r="B51" s="22"/>
      <c r="C51" s="33" t="s">
        <v>111</v>
      </c>
      <c r="D51" s="23"/>
      <c r="E51" s="23"/>
      <c r="F51" s="23"/>
      <c r="G51" s="23"/>
      <c r="H51" s="23"/>
      <c r="I51" s="138"/>
      <c r="J51" s="23"/>
      <c r="K51" s="23"/>
      <c r="L51" s="21"/>
    </row>
    <row r="52" spans="2:12" s="1" customFormat="1" ht="16.5" customHeight="1">
      <c r="B52" s="39"/>
      <c r="C52" s="40"/>
      <c r="D52" s="40"/>
      <c r="E52" s="175" t="s">
        <v>600</v>
      </c>
      <c r="F52" s="40"/>
      <c r="G52" s="40"/>
      <c r="H52" s="40"/>
      <c r="I52" s="146"/>
      <c r="J52" s="40"/>
      <c r="K52" s="40"/>
      <c r="L52" s="44"/>
    </row>
    <row r="53" spans="2:12" s="1" customFormat="1" ht="12" customHeight="1">
      <c r="B53" s="39"/>
      <c r="C53" s="33" t="s">
        <v>2253</v>
      </c>
      <c r="D53" s="40"/>
      <c r="E53" s="40"/>
      <c r="F53" s="40"/>
      <c r="G53" s="40"/>
      <c r="H53" s="40"/>
      <c r="I53" s="146"/>
      <c r="J53" s="40"/>
      <c r="K53" s="40"/>
      <c r="L53" s="44"/>
    </row>
    <row r="54" spans="2:12" s="1" customFormat="1" ht="16.5" customHeight="1">
      <c r="B54" s="39"/>
      <c r="C54" s="40"/>
      <c r="D54" s="40"/>
      <c r="E54" s="69" t="str">
        <f>E11</f>
        <v>02.5 - Elektro vykaz</v>
      </c>
      <c r="F54" s="40"/>
      <c r="G54" s="40"/>
      <c r="H54" s="40"/>
      <c r="I54" s="146"/>
      <c r="J54" s="40"/>
      <c r="K54" s="40"/>
      <c r="L54" s="44"/>
    </row>
    <row r="55" spans="2:12" s="1" customFormat="1" ht="6.95" customHeight="1">
      <c r="B55" s="39"/>
      <c r="C55" s="40"/>
      <c r="D55" s="40"/>
      <c r="E55" s="40"/>
      <c r="F55" s="40"/>
      <c r="G55" s="40"/>
      <c r="H55" s="40"/>
      <c r="I55" s="146"/>
      <c r="J55" s="40"/>
      <c r="K55" s="40"/>
      <c r="L55" s="44"/>
    </row>
    <row r="56" spans="2:12" s="1" customFormat="1" ht="12" customHeight="1">
      <c r="B56" s="39"/>
      <c r="C56" s="33" t="s">
        <v>21</v>
      </c>
      <c r="D56" s="40"/>
      <c r="E56" s="40"/>
      <c r="F56" s="28" t="str">
        <f>F14</f>
        <v xml:space="preserve"> </v>
      </c>
      <c r="G56" s="40"/>
      <c r="H56" s="40"/>
      <c r="I56" s="148" t="s">
        <v>23</v>
      </c>
      <c r="J56" s="72" t="str">
        <f>IF(J14="","",J14)</f>
        <v>28. 4. 2019</v>
      </c>
      <c r="K56" s="40"/>
      <c r="L56" s="44"/>
    </row>
    <row r="57" spans="2:12" s="1" customFormat="1" ht="6.95" customHeight="1">
      <c r="B57" s="39"/>
      <c r="C57" s="40"/>
      <c r="D57" s="40"/>
      <c r="E57" s="40"/>
      <c r="F57" s="40"/>
      <c r="G57" s="40"/>
      <c r="H57" s="40"/>
      <c r="I57" s="146"/>
      <c r="J57" s="40"/>
      <c r="K57" s="40"/>
      <c r="L57" s="44"/>
    </row>
    <row r="58" spans="2:12" s="1" customFormat="1" ht="15.15" customHeight="1">
      <c r="B58" s="39"/>
      <c r="C58" s="33" t="s">
        <v>25</v>
      </c>
      <c r="D58" s="40"/>
      <c r="E58" s="40"/>
      <c r="F58" s="28" t="str">
        <f>E17</f>
        <v>Město Nymburk</v>
      </c>
      <c r="G58" s="40"/>
      <c r="H58" s="40"/>
      <c r="I58" s="148" t="s">
        <v>31</v>
      </c>
      <c r="J58" s="37" t="str">
        <f>E23</f>
        <v>RAM projekt s.r.o.</v>
      </c>
      <c r="K58" s="40"/>
      <c r="L58" s="44"/>
    </row>
    <row r="59" spans="2:12" s="1" customFormat="1" ht="15.15" customHeight="1">
      <c r="B59" s="39"/>
      <c r="C59" s="33" t="s">
        <v>29</v>
      </c>
      <c r="D59" s="40"/>
      <c r="E59" s="40"/>
      <c r="F59" s="28" t="str">
        <f>IF(E20="","",E20)</f>
        <v>Vyplň údaj</v>
      </c>
      <c r="G59" s="40"/>
      <c r="H59" s="40"/>
      <c r="I59" s="148" t="s">
        <v>34</v>
      </c>
      <c r="J59" s="37" t="str">
        <f>E26</f>
        <v>Ing. Eva Mrvová</v>
      </c>
      <c r="K59" s="40"/>
      <c r="L59" s="44"/>
    </row>
    <row r="60" spans="2:12" s="1" customFormat="1" ht="10.3" customHeight="1">
      <c r="B60" s="39"/>
      <c r="C60" s="40"/>
      <c r="D60" s="40"/>
      <c r="E60" s="40"/>
      <c r="F60" s="40"/>
      <c r="G60" s="40"/>
      <c r="H60" s="40"/>
      <c r="I60" s="146"/>
      <c r="J60" s="40"/>
      <c r="K60" s="40"/>
      <c r="L60" s="44"/>
    </row>
    <row r="61" spans="2:12" s="1" customFormat="1" ht="29.25" customHeight="1">
      <c r="B61" s="39"/>
      <c r="C61" s="176" t="s">
        <v>114</v>
      </c>
      <c r="D61" s="177"/>
      <c r="E61" s="177"/>
      <c r="F61" s="177"/>
      <c r="G61" s="177"/>
      <c r="H61" s="177"/>
      <c r="I61" s="178"/>
      <c r="J61" s="179" t="s">
        <v>115</v>
      </c>
      <c r="K61" s="177"/>
      <c r="L61" s="44"/>
    </row>
    <row r="62" spans="2:12" s="1" customFormat="1" ht="10.3" customHeight="1">
      <c r="B62" s="39"/>
      <c r="C62" s="40"/>
      <c r="D62" s="40"/>
      <c r="E62" s="40"/>
      <c r="F62" s="40"/>
      <c r="G62" s="40"/>
      <c r="H62" s="40"/>
      <c r="I62" s="146"/>
      <c r="J62" s="40"/>
      <c r="K62" s="40"/>
      <c r="L62" s="44"/>
    </row>
    <row r="63" spans="2:47" s="1" customFormat="1" ht="22.8" customHeight="1">
      <c r="B63" s="39"/>
      <c r="C63" s="180" t="s">
        <v>70</v>
      </c>
      <c r="D63" s="40"/>
      <c r="E63" s="40"/>
      <c r="F63" s="40"/>
      <c r="G63" s="40"/>
      <c r="H63" s="40"/>
      <c r="I63" s="146"/>
      <c r="J63" s="102">
        <f>J93</f>
        <v>0</v>
      </c>
      <c r="K63" s="40"/>
      <c r="L63" s="44"/>
      <c r="AU63" s="18" t="s">
        <v>116</v>
      </c>
    </row>
    <row r="64" spans="2:12" s="8" customFormat="1" ht="24.95" customHeight="1">
      <c r="B64" s="181"/>
      <c r="C64" s="182"/>
      <c r="D64" s="183" t="s">
        <v>2766</v>
      </c>
      <c r="E64" s="184"/>
      <c r="F64" s="184"/>
      <c r="G64" s="184"/>
      <c r="H64" s="184"/>
      <c r="I64" s="185"/>
      <c r="J64" s="186">
        <f>J94</f>
        <v>0</v>
      </c>
      <c r="K64" s="182"/>
      <c r="L64" s="187"/>
    </row>
    <row r="65" spans="2:12" s="8" customFormat="1" ht="24.95" customHeight="1">
      <c r="B65" s="181"/>
      <c r="C65" s="182"/>
      <c r="D65" s="183" t="s">
        <v>2767</v>
      </c>
      <c r="E65" s="184"/>
      <c r="F65" s="184"/>
      <c r="G65" s="184"/>
      <c r="H65" s="184"/>
      <c r="I65" s="185"/>
      <c r="J65" s="186">
        <f>J106</f>
        <v>0</v>
      </c>
      <c r="K65" s="182"/>
      <c r="L65" s="187"/>
    </row>
    <row r="66" spans="2:12" s="8" customFormat="1" ht="24.95" customHeight="1">
      <c r="B66" s="181"/>
      <c r="C66" s="182"/>
      <c r="D66" s="183" t="s">
        <v>2768</v>
      </c>
      <c r="E66" s="184"/>
      <c r="F66" s="184"/>
      <c r="G66" s="184"/>
      <c r="H66" s="184"/>
      <c r="I66" s="185"/>
      <c r="J66" s="186">
        <f>J133</f>
        <v>0</v>
      </c>
      <c r="K66" s="182"/>
      <c r="L66" s="187"/>
    </row>
    <row r="67" spans="2:12" s="8" customFormat="1" ht="24.95" customHeight="1">
      <c r="B67" s="181"/>
      <c r="C67" s="182"/>
      <c r="D67" s="183" t="s">
        <v>2769</v>
      </c>
      <c r="E67" s="184"/>
      <c r="F67" s="184"/>
      <c r="G67" s="184"/>
      <c r="H67" s="184"/>
      <c r="I67" s="185"/>
      <c r="J67" s="186">
        <f>J157</f>
        <v>0</v>
      </c>
      <c r="K67" s="182"/>
      <c r="L67" s="187"/>
    </row>
    <row r="68" spans="2:12" s="8" customFormat="1" ht="24.95" customHeight="1">
      <c r="B68" s="181"/>
      <c r="C68" s="182"/>
      <c r="D68" s="183" t="s">
        <v>2770</v>
      </c>
      <c r="E68" s="184"/>
      <c r="F68" s="184"/>
      <c r="G68" s="184"/>
      <c r="H68" s="184"/>
      <c r="I68" s="185"/>
      <c r="J68" s="186">
        <f>J179</f>
        <v>0</v>
      </c>
      <c r="K68" s="182"/>
      <c r="L68" s="187"/>
    </row>
    <row r="69" spans="2:12" s="8" customFormat="1" ht="24.95" customHeight="1">
      <c r="B69" s="181"/>
      <c r="C69" s="182"/>
      <c r="D69" s="183" t="s">
        <v>2771</v>
      </c>
      <c r="E69" s="184"/>
      <c r="F69" s="184"/>
      <c r="G69" s="184"/>
      <c r="H69" s="184"/>
      <c r="I69" s="185"/>
      <c r="J69" s="186">
        <f>J192</f>
        <v>0</v>
      </c>
      <c r="K69" s="182"/>
      <c r="L69" s="187"/>
    </row>
    <row r="70" spans="2:12" s="8" customFormat="1" ht="24.95" customHeight="1">
      <c r="B70" s="181"/>
      <c r="C70" s="182"/>
      <c r="D70" s="183" t="s">
        <v>2772</v>
      </c>
      <c r="E70" s="184"/>
      <c r="F70" s="184"/>
      <c r="G70" s="184"/>
      <c r="H70" s="184"/>
      <c r="I70" s="185"/>
      <c r="J70" s="186">
        <f>J214</f>
        <v>0</v>
      </c>
      <c r="K70" s="182"/>
      <c r="L70" s="187"/>
    </row>
    <row r="71" spans="2:12" s="8" customFormat="1" ht="24.95" customHeight="1">
      <c r="B71" s="181"/>
      <c r="C71" s="182"/>
      <c r="D71" s="183" t="s">
        <v>2773</v>
      </c>
      <c r="E71" s="184"/>
      <c r="F71" s="184"/>
      <c r="G71" s="184"/>
      <c r="H71" s="184"/>
      <c r="I71" s="185"/>
      <c r="J71" s="186">
        <f>J223</f>
        <v>0</v>
      </c>
      <c r="K71" s="182"/>
      <c r="L71" s="187"/>
    </row>
    <row r="72" spans="2:12" s="1" customFormat="1" ht="21.8" customHeight="1">
      <c r="B72" s="39"/>
      <c r="C72" s="40"/>
      <c r="D72" s="40"/>
      <c r="E72" s="40"/>
      <c r="F72" s="40"/>
      <c r="G72" s="40"/>
      <c r="H72" s="40"/>
      <c r="I72" s="146"/>
      <c r="J72" s="40"/>
      <c r="K72" s="40"/>
      <c r="L72" s="44"/>
    </row>
    <row r="73" spans="2:12" s="1" customFormat="1" ht="6.95" customHeight="1">
      <c r="B73" s="59"/>
      <c r="C73" s="60"/>
      <c r="D73" s="60"/>
      <c r="E73" s="60"/>
      <c r="F73" s="60"/>
      <c r="G73" s="60"/>
      <c r="H73" s="60"/>
      <c r="I73" s="171"/>
      <c r="J73" s="60"/>
      <c r="K73" s="60"/>
      <c r="L73" s="44"/>
    </row>
    <row r="77" spans="2:12" s="1" customFormat="1" ht="6.95" customHeight="1">
      <c r="B77" s="61"/>
      <c r="C77" s="62"/>
      <c r="D77" s="62"/>
      <c r="E77" s="62"/>
      <c r="F77" s="62"/>
      <c r="G77" s="62"/>
      <c r="H77" s="62"/>
      <c r="I77" s="174"/>
      <c r="J77" s="62"/>
      <c r="K77" s="62"/>
      <c r="L77" s="44"/>
    </row>
    <row r="78" spans="2:12" s="1" customFormat="1" ht="24.95" customHeight="1">
      <c r="B78" s="39"/>
      <c r="C78" s="24" t="s">
        <v>132</v>
      </c>
      <c r="D78" s="40"/>
      <c r="E78" s="40"/>
      <c r="F78" s="40"/>
      <c r="G78" s="40"/>
      <c r="H78" s="40"/>
      <c r="I78" s="146"/>
      <c r="J78" s="40"/>
      <c r="K78" s="40"/>
      <c r="L78" s="44"/>
    </row>
    <row r="79" spans="2:12" s="1" customFormat="1" ht="6.95" customHeight="1">
      <c r="B79" s="39"/>
      <c r="C79" s="40"/>
      <c r="D79" s="40"/>
      <c r="E79" s="40"/>
      <c r="F79" s="40"/>
      <c r="G79" s="40"/>
      <c r="H79" s="40"/>
      <c r="I79" s="146"/>
      <c r="J79" s="40"/>
      <c r="K79" s="40"/>
      <c r="L79" s="44"/>
    </row>
    <row r="80" spans="2:12" s="1" customFormat="1" ht="12" customHeight="1">
      <c r="B80" s="39"/>
      <c r="C80" s="33" t="s">
        <v>16</v>
      </c>
      <c r="D80" s="40"/>
      <c r="E80" s="40"/>
      <c r="F80" s="40"/>
      <c r="G80" s="40"/>
      <c r="H80" s="40"/>
      <c r="I80" s="146"/>
      <c r="J80" s="40"/>
      <c r="K80" s="40"/>
      <c r="L80" s="44"/>
    </row>
    <row r="81" spans="2:12" s="1" customFormat="1" ht="16.5" customHeight="1">
      <c r="B81" s="39"/>
      <c r="C81" s="40"/>
      <c r="D81" s="40"/>
      <c r="E81" s="175" t="str">
        <f>E7</f>
        <v>Rekonstrukce vlastivědného muzea Nymburk - doplnění 1.6.2019</v>
      </c>
      <c r="F81" s="33"/>
      <c r="G81" s="33"/>
      <c r="H81" s="33"/>
      <c r="I81" s="146"/>
      <c r="J81" s="40"/>
      <c r="K81" s="40"/>
      <c r="L81" s="44"/>
    </row>
    <row r="82" spans="2:12" ht="12" customHeight="1">
      <c r="B82" s="22"/>
      <c r="C82" s="33" t="s">
        <v>111</v>
      </c>
      <c r="D82" s="23"/>
      <c r="E82" s="23"/>
      <c r="F82" s="23"/>
      <c r="G82" s="23"/>
      <c r="H82" s="23"/>
      <c r="I82" s="138"/>
      <c r="J82" s="23"/>
      <c r="K82" s="23"/>
      <c r="L82" s="21"/>
    </row>
    <row r="83" spans="2:12" s="1" customFormat="1" ht="16.5" customHeight="1">
      <c r="B83" s="39"/>
      <c r="C83" s="40"/>
      <c r="D83" s="40"/>
      <c r="E83" s="175" t="s">
        <v>600</v>
      </c>
      <c r="F83" s="40"/>
      <c r="G83" s="40"/>
      <c r="H83" s="40"/>
      <c r="I83" s="146"/>
      <c r="J83" s="40"/>
      <c r="K83" s="40"/>
      <c r="L83" s="44"/>
    </row>
    <row r="84" spans="2:12" s="1" customFormat="1" ht="12" customHeight="1">
      <c r="B84" s="39"/>
      <c r="C84" s="33" t="s">
        <v>2253</v>
      </c>
      <c r="D84" s="40"/>
      <c r="E84" s="40"/>
      <c r="F84" s="40"/>
      <c r="G84" s="40"/>
      <c r="H84" s="40"/>
      <c r="I84" s="146"/>
      <c r="J84" s="40"/>
      <c r="K84" s="40"/>
      <c r="L84" s="44"/>
    </row>
    <row r="85" spans="2:12" s="1" customFormat="1" ht="16.5" customHeight="1">
      <c r="B85" s="39"/>
      <c r="C85" s="40"/>
      <c r="D85" s="40"/>
      <c r="E85" s="69" t="str">
        <f>E11</f>
        <v>02.5 - Elektro vykaz</v>
      </c>
      <c r="F85" s="40"/>
      <c r="G85" s="40"/>
      <c r="H85" s="40"/>
      <c r="I85" s="146"/>
      <c r="J85" s="40"/>
      <c r="K85" s="40"/>
      <c r="L85" s="44"/>
    </row>
    <row r="86" spans="2:12" s="1" customFormat="1" ht="6.95" customHeight="1">
      <c r="B86" s="39"/>
      <c r="C86" s="40"/>
      <c r="D86" s="40"/>
      <c r="E86" s="40"/>
      <c r="F86" s="40"/>
      <c r="G86" s="40"/>
      <c r="H86" s="40"/>
      <c r="I86" s="146"/>
      <c r="J86" s="40"/>
      <c r="K86" s="40"/>
      <c r="L86" s="44"/>
    </row>
    <row r="87" spans="2:12" s="1" customFormat="1" ht="12" customHeight="1">
      <c r="B87" s="39"/>
      <c r="C87" s="33" t="s">
        <v>21</v>
      </c>
      <c r="D87" s="40"/>
      <c r="E87" s="40"/>
      <c r="F87" s="28" t="str">
        <f>F14</f>
        <v xml:space="preserve"> </v>
      </c>
      <c r="G87" s="40"/>
      <c r="H87" s="40"/>
      <c r="I87" s="148" t="s">
        <v>23</v>
      </c>
      <c r="J87" s="72" t="str">
        <f>IF(J14="","",J14)</f>
        <v>28. 4. 2019</v>
      </c>
      <c r="K87" s="40"/>
      <c r="L87" s="44"/>
    </row>
    <row r="88" spans="2:12" s="1" customFormat="1" ht="6.95" customHeight="1">
      <c r="B88" s="39"/>
      <c r="C88" s="40"/>
      <c r="D88" s="40"/>
      <c r="E88" s="40"/>
      <c r="F88" s="40"/>
      <c r="G88" s="40"/>
      <c r="H88" s="40"/>
      <c r="I88" s="146"/>
      <c r="J88" s="40"/>
      <c r="K88" s="40"/>
      <c r="L88" s="44"/>
    </row>
    <row r="89" spans="2:12" s="1" customFormat="1" ht="15.15" customHeight="1">
      <c r="B89" s="39"/>
      <c r="C89" s="33" t="s">
        <v>25</v>
      </c>
      <c r="D89" s="40"/>
      <c r="E89" s="40"/>
      <c r="F89" s="28" t="str">
        <f>E17</f>
        <v>Město Nymburk</v>
      </c>
      <c r="G89" s="40"/>
      <c r="H89" s="40"/>
      <c r="I89" s="148" t="s">
        <v>31</v>
      </c>
      <c r="J89" s="37" t="str">
        <f>E23</f>
        <v>RAM projekt s.r.o.</v>
      </c>
      <c r="K89" s="40"/>
      <c r="L89" s="44"/>
    </row>
    <row r="90" spans="2:12" s="1" customFormat="1" ht="15.15" customHeight="1">
      <c r="B90" s="39"/>
      <c r="C90" s="33" t="s">
        <v>29</v>
      </c>
      <c r="D90" s="40"/>
      <c r="E90" s="40"/>
      <c r="F90" s="28" t="str">
        <f>IF(E20="","",E20)</f>
        <v>Vyplň údaj</v>
      </c>
      <c r="G90" s="40"/>
      <c r="H90" s="40"/>
      <c r="I90" s="148" t="s">
        <v>34</v>
      </c>
      <c r="J90" s="37" t="str">
        <f>E26</f>
        <v>Ing. Eva Mrvová</v>
      </c>
      <c r="K90" s="40"/>
      <c r="L90" s="44"/>
    </row>
    <row r="91" spans="2:12" s="1" customFormat="1" ht="10.3" customHeight="1">
      <c r="B91" s="39"/>
      <c r="C91" s="40"/>
      <c r="D91" s="40"/>
      <c r="E91" s="40"/>
      <c r="F91" s="40"/>
      <c r="G91" s="40"/>
      <c r="H91" s="40"/>
      <c r="I91" s="146"/>
      <c r="J91" s="40"/>
      <c r="K91" s="40"/>
      <c r="L91" s="44"/>
    </row>
    <row r="92" spans="2:20" s="10" customFormat="1" ht="29.25" customHeight="1">
      <c r="B92" s="194"/>
      <c r="C92" s="195" t="s">
        <v>133</v>
      </c>
      <c r="D92" s="196" t="s">
        <v>57</v>
      </c>
      <c r="E92" s="196" t="s">
        <v>53</v>
      </c>
      <c r="F92" s="196" t="s">
        <v>54</v>
      </c>
      <c r="G92" s="196" t="s">
        <v>134</v>
      </c>
      <c r="H92" s="196" t="s">
        <v>135</v>
      </c>
      <c r="I92" s="197" t="s">
        <v>136</v>
      </c>
      <c r="J92" s="196" t="s">
        <v>115</v>
      </c>
      <c r="K92" s="198" t="s">
        <v>137</v>
      </c>
      <c r="L92" s="199"/>
      <c r="M92" s="92" t="s">
        <v>19</v>
      </c>
      <c r="N92" s="93" t="s">
        <v>42</v>
      </c>
      <c r="O92" s="93" t="s">
        <v>138</v>
      </c>
      <c r="P92" s="93" t="s">
        <v>139</v>
      </c>
      <c r="Q92" s="93" t="s">
        <v>140</v>
      </c>
      <c r="R92" s="93" t="s">
        <v>141</v>
      </c>
      <c r="S92" s="93" t="s">
        <v>142</v>
      </c>
      <c r="T92" s="94" t="s">
        <v>143</v>
      </c>
    </row>
    <row r="93" spans="2:63" s="1" customFormat="1" ht="22.8" customHeight="1">
      <c r="B93" s="39"/>
      <c r="C93" s="99" t="s">
        <v>144</v>
      </c>
      <c r="D93" s="40"/>
      <c r="E93" s="40"/>
      <c r="F93" s="40"/>
      <c r="G93" s="40"/>
      <c r="H93" s="40"/>
      <c r="I93" s="146"/>
      <c r="J93" s="200">
        <f>BK93</f>
        <v>0</v>
      </c>
      <c r="K93" s="40"/>
      <c r="L93" s="44"/>
      <c r="M93" s="95"/>
      <c r="N93" s="96"/>
      <c r="O93" s="96"/>
      <c r="P93" s="201">
        <f>P94+P106+P133+P157+P179+P192+P214+P223</f>
        <v>0</v>
      </c>
      <c r="Q93" s="96"/>
      <c r="R93" s="201">
        <f>R94+R106+R133+R157+R179+R192+R214+R223</f>
        <v>0</v>
      </c>
      <c r="S93" s="96"/>
      <c r="T93" s="202">
        <f>T94+T106+T133+T157+T179+T192+T214+T223</f>
        <v>0</v>
      </c>
      <c r="AT93" s="18" t="s">
        <v>71</v>
      </c>
      <c r="AU93" s="18" t="s">
        <v>116</v>
      </c>
      <c r="BK93" s="203">
        <f>BK94+BK106+BK133+BK157+BK179+BK192+BK214+BK223</f>
        <v>0</v>
      </c>
    </row>
    <row r="94" spans="2:63" s="11" customFormat="1" ht="25.9" customHeight="1">
      <c r="B94" s="204"/>
      <c r="C94" s="205"/>
      <c r="D94" s="206" t="s">
        <v>71</v>
      </c>
      <c r="E94" s="207" t="s">
        <v>2262</v>
      </c>
      <c r="F94" s="207" t="s">
        <v>2774</v>
      </c>
      <c r="G94" s="205"/>
      <c r="H94" s="205"/>
      <c r="I94" s="208"/>
      <c r="J94" s="209">
        <f>BK94</f>
        <v>0</v>
      </c>
      <c r="K94" s="205"/>
      <c r="L94" s="210"/>
      <c r="M94" s="211"/>
      <c r="N94" s="212"/>
      <c r="O94" s="212"/>
      <c r="P94" s="213">
        <f>SUM(P95:P105)</f>
        <v>0</v>
      </c>
      <c r="Q94" s="212"/>
      <c r="R94" s="213">
        <f>SUM(R95:R105)</f>
        <v>0</v>
      </c>
      <c r="S94" s="212"/>
      <c r="T94" s="214">
        <f>SUM(T95:T105)</f>
        <v>0</v>
      </c>
      <c r="AR94" s="215" t="s">
        <v>80</v>
      </c>
      <c r="AT94" s="216" t="s">
        <v>71</v>
      </c>
      <c r="AU94" s="216" t="s">
        <v>72</v>
      </c>
      <c r="AY94" s="215" t="s">
        <v>147</v>
      </c>
      <c r="BK94" s="217">
        <f>SUM(BK95:BK105)</f>
        <v>0</v>
      </c>
    </row>
    <row r="95" spans="2:65" s="1" customFormat="1" ht="16.5" customHeight="1">
      <c r="B95" s="39"/>
      <c r="C95" s="270" t="s">
        <v>80</v>
      </c>
      <c r="D95" s="270" t="s">
        <v>752</v>
      </c>
      <c r="E95" s="271" t="s">
        <v>2775</v>
      </c>
      <c r="F95" s="272" t="s">
        <v>2776</v>
      </c>
      <c r="G95" s="273" t="s">
        <v>732</v>
      </c>
      <c r="H95" s="274">
        <v>1</v>
      </c>
      <c r="I95" s="275"/>
      <c r="J95" s="276">
        <f>ROUND(I95*H95,2)</f>
        <v>0</v>
      </c>
      <c r="K95" s="272" t="s">
        <v>19</v>
      </c>
      <c r="L95" s="277"/>
      <c r="M95" s="278" t="s">
        <v>19</v>
      </c>
      <c r="N95" s="279" t="s">
        <v>43</v>
      </c>
      <c r="O95" s="84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1" t="s">
        <v>190</v>
      </c>
      <c r="AT95" s="231" t="s">
        <v>752</v>
      </c>
      <c r="AU95" s="231" t="s">
        <v>80</v>
      </c>
      <c r="AY95" s="18" t="s">
        <v>147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8" t="s">
        <v>80</v>
      </c>
      <c r="BK95" s="232">
        <f>ROUND(I95*H95,2)</f>
        <v>0</v>
      </c>
      <c r="BL95" s="18" t="s">
        <v>154</v>
      </c>
      <c r="BM95" s="231" t="s">
        <v>82</v>
      </c>
    </row>
    <row r="96" spans="2:65" s="1" customFormat="1" ht="16.5" customHeight="1">
      <c r="B96" s="39"/>
      <c r="C96" s="270" t="s">
        <v>82</v>
      </c>
      <c r="D96" s="270" t="s">
        <v>752</v>
      </c>
      <c r="E96" s="271" t="s">
        <v>2777</v>
      </c>
      <c r="F96" s="272" t="s">
        <v>2778</v>
      </c>
      <c r="G96" s="273" t="s">
        <v>19</v>
      </c>
      <c r="H96" s="274">
        <v>1</v>
      </c>
      <c r="I96" s="275"/>
      <c r="J96" s="276">
        <f>ROUND(I96*H96,2)</f>
        <v>0</v>
      </c>
      <c r="K96" s="272" t="s">
        <v>19</v>
      </c>
      <c r="L96" s="277"/>
      <c r="M96" s="278" t="s">
        <v>19</v>
      </c>
      <c r="N96" s="279" t="s">
        <v>43</v>
      </c>
      <c r="O96" s="84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1" t="s">
        <v>190</v>
      </c>
      <c r="AT96" s="231" t="s">
        <v>752</v>
      </c>
      <c r="AU96" s="231" t="s">
        <v>80</v>
      </c>
      <c r="AY96" s="18" t="s">
        <v>147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18" t="s">
        <v>80</v>
      </c>
      <c r="BK96" s="232">
        <f>ROUND(I96*H96,2)</f>
        <v>0</v>
      </c>
      <c r="BL96" s="18" t="s">
        <v>154</v>
      </c>
      <c r="BM96" s="231" t="s">
        <v>154</v>
      </c>
    </row>
    <row r="97" spans="2:65" s="1" customFormat="1" ht="16.5" customHeight="1">
      <c r="B97" s="39"/>
      <c r="C97" s="270" t="s">
        <v>162</v>
      </c>
      <c r="D97" s="270" t="s">
        <v>752</v>
      </c>
      <c r="E97" s="271" t="s">
        <v>2779</v>
      </c>
      <c r="F97" s="272" t="s">
        <v>2780</v>
      </c>
      <c r="G97" s="273" t="s">
        <v>19</v>
      </c>
      <c r="H97" s="274">
        <v>3</v>
      </c>
      <c r="I97" s="275"/>
      <c r="J97" s="276">
        <f>ROUND(I97*H97,2)</f>
        <v>0</v>
      </c>
      <c r="K97" s="272" t="s">
        <v>19</v>
      </c>
      <c r="L97" s="277"/>
      <c r="M97" s="278" t="s">
        <v>19</v>
      </c>
      <c r="N97" s="279" t="s">
        <v>43</v>
      </c>
      <c r="O97" s="84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1" t="s">
        <v>190</v>
      </c>
      <c r="AT97" s="231" t="s">
        <v>752</v>
      </c>
      <c r="AU97" s="231" t="s">
        <v>80</v>
      </c>
      <c r="AY97" s="18" t="s">
        <v>147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18" t="s">
        <v>80</v>
      </c>
      <c r="BK97" s="232">
        <f>ROUND(I97*H97,2)</f>
        <v>0</v>
      </c>
      <c r="BL97" s="18" t="s">
        <v>154</v>
      </c>
      <c r="BM97" s="231" t="s">
        <v>176</v>
      </c>
    </row>
    <row r="98" spans="2:65" s="1" customFormat="1" ht="16.5" customHeight="1">
      <c r="B98" s="39"/>
      <c r="C98" s="270" t="s">
        <v>154</v>
      </c>
      <c r="D98" s="270" t="s">
        <v>752</v>
      </c>
      <c r="E98" s="271" t="s">
        <v>2781</v>
      </c>
      <c r="F98" s="272" t="s">
        <v>2782</v>
      </c>
      <c r="G98" s="273" t="s">
        <v>19</v>
      </c>
      <c r="H98" s="274">
        <v>1</v>
      </c>
      <c r="I98" s="275"/>
      <c r="J98" s="276">
        <f>ROUND(I98*H98,2)</f>
        <v>0</v>
      </c>
      <c r="K98" s="272" t="s">
        <v>19</v>
      </c>
      <c r="L98" s="277"/>
      <c r="M98" s="278" t="s">
        <v>19</v>
      </c>
      <c r="N98" s="279" t="s">
        <v>43</v>
      </c>
      <c r="O98" s="84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AR98" s="231" t="s">
        <v>190</v>
      </c>
      <c r="AT98" s="231" t="s">
        <v>752</v>
      </c>
      <c r="AU98" s="231" t="s">
        <v>80</v>
      </c>
      <c r="AY98" s="18" t="s">
        <v>147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18" t="s">
        <v>80</v>
      </c>
      <c r="BK98" s="232">
        <f>ROUND(I98*H98,2)</f>
        <v>0</v>
      </c>
      <c r="BL98" s="18" t="s">
        <v>154</v>
      </c>
      <c r="BM98" s="231" t="s">
        <v>190</v>
      </c>
    </row>
    <row r="99" spans="2:65" s="1" customFormat="1" ht="16.5" customHeight="1">
      <c r="B99" s="39"/>
      <c r="C99" s="270" t="s">
        <v>170</v>
      </c>
      <c r="D99" s="270" t="s">
        <v>752</v>
      </c>
      <c r="E99" s="271" t="s">
        <v>2783</v>
      </c>
      <c r="F99" s="272" t="s">
        <v>2784</v>
      </c>
      <c r="G99" s="273" t="s">
        <v>19</v>
      </c>
      <c r="H99" s="274">
        <v>1</v>
      </c>
      <c r="I99" s="275"/>
      <c r="J99" s="276">
        <f>ROUND(I99*H99,2)</f>
        <v>0</v>
      </c>
      <c r="K99" s="272" t="s">
        <v>19</v>
      </c>
      <c r="L99" s="277"/>
      <c r="M99" s="278" t="s">
        <v>19</v>
      </c>
      <c r="N99" s="279" t="s">
        <v>43</v>
      </c>
      <c r="O99" s="84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1" t="s">
        <v>190</v>
      </c>
      <c r="AT99" s="231" t="s">
        <v>752</v>
      </c>
      <c r="AU99" s="231" t="s">
        <v>80</v>
      </c>
      <c r="AY99" s="18" t="s">
        <v>147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18" t="s">
        <v>80</v>
      </c>
      <c r="BK99" s="232">
        <f>ROUND(I99*H99,2)</f>
        <v>0</v>
      </c>
      <c r="BL99" s="18" t="s">
        <v>154</v>
      </c>
      <c r="BM99" s="231" t="s">
        <v>200</v>
      </c>
    </row>
    <row r="100" spans="2:65" s="1" customFormat="1" ht="16.5" customHeight="1">
      <c r="B100" s="39"/>
      <c r="C100" s="270" t="s">
        <v>176</v>
      </c>
      <c r="D100" s="270" t="s">
        <v>752</v>
      </c>
      <c r="E100" s="271" t="s">
        <v>2785</v>
      </c>
      <c r="F100" s="272" t="s">
        <v>2786</v>
      </c>
      <c r="G100" s="273" t="s">
        <v>19</v>
      </c>
      <c r="H100" s="274">
        <v>10</v>
      </c>
      <c r="I100" s="275"/>
      <c r="J100" s="276">
        <f>ROUND(I100*H100,2)</f>
        <v>0</v>
      </c>
      <c r="K100" s="272" t="s">
        <v>19</v>
      </c>
      <c r="L100" s="277"/>
      <c r="M100" s="278" t="s">
        <v>19</v>
      </c>
      <c r="N100" s="279" t="s">
        <v>43</v>
      </c>
      <c r="O100" s="84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AR100" s="231" t="s">
        <v>190</v>
      </c>
      <c r="AT100" s="231" t="s">
        <v>752</v>
      </c>
      <c r="AU100" s="231" t="s">
        <v>80</v>
      </c>
      <c r="AY100" s="18" t="s">
        <v>147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8" t="s">
        <v>80</v>
      </c>
      <c r="BK100" s="232">
        <f>ROUND(I100*H100,2)</f>
        <v>0</v>
      </c>
      <c r="BL100" s="18" t="s">
        <v>154</v>
      </c>
      <c r="BM100" s="231" t="s">
        <v>209</v>
      </c>
    </row>
    <row r="101" spans="2:65" s="1" customFormat="1" ht="16.5" customHeight="1">
      <c r="B101" s="39"/>
      <c r="C101" s="270" t="s">
        <v>184</v>
      </c>
      <c r="D101" s="270" t="s">
        <v>752</v>
      </c>
      <c r="E101" s="271" t="s">
        <v>2787</v>
      </c>
      <c r="F101" s="272" t="s">
        <v>2788</v>
      </c>
      <c r="G101" s="273" t="s">
        <v>19</v>
      </c>
      <c r="H101" s="274">
        <v>2</v>
      </c>
      <c r="I101" s="275"/>
      <c r="J101" s="276">
        <f>ROUND(I101*H101,2)</f>
        <v>0</v>
      </c>
      <c r="K101" s="272" t="s">
        <v>19</v>
      </c>
      <c r="L101" s="277"/>
      <c r="M101" s="278" t="s">
        <v>19</v>
      </c>
      <c r="N101" s="279" t="s">
        <v>43</v>
      </c>
      <c r="O101" s="84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1" t="s">
        <v>190</v>
      </c>
      <c r="AT101" s="231" t="s">
        <v>752</v>
      </c>
      <c r="AU101" s="231" t="s">
        <v>80</v>
      </c>
      <c r="AY101" s="18" t="s">
        <v>147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8" t="s">
        <v>80</v>
      </c>
      <c r="BK101" s="232">
        <f>ROUND(I101*H101,2)</f>
        <v>0</v>
      </c>
      <c r="BL101" s="18" t="s">
        <v>154</v>
      </c>
      <c r="BM101" s="231" t="s">
        <v>228</v>
      </c>
    </row>
    <row r="102" spans="2:65" s="1" customFormat="1" ht="16.5" customHeight="1">
      <c r="B102" s="39"/>
      <c r="C102" s="270" t="s">
        <v>190</v>
      </c>
      <c r="D102" s="270" t="s">
        <v>752</v>
      </c>
      <c r="E102" s="271" t="s">
        <v>2789</v>
      </c>
      <c r="F102" s="272" t="s">
        <v>2790</v>
      </c>
      <c r="G102" s="273" t="s">
        <v>19</v>
      </c>
      <c r="H102" s="274">
        <v>1</v>
      </c>
      <c r="I102" s="275"/>
      <c r="J102" s="276">
        <f>ROUND(I102*H102,2)</f>
        <v>0</v>
      </c>
      <c r="K102" s="272" t="s">
        <v>19</v>
      </c>
      <c r="L102" s="277"/>
      <c r="M102" s="278" t="s">
        <v>19</v>
      </c>
      <c r="N102" s="279" t="s">
        <v>43</v>
      </c>
      <c r="O102" s="84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AR102" s="231" t="s">
        <v>190</v>
      </c>
      <c r="AT102" s="231" t="s">
        <v>752</v>
      </c>
      <c r="AU102" s="231" t="s">
        <v>80</v>
      </c>
      <c r="AY102" s="18" t="s">
        <v>147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18" t="s">
        <v>80</v>
      </c>
      <c r="BK102" s="232">
        <f>ROUND(I102*H102,2)</f>
        <v>0</v>
      </c>
      <c r="BL102" s="18" t="s">
        <v>154</v>
      </c>
      <c r="BM102" s="231" t="s">
        <v>257</v>
      </c>
    </row>
    <row r="103" spans="2:65" s="1" customFormat="1" ht="16.5" customHeight="1">
      <c r="B103" s="39"/>
      <c r="C103" s="270" t="s">
        <v>195</v>
      </c>
      <c r="D103" s="270" t="s">
        <v>752</v>
      </c>
      <c r="E103" s="271" t="s">
        <v>2791</v>
      </c>
      <c r="F103" s="272" t="s">
        <v>2792</v>
      </c>
      <c r="G103" s="273" t="s">
        <v>19</v>
      </c>
      <c r="H103" s="274">
        <v>1</v>
      </c>
      <c r="I103" s="275"/>
      <c r="J103" s="276">
        <f>ROUND(I103*H103,2)</f>
        <v>0</v>
      </c>
      <c r="K103" s="272" t="s">
        <v>19</v>
      </c>
      <c r="L103" s="277"/>
      <c r="M103" s="278" t="s">
        <v>19</v>
      </c>
      <c r="N103" s="279" t="s">
        <v>43</v>
      </c>
      <c r="O103" s="84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AR103" s="231" t="s">
        <v>190</v>
      </c>
      <c r="AT103" s="231" t="s">
        <v>752</v>
      </c>
      <c r="AU103" s="231" t="s">
        <v>80</v>
      </c>
      <c r="AY103" s="18" t="s">
        <v>147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18" t="s">
        <v>80</v>
      </c>
      <c r="BK103" s="232">
        <f>ROUND(I103*H103,2)</f>
        <v>0</v>
      </c>
      <c r="BL103" s="18" t="s">
        <v>154</v>
      </c>
      <c r="BM103" s="231" t="s">
        <v>267</v>
      </c>
    </row>
    <row r="104" spans="2:65" s="1" customFormat="1" ht="16.5" customHeight="1">
      <c r="B104" s="39"/>
      <c r="C104" s="270" t="s">
        <v>200</v>
      </c>
      <c r="D104" s="270" t="s">
        <v>752</v>
      </c>
      <c r="E104" s="271" t="s">
        <v>2793</v>
      </c>
      <c r="F104" s="272" t="s">
        <v>2794</v>
      </c>
      <c r="G104" s="273" t="s">
        <v>19</v>
      </c>
      <c r="H104" s="274">
        <v>1</v>
      </c>
      <c r="I104" s="275"/>
      <c r="J104" s="276">
        <f>ROUND(I104*H104,2)</f>
        <v>0</v>
      </c>
      <c r="K104" s="272" t="s">
        <v>19</v>
      </c>
      <c r="L104" s="277"/>
      <c r="M104" s="278" t="s">
        <v>19</v>
      </c>
      <c r="N104" s="279" t="s">
        <v>43</v>
      </c>
      <c r="O104" s="84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AR104" s="231" t="s">
        <v>190</v>
      </c>
      <c r="AT104" s="231" t="s">
        <v>752</v>
      </c>
      <c r="AU104" s="231" t="s">
        <v>80</v>
      </c>
      <c r="AY104" s="18" t="s">
        <v>147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8" t="s">
        <v>80</v>
      </c>
      <c r="BK104" s="232">
        <f>ROUND(I104*H104,2)</f>
        <v>0</v>
      </c>
      <c r="BL104" s="18" t="s">
        <v>154</v>
      </c>
      <c r="BM104" s="231" t="s">
        <v>278</v>
      </c>
    </row>
    <row r="105" spans="2:65" s="1" customFormat="1" ht="16.5" customHeight="1">
      <c r="B105" s="39"/>
      <c r="C105" s="270" t="s">
        <v>205</v>
      </c>
      <c r="D105" s="270" t="s">
        <v>752</v>
      </c>
      <c r="E105" s="271" t="s">
        <v>2795</v>
      </c>
      <c r="F105" s="272" t="s">
        <v>2796</v>
      </c>
      <c r="G105" s="273" t="s">
        <v>19</v>
      </c>
      <c r="H105" s="274">
        <v>1</v>
      </c>
      <c r="I105" s="275"/>
      <c r="J105" s="276">
        <f>ROUND(I105*H105,2)</f>
        <v>0</v>
      </c>
      <c r="K105" s="272" t="s">
        <v>19</v>
      </c>
      <c r="L105" s="277"/>
      <c r="M105" s="278" t="s">
        <v>19</v>
      </c>
      <c r="N105" s="279" t="s">
        <v>43</v>
      </c>
      <c r="O105" s="84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AR105" s="231" t="s">
        <v>190</v>
      </c>
      <c r="AT105" s="231" t="s">
        <v>752</v>
      </c>
      <c r="AU105" s="231" t="s">
        <v>80</v>
      </c>
      <c r="AY105" s="18" t="s">
        <v>147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18" t="s">
        <v>80</v>
      </c>
      <c r="BK105" s="232">
        <f>ROUND(I105*H105,2)</f>
        <v>0</v>
      </c>
      <c r="BL105" s="18" t="s">
        <v>154</v>
      </c>
      <c r="BM105" s="231" t="s">
        <v>288</v>
      </c>
    </row>
    <row r="106" spans="2:63" s="11" customFormat="1" ht="25.9" customHeight="1">
      <c r="B106" s="204"/>
      <c r="C106" s="205"/>
      <c r="D106" s="206" t="s">
        <v>71</v>
      </c>
      <c r="E106" s="207" t="s">
        <v>2290</v>
      </c>
      <c r="F106" s="207" t="s">
        <v>2797</v>
      </c>
      <c r="G106" s="205"/>
      <c r="H106" s="205"/>
      <c r="I106" s="208"/>
      <c r="J106" s="209">
        <f>BK106</f>
        <v>0</v>
      </c>
      <c r="K106" s="205"/>
      <c r="L106" s="210"/>
      <c r="M106" s="211"/>
      <c r="N106" s="212"/>
      <c r="O106" s="212"/>
      <c r="P106" s="213">
        <f>SUM(P107:P132)</f>
        <v>0</v>
      </c>
      <c r="Q106" s="212"/>
      <c r="R106" s="213">
        <f>SUM(R107:R132)</f>
        <v>0</v>
      </c>
      <c r="S106" s="212"/>
      <c r="T106" s="214">
        <f>SUM(T107:T132)</f>
        <v>0</v>
      </c>
      <c r="AR106" s="215" t="s">
        <v>80</v>
      </c>
      <c r="AT106" s="216" t="s">
        <v>71</v>
      </c>
      <c r="AU106" s="216" t="s">
        <v>72</v>
      </c>
      <c r="AY106" s="215" t="s">
        <v>147</v>
      </c>
      <c r="BK106" s="217">
        <f>SUM(BK107:BK132)</f>
        <v>0</v>
      </c>
    </row>
    <row r="107" spans="2:65" s="1" customFormat="1" ht="16.5" customHeight="1">
      <c r="B107" s="39"/>
      <c r="C107" s="270" t="s">
        <v>209</v>
      </c>
      <c r="D107" s="270" t="s">
        <v>752</v>
      </c>
      <c r="E107" s="271" t="s">
        <v>2798</v>
      </c>
      <c r="F107" s="272" t="s">
        <v>2799</v>
      </c>
      <c r="G107" s="273" t="s">
        <v>19</v>
      </c>
      <c r="H107" s="274">
        <v>1</v>
      </c>
      <c r="I107" s="275"/>
      <c r="J107" s="276">
        <f>ROUND(I107*H107,2)</f>
        <v>0</v>
      </c>
      <c r="K107" s="272" t="s">
        <v>19</v>
      </c>
      <c r="L107" s="277"/>
      <c r="M107" s="278" t="s">
        <v>19</v>
      </c>
      <c r="N107" s="279" t="s">
        <v>43</v>
      </c>
      <c r="O107" s="84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AR107" s="231" t="s">
        <v>190</v>
      </c>
      <c r="AT107" s="231" t="s">
        <v>752</v>
      </c>
      <c r="AU107" s="231" t="s">
        <v>80</v>
      </c>
      <c r="AY107" s="18" t="s">
        <v>147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8" t="s">
        <v>80</v>
      </c>
      <c r="BK107" s="232">
        <f>ROUND(I107*H107,2)</f>
        <v>0</v>
      </c>
      <c r="BL107" s="18" t="s">
        <v>154</v>
      </c>
      <c r="BM107" s="231" t="s">
        <v>303</v>
      </c>
    </row>
    <row r="108" spans="2:65" s="1" customFormat="1" ht="16.5" customHeight="1">
      <c r="B108" s="39"/>
      <c r="C108" s="270" t="s">
        <v>216</v>
      </c>
      <c r="D108" s="270" t="s">
        <v>752</v>
      </c>
      <c r="E108" s="271" t="s">
        <v>2800</v>
      </c>
      <c r="F108" s="272" t="s">
        <v>2801</v>
      </c>
      <c r="G108" s="273" t="s">
        <v>19</v>
      </c>
      <c r="H108" s="274">
        <v>17</v>
      </c>
      <c r="I108" s="275"/>
      <c r="J108" s="276">
        <f>ROUND(I108*H108,2)</f>
        <v>0</v>
      </c>
      <c r="K108" s="272" t="s">
        <v>19</v>
      </c>
      <c r="L108" s="277"/>
      <c r="M108" s="278" t="s">
        <v>19</v>
      </c>
      <c r="N108" s="279" t="s">
        <v>43</v>
      </c>
      <c r="O108" s="84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AR108" s="231" t="s">
        <v>190</v>
      </c>
      <c r="AT108" s="231" t="s">
        <v>752</v>
      </c>
      <c r="AU108" s="231" t="s">
        <v>80</v>
      </c>
      <c r="AY108" s="18" t="s">
        <v>147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8" t="s">
        <v>80</v>
      </c>
      <c r="BK108" s="232">
        <f>ROUND(I108*H108,2)</f>
        <v>0</v>
      </c>
      <c r="BL108" s="18" t="s">
        <v>154</v>
      </c>
      <c r="BM108" s="231" t="s">
        <v>319</v>
      </c>
    </row>
    <row r="109" spans="2:65" s="1" customFormat="1" ht="16.5" customHeight="1">
      <c r="B109" s="39"/>
      <c r="C109" s="270" t="s">
        <v>228</v>
      </c>
      <c r="D109" s="270" t="s">
        <v>752</v>
      </c>
      <c r="E109" s="271" t="s">
        <v>2802</v>
      </c>
      <c r="F109" s="272" t="s">
        <v>2803</v>
      </c>
      <c r="G109" s="273" t="s">
        <v>19</v>
      </c>
      <c r="H109" s="274">
        <v>1</v>
      </c>
      <c r="I109" s="275"/>
      <c r="J109" s="276">
        <f>ROUND(I109*H109,2)</f>
        <v>0</v>
      </c>
      <c r="K109" s="272" t="s">
        <v>19</v>
      </c>
      <c r="L109" s="277"/>
      <c r="M109" s="278" t="s">
        <v>19</v>
      </c>
      <c r="N109" s="279" t="s">
        <v>43</v>
      </c>
      <c r="O109" s="84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AR109" s="231" t="s">
        <v>190</v>
      </c>
      <c r="AT109" s="231" t="s">
        <v>752</v>
      </c>
      <c r="AU109" s="231" t="s">
        <v>80</v>
      </c>
      <c r="AY109" s="18" t="s">
        <v>147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8" t="s">
        <v>80</v>
      </c>
      <c r="BK109" s="232">
        <f>ROUND(I109*H109,2)</f>
        <v>0</v>
      </c>
      <c r="BL109" s="18" t="s">
        <v>154</v>
      </c>
      <c r="BM109" s="231" t="s">
        <v>330</v>
      </c>
    </row>
    <row r="110" spans="2:65" s="1" customFormat="1" ht="16.5" customHeight="1">
      <c r="B110" s="39"/>
      <c r="C110" s="270" t="s">
        <v>8</v>
      </c>
      <c r="D110" s="270" t="s">
        <v>752</v>
      </c>
      <c r="E110" s="271" t="s">
        <v>2804</v>
      </c>
      <c r="F110" s="272" t="s">
        <v>2805</v>
      </c>
      <c r="G110" s="273" t="s">
        <v>19</v>
      </c>
      <c r="H110" s="274">
        <v>1</v>
      </c>
      <c r="I110" s="275"/>
      <c r="J110" s="276">
        <f>ROUND(I110*H110,2)</f>
        <v>0</v>
      </c>
      <c r="K110" s="272" t="s">
        <v>19</v>
      </c>
      <c r="L110" s="277"/>
      <c r="M110" s="278" t="s">
        <v>19</v>
      </c>
      <c r="N110" s="279" t="s">
        <v>43</v>
      </c>
      <c r="O110" s="84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AR110" s="231" t="s">
        <v>190</v>
      </c>
      <c r="AT110" s="231" t="s">
        <v>752</v>
      </c>
      <c r="AU110" s="231" t="s">
        <v>80</v>
      </c>
      <c r="AY110" s="18" t="s">
        <v>147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8" t="s">
        <v>80</v>
      </c>
      <c r="BK110" s="232">
        <f>ROUND(I110*H110,2)</f>
        <v>0</v>
      </c>
      <c r="BL110" s="18" t="s">
        <v>154</v>
      </c>
      <c r="BM110" s="231" t="s">
        <v>343</v>
      </c>
    </row>
    <row r="111" spans="2:65" s="1" customFormat="1" ht="16.5" customHeight="1">
      <c r="B111" s="39"/>
      <c r="C111" s="270" t="s">
        <v>257</v>
      </c>
      <c r="D111" s="270" t="s">
        <v>752</v>
      </c>
      <c r="E111" s="271" t="s">
        <v>2806</v>
      </c>
      <c r="F111" s="272" t="s">
        <v>2807</v>
      </c>
      <c r="G111" s="273" t="s">
        <v>19</v>
      </c>
      <c r="H111" s="274">
        <v>1</v>
      </c>
      <c r="I111" s="275"/>
      <c r="J111" s="276">
        <f>ROUND(I111*H111,2)</f>
        <v>0</v>
      </c>
      <c r="K111" s="272" t="s">
        <v>19</v>
      </c>
      <c r="L111" s="277"/>
      <c r="M111" s="278" t="s">
        <v>19</v>
      </c>
      <c r="N111" s="279" t="s">
        <v>43</v>
      </c>
      <c r="O111" s="84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AR111" s="231" t="s">
        <v>190</v>
      </c>
      <c r="AT111" s="231" t="s">
        <v>752</v>
      </c>
      <c r="AU111" s="231" t="s">
        <v>80</v>
      </c>
      <c r="AY111" s="18" t="s">
        <v>147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8" t="s">
        <v>80</v>
      </c>
      <c r="BK111" s="232">
        <f>ROUND(I111*H111,2)</f>
        <v>0</v>
      </c>
      <c r="BL111" s="18" t="s">
        <v>154</v>
      </c>
      <c r="BM111" s="231" t="s">
        <v>363</v>
      </c>
    </row>
    <row r="112" spans="2:65" s="1" customFormat="1" ht="16.5" customHeight="1">
      <c r="B112" s="39"/>
      <c r="C112" s="270" t="s">
        <v>262</v>
      </c>
      <c r="D112" s="270" t="s">
        <v>752</v>
      </c>
      <c r="E112" s="271" t="s">
        <v>2808</v>
      </c>
      <c r="F112" s="272" t="s">
        <v>2809</v>
      </c>
      <c r="G112" s="273" t="s">
        <v>19</v>
      </c>
      <c r="H112" s="274">
        <v>1</v>
      </c>
      <c r="I112" s="275"/>
      <c r="J112" s="276">
        <f>ROUND(I112*H112,2)</f>
        <v>0</v>
      </c>
      <c r="K112" s="272" t="s">
        <v>19</v>
      </c>
      <c r="L112" s="277"/>
      <c r="M112" s="278" t="s">
        <v>19</v>
      </c>
      <c r="N112" s="279" t="s">
        <v>43</v>
      </c>
      <c r="O112" s="84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AR112" s="231" t="s">
        <v>190</v>
      </c>
      <c r="AT112" s="231" t="s">
        <v>752</v>
      </c>
      <c r="AU112" s="231" t="s">
        <v>80</v>
      </c>
      <c r="AY112" s="18" t="s">
        <v>147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8" t="s">
        <v>80</v>
      </c>
      <c r="BK112" s="232">
        <f>ROUND(I112*H112,2)</f>
        <v>0</v>
      </c>
      <c r="BL112" s="18" t="s">
        <v>154</v>
      </c>
      <c r="BM112" s="231" t="s">
        <v>384</v>
      </c>
    </row>
    <row r="113" spans="2:65" s="1" customFormat="1" ht="16.5" customHeight="1">
      <c r="B113" s="39"/>
      <c r="C113" s="270" t="s">
        <v>267</v>
      </c>
      <c r="D113" s="270" t="s">
        <v>752</v>
      </c>
      <c r="E113" s="271" t="s">
        <v>2810</v>
      </c>
      <c r="F113" s="272" t="s">
        <v>2811</v>
      </c>
      <c r="G113" s="273" t="s">
        <v>19</v>
      </c>
      <c r="H113" s="274">
        <v>1</v>
      </c>
      <c r="I113" s="275"/>
      <c r="J113" s="276">
        <f>ROUND(I113*H113,2)</f>
        <v>0</v>
      </c>
      <c r="K113" s="272" t="s">
        <v>19</v>
      </c>
      <c r="L113" s="277"/>
      <c r="M113" s="278" t="s">
        <v>19</v>
      </c>
      <c r="N113" s="279" t="s">
        <v>43</v>
      </c>
      <c r="O113" s="84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AR113" s="231" t="s">
        <v>190</v>
      </c>
      <c r="AT113" s="231" t="s">
        <v>752</v>
      </c>
      <c r="AU113" s="231" t="s">
        <v>80</v>
      </c>
      <c r="AY113" s="18" t="s">
        <v>147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8" t="s">
        <v>80</v>
      </c>
      <c r="BK113" s="232">
        <f>ROUND(I113*H113,2)</f>
        <v>0</v>
      </c>
      <c r="BL113" s="18" t="s">
        <v>154</v>
      </c>
      <c r="BM113" s="231" t="s">
        <v>394</v>
      </c>
    </row>
    <row r="114" spans="2:65" s="1" customFormat="1" ht="16.5" customHeight="1">
      <c r="B114" s="39"/>
      <c r="C114" s="270" t="s">
        <v>273</v>
      </c>
      <c r="D114" s="270" t="s">
        <v>752</v>
      </c>
      <c r="E114" s="271" t="s">
        <v>2812</v>
      </c>
      <c r="F114" s="272" t="s">
        <v>2813</v>
      </c>
      <c r="G114" s="273" t="s">
        <v>19</v>
      </c>
      <c r="H114" s="274">
        <v>1</v>
      </c>
      <c r="I114" s="275"/>
      <c r="J114" s="276">
        <f>ROUND(I114*H114,2)</f>
        <v>0</v>
      </c>
      <c r="K114" s="272" t="s">
        <v>19</v>
      </c>
      <c r="L114" s="277"/>
      <c r="M114" s="278" t="s">
        <v>19</v>
      </c>
      <c r="N114" s="279" t="s">
        <v>43</v>
      </c>
      <c r="O114" s="84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AR114" s="231" t="s">
        <v>190</v>
      </c>
      <c r="AT114" s="231" t="s">
        <v>752</v>
      </c>
      <c r="AU114" s="231" t="s">
        <v>80</v>
      </c>
      <c r="AY114" s="18" t="s">
        <v>147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8" t="s">
        <v>80</v>
      </c>
      <c r="BK114" s="232">
        <f>ROUND(I114*H114,2)</f>
        <v>0</v>
      </c>
      <c r="BL114" s="18" t="s">
        <v>154</v>
      </c>
      <c r="BM114" s="231" t="s">
        <v>405</v>
      </c>
    </row>
    <row r="115" spans="2:65" s="1" customFormat="1" ht="16.5" customHeight="1">
      <c r="B115" s="39"/>
      <c r="C115" s="270" t="s">
        <v>278</v>
      </c>
      <c r="D115" s="270" t="s">
        <v>752</v>
      </c>
      <c r="E115" s="271" t="s">
        <v>2781</v>
      </c>
      <c r="F115" s="272" t="s">
        <v>2782</v>
      </c>
      <c r="G115" s="273" t="s">
        <v>19</v>
      </c>
      <c r="H115" s="274">
        <v>16</v>
      </c>
      <c r="I115" s="275"/>
      <c r="J115" s="276">
        <f>ROUND(I115*H115,2)</f>
        <v>0</v>
      </c>
      <c r="K115" s="272" t="s">
        <v>19</v>
      </c>
      <c r="L115" s="277"/>
      <c r="M115" s="278" t="s">
        <v>19</v>
      </c>
      <c r="N115" s="279" t="s">
        <v>43</v>
      </c>
      <c r="O115" s="84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AR115" s="231" t="s">
        <v>190</v>
      </c>
      <c r="AT115" s="231" t="s">
        <v>752</v>
      </c>
      <c r="AU115" s="231" t="s">
        <v>80</v>
      </c>
      <c r="AY115" s="18" t="s">
        <v>147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18" t="s">
        <v>80</v>
      </c>
      <c r="BK115" s="232">
        <f>ROUND(I115*H115,2)</f>
        <v>0</v>
      </c>
      <c r="BL115" s="18" t="s">
        <v>154</v>
      </c>
      <c r="BM115" s="231" t="s">
        <v>420</v>
      </c>
    </row>
    <row r="116" spans="2:65" s="1" customFormat="1" ht="16.5" customHeight="1">
      <c r="B116" s="39"/>
      <c r="C116" s="270" t="s">
        <v>7</v>
      </c>
      <c r="D116" s="270" t="s">
        <v>752</v>
      </c>
      <c r="E116" s="271" t="s">
        <v>2814</v>
      </c>
      <c r="F116" s="272" t="s">
        <v>2815</v>
      </c>
      <c r="G116" s="273" t="s">
        <v>19</v>
      </c>
      <c r="H116" s="274">
        <v>1</v>
      </c>
      <c r="I116" s="275"/>
      <c r="J116" s="276">
        <f>ROUND(I116*H116,2)</f>
        <v>0</v>
      </c>
      <c r="K116" s="272" t="s">
        <v>19</v>
      </c>
      <c r="L116" s="277"/>
      <c r="M116" s="278" t="s">
        <v>19</v>
      </c>
      <c r="N116" s="279" t="s">
        <v>43</v>
      </c>
      <c r="O116" s="84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AR116" s="231" t="s">
        <v>190</v>
      </c>
      <c r="AT116" s="231" t="s">
        <v>752</v>
      </c>
      <c r="AU116" s="231" t="s">
        <v>80</v>
      </c>
      <c r="AY116" s="18" t="s">
        <v>147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8" t="s">
        <v>80</v>
      </c>
      <c r="BK116" s="232">
        <f>ROUND(I116*H116,2)</f>
        <v>0</v>
      </c>
      <c r="BL116" s="18" t="s">
        <v>154</v>
      </c>
      <c r="BM116" s="231" t="s">
        <v>431</v>
      </c>
    </row>
    <row r="117" spans="2:65" s="1" customFormat="1" ht="16.5" customHeight="1">
      <c r="B117" s="39"/>
      <c r="C117" s="270" t="s">
        <v>288</v>
      </c>
      <c r="D117" s="270" t="s">
        <v>752</v>
      </c>
      <c r="E117" s="271" t="s">
        <v>2816</v>
      </c>
      <c r="F117" s="272" t="s">
        <v>2817</v>
      </c>
      <c r="G117" s="273" t="s">
        <v>19</v>
      </c>
      <c r="H117" s="274">
        <v>36</v>
      </c>
      <c r="I117" s="275"/>
      <c r="J117" s="276">
        <f>ROUND(I117*H117,2)</f>
        <v>0</v>
      </c>
      <c r="K117" s="272" t="s">
        <v>19</v>
      </c>
      <c r="L117" s="277"/>
      <c r="M117" s="278" t="s">
        <v>19</v>
      </c>
      <c r="N117" s="279" t="s">
        <v>43</v>
      </c>
      <c r="O117" s="84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AR117" s="231" t="s">
        <v>190</v>
      </c>
      <c r="AT117" s="231" t="s">
        <v>752</v>
      </c>
      <c r="AU117" s="231" t="s">
        <v>80</v>
      </c>
      <c r="AY117" s="18" t="s">
        <v>147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8" t="s">
        <v>80</v>
      </c>
      <c r="BK117" s="232">
        <f>ROUND(I117*H117,2)</f>
        <v>0</v>
      </c>
      <c r="BL117" s="18" t="s">
        <v>154</v>
      </c>
      <c r="BM117" s="231" t="s">
        <v>441</v>
      </c>
    </row>
    <row r="118" spans="2:65" s="1" customFormat="1" ht="16.5" customHeight="1">
      <c r="B118" s="39"/>
      <c r="C118" s="270" t="s">
        <v>293</v>
      </c>
      <c r="D118" s="270" t="s">
        <v>752</v>
      </c>
      <c r="E118" s="271" t="s">
        <v>2818</v>
      </c>
      <c r="F118" s="272" t="s">
        <v>2819</v>
      </c>
      <c r="G118" s="273" t="s">
        <v>19</v>
      </c>
      <c r="H118" s="274">
        <v>1</v>
      </c>
      <c r="I118" s="275"/>
      <c r="J118" s="276">
        <f>ROUND(I118*H118,2)</f>
        <v>0</v>
      </c>
      <c r="K118" s="272" t="s">
        <v>19</v>
      </c>
      <c r="L118" s="277"/>
      <c r="M118" s="278" t="s">
        <v>19</v>
      </c>
      <c r="N118" s="279" t="s">
        <v>43</v>
      </c>
      <c r="O118" s="84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AR118" s="231" t="s">
        <v>190</v>
      </c>
      <c r="AT118" s="231" t="s">
        <v>752</v>
      </c>
      <c r="AU118" s="231" t="s">
        <v>80</v>
      </c>
      <c r="AY118" s="18" t="s">
        <v>147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18" t="s">
        <v>80</v>
      </c>
      <c r="BK118" s="232">
        <f>ROUND(I118*H118,2)</f>
        <v>0</v>
      </c>
      <c r="BL118" s="18" t="s">
        <v>154</v>
      </c>
      <c r="BM118" s="231" t="s">
        <v>450</v>
      </c>
    </row>
    <row r="119" spans="2:65" s="1" customFormat="1" ht="16.5" customHeight="1">
      <c r="B119" s="39"/>
      <c r="C119" s="270" t="s">
        <v>303</v>
      </c>
      <c r="D119" s="270" t="s">
        <v>752</v>
      </c>
      <c r="E119" s="271" t="s">
        <v>2820</v>
      </c>
      <c r="F119" s="272" t="s">
        <v>2821</v>
      </c>
      <c r="G119" s="273" t="s">
        <v>19</v>
      </c>
      <c r="H119" s="274">
        <v>3</v>
      </c>
      <c r="I119" s="275"/>
      <c r="J119" s="276">
        <f>ROUND(I119*H119,2)</f>
        <v>0</v>
      </c>
      <c r="K119" s="272" t="s">
        <v>19</v>
      </c>
      <c r="L119" s="277"/>
      <c r="M119" s="278" t="s">
        <v>19</v>
      </c>
      <c r="N119" s="279" t="s">
        <v>43</v>
      </c>
      <c r="O119" s="84"/>
      <c r="P119" s="229">
        <f>O119*H119</f>
        <v>0</v>
      </c>
      <c r="Q119" s="229">
        <v>0</v>
      </c>
      <c r="R119" s="229">
        <f>Q119*H119</f>
        <v>0</v>
      </c>
      <c r="S119" s="229">
        <v>0</v>
      </c>
      <c r="T119" s="230">
        <f>S119*H119</f>
        <v>0</v>
      </c>
      <c r="AR119" s="231" t="s">
        <v>190</v>
      </c>
      <c r="AT119" s="231" t="s">
        <v>752</v>
      </c>
      <c r="AU119" s="231" t="s">
        <v>80</v>
      </c>
      <c r="AY119" s="18" t="s">
        <v>147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18" t="s">
        <v>80</v>
      </c>
      <c r="BK119" s="232">
        <f>ROUND(I119*H119,2)</f>
        <v>0</v>
      </c>
      <c r="BL119" s="18" t="s">
        <v>154</v>
      </c>
      <c r="BM119" s="231" t="s">
        <v>463</v>
      </c>
    </row>
    <row r="120" spans="2:65" s="1" customFormat="1" ht="16.5" customHeight="1">
      <c r="B120" s="39"/>
      <c r="C120" s="270" t="s">
        <v>310</v>
      </c>
      <c r="D120" s="270" t="s">
        <v>752</v>
      </c>
      <c r="E120" s="271" t="s">
        <v>2822</v>
      </c>
      <c r="F120" s="272" t="s">
        <v>2823</v>
      </c>
      <c r="G120" s="273" t="s">
        <v>19</v>
      </c>
      <c r="H120" s="274">
        <v>3</v>
      </c>
      <c r="I120" s="275"/>
      <c r="J120" s="276">
        <f>ROUND(I120*H120,2)</f>
        <v>0</v>
      </c>
      <c r="K120" s="272" t="s">
        <v>19</v>
      </c>
      <c r="L120" s="277"/>
      <c r="M120" s="278" t="s">
        <v>19</v>
      </c>
      <c r="N120" s="279" t="s">
        <v>43</v>
      </c>
      <c r="O120" s="84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AR120" s="231" t="s">
        <v>190</v>
      </c>
      <c r="AT120" s="231" t="s">
        <v>752</v>
      </c>
      <c r="AU120" s="231" t="s">
        <v>80</v>
      </c>
      <c r="AY120" s="18" t="s">
        <v>147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8" t="s">
        <v>80</v>
      </c>
      <c r="BK120" s="232">
        <f>ROUND(I120*H120,2)</f>
        <v>0</v>
      </c>
      <c r="BL120" s="18" t="s">
        <v>154</v>
      </c>
      <c r="BM120" s="231" t="s">
        <v>477</v>
      </c>
    </row>
    <row r="121" spans="2:65" s="1" customFormat="1" ht="16.5" customHeight="1">
      <c r="B121" s="39"/>
      <c r="C121" s="270" t="s">
        <v>319</v>
      </c>
      <c r="D121" s="270" t="s">
        <v>752</v>
      </c>
      <c r="E121" s="271" t="s">
        <v>2824</v>
      </c>
      <c r="F121" s="272" t="s">
        <v>2825</v>
      </c>
      <c r="G121" s="273" t="s">
        <v>19</v>
      </c>
      <c r="H121" s="274">
        <v>14</v>
      </c>
      <c r="I121" s="275"/>
      <c r="J121" s="276">
        <f>ROUND(I121*H121,2)</f>
        <v>0</v>
      </c>
      <c r="K121" s="272" t="s">
        <v>19</v>
      </c>
      <c r="L121" s="277"/>
      <c r="M121" s="278" t="s">
        <v>19</v>
      </c>
      <c r="N121" s="279" t="s">
        <v>43</v>
      </c>
      <c r="O121" s="84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AR121" s="231" t="s">
        <v>190</v>
      </c>
      <c r="AT121" s="231" t="s">
        <v>752</v>
      </c>
      <c r="AU121" s="231" t="s">
        <v>80</v>
      </c>
      <c r="AY121" s="18" t="s">
        <v>147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8" t="s">
        <v>80</v>
      </c>
      <c r="BK121" s="232">
        <f>ROUND(I121*H121,2)</f>
        <v>0</v>
      </c>
      <c r="BL121" s="18" t="s">
        <v>154</v>
      </c>
      <c r="BM121" s="231" t="s">
        <v>489</v>
      </c>
    </row>
    <row r="122" spans="2:65" s="1" customFormat="1" ht="16.5" customHeight="1">
      <c r="B122" s="39"/>
      <c r="C122" s="270" t="s">
        <v>325</v>
      </c>
      <c r="D122" s="270" t="s">
        <v>752</v>
      </c>
      <c r="E122" s="271" t="s">
        <v>2826</v>
      </c>
      <c r="F122" s="272" t="s">
        <v>2827</v>
      </c>
      <c r="G122" s="273" t="s">
        <v>19</v>
      </c>
      <c r="H122" s="274">
        <v>114</v>
      </c>
      <c r="I122" s="275"/>
      <c r="J122" s="276">
        <f>ROUND(I122*H122,2)</f>
        <v>0</v>
      </c>
      <c r="K122" s="272" t="s">
        <v>19</v>
      </c>
      <c r="L122" s="277"/>
      <c r="M122" s="278" t="s">
        <v>19</v>
      </c>
      <c r="N122" s="279" t="s">
        <v>43</v>
      </c>
      <c r="O122" s="84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AR122" s="231" t="s">
        <v>190</v>
      </c>
      <c r="AT122" s="231" t="s">
        <v>752</v>
      </c>
      <c r="AU122" s="231" t="s">
        <v>80</v>
      </c>
      <c r="AY122" s="18" t="s">
        <v>147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8" t="s">
        <v>80</v>
      </c>
      <c r="BK122" s="232">
        <f>ROUND(I122*H122,2)</f>
        <v>0</v>
      </c>
      <c r="BL122" s="18" t="s">
        <v>154</v>
      </c>
      <c r="BM122" s="231" t="s">
        <v>502</v>
      </c>
    </row>
    <row r="123" spans="2:65" s="1" customFormat="1" ht="16.5" customHeight="1">
      <c r="B123" s="39"/>
      <c r="C123" s="270" t="s">
        <v>330</v>
      </c>
      <c r="D123" s="270" t="s">
        <v>752</v>
      </c>
      <c r="E123" s="271" t="s">
        <v>2828</v>
      </c>
      <c r="F123" s="272" t="s">
        <v>2829</v>
      </c>
      <c r="G123" s="273" t="s">
        <v>19</v>
      </c>
      <c r="H123" s="274">
        <v>36</v>
      </c>
      <c r="I123" s="275"/>
      <c r="J123" s="276">
        <f>ROUND(I123*H123,2)</f>
        <v>0</v>
      </c>
      <c r="K123" s="272" t="s">
        <v>19</v>
      </c>
      <c r="L123" s="277"/>
      <c r="M123" s="278" t="s">
        <v>19</v>
      </c>
      <c r="N123" s="279" t="s">
        <v>43</v>
      </c>
      <c r="O123" s="84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AR123" s="231" t="s">
        <v>190</v>
      </c>
      <c r="AT123" s="231" t="s">
        <v>752</v>
      </c>
      <c r="AU123" s="231" t="s">
        <v>80</v>
      </c>
      <c r="AY123" s="18" t="s">
        <v>147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8" t="s">
        <v>80</v>
      </c>
      <c r="BK123" s="232">
        <f>ROUND(I123*H123,2)</f>
        <v>0</v>
      </c>
      <c r="BL123" s="18" t="s">
        <v>154</v>
      </c>
      <c r="BM123" s="231" t="s">
        <v>512</v>
      </c>
    </row>
    <row r="124" spans="2:65" s="1" customFormat="1" ht="16.5" customHeight="1">
      <c r="B124" s="39"/>
      <c r="C124" s="270" t="s">
        <v>337</v>
      </c>
      <c r="D124" s="270" t="s">
        <v>752</v>
      </c>
      <c r="E124" s="271" t="s">
        <v>2830</v>
      </c>
      <c r="F124" s="272" t="s">
        <v>2831</v>
      </c>
      <c r="G124" s="273" t="s">
        <v>19</v>
      </c>
      <c r="H124" s="274">
        <v>20</v>
      </c>
      <c r="I124" s="275"/>
      <c r="J124" s="276">
        <f>ROUND(I124*H124,2)</f>
        <v>0</v>
      </c>
      <c r="K124" s="272" t="s">
        <v>19</v>
      </c>
      <c r="L124" s="277"/>
      <c r="M124" s="278" t="s">
        <v>19</v>
      </c>
      <c r="N124" s="279" t="s">
        <v>43</v>
      </c>
      <c r="O124" s="84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AR124" s="231" t="s">
        <v>190</v>
      </c>
      <c r="AT124" s="231" t="s">
        <v>752</v>
      </c>
      <c r="AU124" s="231" t="s">
        <v>80</v>
      </c>
      <c r="AY124" s="18" t="s">
        <v>147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80</v>
      </c>
      <c r="BK124" s="232">
        <f>ROUND(I124*H124,2)</f>
        <v>0</v>
      </c>
      <c r="BL124" s="18" t="s">
        <v>154</v>
      </c>
      <c r="BM124" s="231" t="s">
        <v>526</v>
      </c>
    </row>
    <row r="125" spans="2:65" s="1" customFormat="1" ht="16.5" customHeight="1">
      <c r="B125" s="39"/>
      <c r="C125" s="270" t="s">
        <v>343</v>
      </c>
      <c r="D125" s="270" t="s">
        <v>752</v>
      </c>
      <c r="E125" s="271" t="s">
        <v>2832</v>
      </c>
      <c r="F125" s="272" t="s">
        <v>2833</v>
      </c>
      <c r="G125" s="273" t="s">
        <v>19</v>
      </c>
      <c r="H125" s="274">
        <v>2</v>
      </c>
      <c r="I125" s="275"/>
      <c r="J125" s="276">
        <f>ROUND(I125*H125,2)</f>
        <v>0</v>
      </c>
      <c r="K125" s="272" t="s">
        <v>19</v>
      </c>
      <c r="L125" s="277"/>
      <c r="M125" s="278" t="s">
        <v>19</v>
      </c>
      <c r="N125" s="279" t="s">
        <v>43</v>
      </c>
      <c r="O125" s="84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AR125" s="231" t="s">
        <v>190</v>
      </c>
      <c r="AT125" s="231" t="s">
        <v>752</v>
      </c>
      <c r="AU125" s="231" t="s">
        <v>80</v>
      </c>
      <c r="AY125" s="18" t="s">
        <v>147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80</v>
      </c>
      <c r="BK125" s="232">
        <f>ROUND(I125*H125,2)</f>
        <v>0</v>
      </c>
      <c r="BL125" s="18" t="s">
        <v>154</v>
      </c>
      <c r="BM125" s="231" t="s">
        <v>537</v>
      </c>
    </row>
    <row r="126" spans="2:65" s="1" customFormat="1" ht="16.5" customHeight="1">
      <c r="B126" s="39"/>
      <c r="C126" s="270" t="s">
        <v>353</v>
      </c>
      <c r="D126" s="270" t="s">
        <v>752</v>
      </c>
      <c r="E126" s="271" t="s">
        <v>2834</v>
      </c>
      <c r="F126" s="272" t="s">
        <v>2835</v>
      </c>
      <c r="G126" s="273" t="s">
        <v>19</v>
      </c>
      <c r="H126" s="274">
        <v>2</v>
      </c>
      <c r="I126" s="275"/>
      <c r="J126" s="276">
        <f>ROUND(I126*H126,2)</f>
        <v>0</v>
      </c>
      <c r="K126" s="272" t="s">
        <v>19</v>
      </c>
      <c r="L126" s="277"/>
      <c r="M126" s="278" t="s">
        <v>19</v>
      </c>
      <c r="N126" s="279" t="s">
        <v>43</v>
      </c>
      <c r="O126" s="84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AR126" s="231" t="s">
        <v>190</v>
      </c>
      <c r="AT126" s="231" t="s">
        <v>752</v>
      </c>
      <c r="AU126" s="231" t="s">
        <v>80</v>
      </c>
      <c r="AY126" s="18" t="s">
        <v>147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80</v>
      </c>
      <c r="BK126" s="232">
        <f>ROUND(I126*H126,2)</f>
        <v>0</v>
      </c>
      <c r="BL126" s="18" t="s">
        <v>154</v>
      </c>
      <c r="BM126" s="231" t="s">
        <v>549</v>
      </c>
    </row>
    <row r="127" spans="2:65" s="1" customFormat="1" ht="16.5" customHeight="1">
      <c r="B127" s="39"/>
      <c r="C127" s="270" t="s">
        <v>363</v>
      </c>
      <c r="D127" s="270" t="s">
        <v>752</v>
      </c>
      <c r="E127" s="271" t="s">
        <v>2787</v>
      </c>
      <c r="F127" s="272" t="s">
        <v>2788</v>
      </c>
      <c r="G127" s="273" t="s">
        <v>19</v>
      </c>
      <c r="H127" s="274">
        <v>2</v>
      </c>
      <c r="I127" s="275"/>
      <c r="J127" s="276">
        <f>ROUND(I127*H127,2)</f>
        <v>0</v>
      </c>
      <c r="K127" s="272" t="s">
        <v>19</v>
      </c>
      <c r="L127" s="277"/>
      <c r="M127" s="278" t="s">
        <v>19</v>
      </c>
      <c r="N127" s="279" t="s">
        <v>43</v>
      </c>
      <c r="O127" s="84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AR127" s="231" t="s">
        <v>190</v>
      </c>
      <c r="AT127" s="231" t="s">
        <v>752</v>
      </c>
      <c r="AU127" s="231" t="s">
        <v>80</v>
      </c>
      <c r="AY127" s="18" t="s">
        <v>147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80</v>
      </c>
      <c r="BK127" s="232">
        <f>ROUND(I127*H127,2)</f>
        <v>0</v>
      </c>
      <c r="BL127" s="18" t="s">
        <v>154</v>
      </c>
      <c r="BM127" s="231" t="s">
        <v>566</v>
      </c>
    </row>
    <row r="128" spans="2:65" s="1" customFormat="1" ht="16.5" customHeight="1">
      <c r="B128" s="39"/>
      <c r="C128" s="270" t="s">
        <v>378</v>
      </c>
      <c r="D128" s="270" t="s">
        <v>752</v>
      </c>
      <c r="E128" s="271" t="s">
        <v>2789</v>
      </c>
      <c r="F128" s="272" t="s">
        <v>2790</v>
      </c>
      <c r="G128" s="273" t="s">
        <v>19</v>
      </c>
      <c r="H128" s="274">
        <v>1</v>
      </c>
      <c r="I128" s="275"/>
      <c r="J128" s="276">
        <f>ROUND(I128*H128,2)</f>
        <v>0</v>
      </c>
      <c r="K128" s="272" t="s">
        <v>19</v>
      </c>
      <c r="L128" s="277"/>
      <c r="M128" s="278" t="s">
        <v>19</v>
      </c>
      <c r="N128" s="279" t="s">
        <v>43</v>
      </c>
      <c r="O128" s="84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AR128" s="231" t="s">
        <v>190</v>
      </c>
      <c r="AT128" s="231" t="s">
        <v>752</v>
      </c>
      <c r="AU128" s="231" t="s">
        <v>80</v>
      </c>
      <c r="AY128" s="18" t="s">
        <v>147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80</v>
      </c>
      <c r="BK128" s="232">
        <f>ROUND(I128*H128,2)</f>
        <v>0</v>
      </c>
      <c r="BL128" s="18" t="s">
        <v>154</v>
      </c>
      <c r="BM128" s="231" t="s">
        <v>1005</v>
      </c>
    </row>
    <row r="129" spans="2:65" s="1" customFormat="1" ht="16.5" customHeight="1">
      <c r="B129" s="39"/>
      <c r="C129" s="270" t="s">
        <v>384</v>
      </c>
      <c r="D129" s="270" t="s">
        <v>752</v>
      </c>
      <c r="E129" s="271" t="s">
        <v>2791</v>
      </c>
      <c r="F129" s="272" t="s">
        <v>2792</v>
      </c>
      <c r="G129" s="273" t="s">
        <v>19</v>
      </c>
      <c r="H129" s="274">
        <v>1</v>
      </c>
      <c r="I129" s="275"/>
      <c r="J129" s="276">
        <f>ROUND(I129*H129,2)</f>
        <v>0</v>
      </c>
      <c r="K129" s="272" t="s">
        <v>19</v>
      </c>
      <c r="L129" s="277"/>
      <c r="M129" s="278" t="s">
        <v>19</v>
      </c>
      <c r="N129" s="279" t="s">
        <v>43</v>
      </c>
      <c r="O129" s="84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1" t="s">
        <v>190</v>
      </c>
      <c r="AT129" s="231" t="s">
        <v>752</v>
      </c>
      <c r="AU129" s="231" t="s">
        <v>80</v>
      </c>
      <c r="AY129" s="18" t="s">
        <v>147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80</v>
      </c>
      <c r="BK129" s="232">
        <f>ROUND(I129*H129,2)</f>
        <v>0</v>
      </c>
      <c r="BL129" s="18" t="s">
        <v>154</v>
      </c>
      <c r="BM129" s="231" t="s">
        <v>1017</v>
      </c>
    </row>
    <row r="130" spans="2:65" s="1" customFormat="1" ht="16.5" customHeight="1">
      <c r="B130" s="39"/>
      <c r="C130" s="270" t="s">
        <v>389</v>
      </c>
      <c r="D130" s="270" t="s">
        <v>752</v>
      </c>
      <c r="E130" s="271" t="s">
        <v>2836</v>
      </c>
      <c r="F130" s="272" t="s">
        <v>2837</v>
      </c>
      <c r="G130" s="273" t="s">
        <v>19</v>
      </c>
      <c r="H130" s="274">
        <v>1</v>
      </c>
      <c r="I130" s="275"/>
      <c r="J130" s="276">
        <f>ROUND(I130*H130,2)</f>
        <v>0</v>
      </c>
      <c r="K130" s="272" t="s">
        <v>19</v>
      </c>
      <c r="L130" s="277"/>
      <c r="M130" s="278" t="s">
        <v>19</v>
      </c>
      <c r="N130" s="279" t="s">
        <v>43</v>
      </c>
      <c r="O130" s="84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31" t="s">
        <v>190</v>
      </c>
      <c r="AT130" s="231" t="s">
        <v>752</v>
      </c>
      <c r="AU130" s="231" t="s">
        <v>80</v>
      </c>
      <c r="AY130" s="18" t="s">
        <v>147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80</v>
      </c>
      <c r="BK130" s="232">
        <f>ROUND(I130*H130,2)</f>
        <v>0</v>
      </c>
      <c r="BL130" s="18" t="s">
        <v>154</v>
      </c>
      <c r="BM130" s="231" t="s">
        <v>1025</v>
      </c>
    </row>
    <row r="131" spans="2:65" s="1" customFormat="1" ht="16.5" customHeight="1">
      <c r="B131" s="39"/>
      <c r="C131" s="270" t="s">
        <v>394</v>
      </c>
      <c r="D131" s="270" t="s">
        <v>752</v>
      </c>
      <c r="E131" s="271" t="s">
        <v>2838</v>
      </c>
      <c r="F131" s="272" t="s">
        <v>2839</v>
      </c>
      <c r="G131" s="273" t="s">
        <v>19</v>
      </c>
      <c r="H131" s="274">
        <v>1</v>
      </c>
      <c r="I131" s="275"/>
      <c r="J131" s="276">
        <f>ROUND(I131*H131,2)</f>
        <v>0</v>
      </c>
      <c r="K131" s="272" t="s">
        <v>19</v>
      </c>
      <c r="L131" s="277"/>
      <c r="M131" s="278" t="s">
        <v>19</v>
      </c>
      <c r="N131" s="279" t="s">
        <v>43</v>
      </c>
      <c r="O131" s="84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AR131" s="231" t="s">
        <v>190</v>
      </c>
      <c r="AT131" s="231" t="s">
        <v>752</v>
      </c>
      <c r="AU131" s="231" t="s">
        <v>80</v>
      </c>
      <c r="AY131" s="18" t="s">
        <v>147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80</v>
      </c>
      <c r="BK131" s="232">
        <f>ROUND(I131*H131,2)</f>
        <v>0</v>
      </c>
      <c r="BL131" s="18" t="s">
        <v>154</v>
      </c>
      <c r="BM131" s="231" t="s">
        <v>1034</v>
      </c>
    </row>
    <row r="132" spans="2:65" s="1" customFormat="1" ht="16.5" customHeight="1">
      <c r="B132" s="39"/>
      <c r="C132" s="270" t="s">
        <v>398</v>
      </c>
      <c r="D132" s="270" t="s">
        <v>752</v>
      </c>
      <c r="E132" s="271" t="s">
        <v>2795</v>
      </c>
      <c r="F132" s="272" t="s">
        <v>2796</v>
      </c>
      <c r="G132" s="273" t="s">
        <v>19</v>
      </c>
      <c r="H132" s="274">
        <v>1</v>
      </c>
      <c r="I132" s="275"/>
      <c r="J132" s="276">
        <f>ROUND(I132*H132,2)</f>
        <v>0</v>
      </c>
      <c r="K132" s="272" t="s">
        <v>19</v>
      </c>
      <c r="L132" s="277"/>
      <c r="M132" s="278" t="s">
        <v>19</v>
      </c>
      <c r="N132" s="279" t="s">
        <v>43</v>
      </c>
      <c r="O132" s="84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AR132" s="231" t="s">
        <v>190</v>
      </c>
      <c r="AT132" s="231" t="s">
        <v>752</v>
      </c>
      <c r="AU132" s="231" t="s">
        <v>80</v>
      </c>
      <c r="AY132" s="18" t="s">
        <v>147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80</v>
      </c>
      <c r="BK132" s="232">
        <f>ROUND(I132*H132,2)</f>
        <v>0</v>
      </c>
      <c r="BL132" s="18" t="s">
        <v>154</v>
      </c>
      <c r="BM132" s="231" t="s">
        <v>1042</v>
      </c>
    </row>
    <row r="133" spans="2:63" s="11" customFormat="1" ht="25.9" customHeight="1">
      <c r="B133" s="204"/>
      <c r="C133" s="205"/>
      <c r="D133" s="206" t="s">
        <v>71</v>
      </c>
      <c r="E133" s="207" t="s">
        <v>2317</v>
      </c>
      <c r="F133" s="207" t="s">
        <v>2840</v>
      </c>
      <c r="G133" s="205"/>
      <c r="H133" s="205"/>
      <c r="I133" s="208"/>
      <c r="J133" s="209">
        <f>BK133</f>
        <v>0</v>
      </c>
      <c r="K133" s="205"/>
      <c r="L133" s="210"/>
      <c r="M133" s="211"/>
      <c r="N133" s="212"/>
      <c r="O133" s="212"/>
      <c r="P133" s="213">
        <f>SUM(P134:P156)</f>
        <v>0</v>
      </c>
      <c r="Q133" s="212"/>
      <c r="R133" s="213">
        <f>SUM(R134:R156)</f>
        <v>0</v>
      </c>
      <c r="S133" s="212"/>
      <c r="T133" s="214">
        <f>SUM(T134:T156)</f>
        <v>0</v>
      </c>
      <c r="AR133" s="215" t="s">
        <v>80</v>
      </c>
      <c r="AT133" s="216" t="s">
        <v>71</v>
      </c>
      <c r="AU133" s="216" t="s">
        <v>72</v>
      </c>
      <c r="AY133" s="215" t="s">
        <v>147</v>
      </c>
      <c r="BK133" s="217">
        <f>SUM(BK134:BK156)</f>
        <v>0</v>
      </c>
    </row>
    <row r="134" spans="2:65" s="1" customFormat="1" ht="16.5" customHeight="1">
      <c r="B134" s="39"/>
      <c r="C134" s="270" t="s">
        <v>405</v>
      </c>
      <c r="D134" s="270" t="s">
        <v>752</v>
      </c>
      <c r="E134" s="271" t="s">
        <v>2841</v>
      </c>
      <c r="F134" s="272" t="s">
        <v>2842</v>
      </c>
      <c r="G134" s="273" t="s">
        <v>19</v>
      </c>
      <c r="H134" s="274">
        <v>1</v>
      </c>
      <c r="I134" s="275"/>
      <c r="J134" s="276">
        <f>ROUND(I134*H134,2)</f>
        <v>0</v>
      </c>
      <c r="K134" s="272" t="s">
        <v>19</v>
      </c>
      <c r="L134" s="277"/>
      <c r="M134" s="278" t="s">
        <v>19</v>
      </c>
      <c r="N134" s="279" t="s">
        <v>43</v>
      </c>
      <c r="O134" s="84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31" t="s">
        <v>190</v>
      </c>
      <c r="AT134" s="231" t="s">
        <v>752</v>
      </c>
      <c r="AU134" s="231" t="s">
        <v>80</v>
      </c>
      <c r="AY134" s="18" t="s">
        <v>147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80</v>
      </c>
      <c r="BK134" s="232">
        <f>ROUND(I134*H134,2)</f>
        <v>0</v>
      </c>
      <c r="BL134" s="18" t="s">
        <v>154</v>
      </c>
      <c r="BM134" s="231" t="s">
        <v>1051</v>
      </c>
    </row>
    <row r="135" spans="2:65" s="1" customFormat="1" ht="16.5" customHeight="1">
      <c r="B135" s="39"/>
      <c r="C135" s="270" t="s">
        <v>415</v>
      </c>
      <c r="D135" s="270" t="s">
        <v>752</v>
      </c>
      <c r="E135" s="271" t="s">
        <v>2800</v>
      </c>
      <c r="F135" s="272" t="s">
        <v>2801</v>
      </c>
      <c r="G135" s="273" t="s">
        <v>19</v>
      </c>
      <c r="H135" s="274">
        <v>12</v>
      </c>
      <c r="I135" s="275"/>
      <c r="J135" s="276">
        <f>ROUND(I135*H135,2)</f>
        <v>0</v>
      </c>
      <c r="K135" s="272" t="s">
        <v>19</v>
      </c>
      <c r="L135" s="277"/>
      <c r="M135" s="278" t="s">
        <v>19</v>
      </c>
      <c r="N135" s="279" t="s">
        <v>43</v>
      </c>
      <c r="O135" s="84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1" t="s">
        <v>190</v>
      </c>
      <c r="AT135" s="231" t="s">
        <v>752</v>
      </c>
      <c r="AU135" s="231" t="s">
        <v>80</v>
      </c>
      <c r="AY135" s="18" t="s">
        <v>147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80</v>
      </c>
      <c r="BK135" s="232">
        <f>ROUND(I135*H135,2)</f>
        <v>0</v>
      </c>
      <c r="BL135" s="18" t="s">
        <v>154</v>
      </c>
      <c r="BM135" s="231" t="s">
        <v>1061</v>
      </c>
    </row>
    <row r="136" spans="2:65" s="1" customFormat="1" ht="16.5" customHeight="1">
      <c r="B136" s="39"/>
      <c r="C136" s="270" t="s">
        <v>420</v>
      </c>
      <c r="D136" s="270" t="s">
        <v>752</v>
      </c>
      <c r="E136" s="271" t="s">
        <v>2802</v>
      </c>
      <c r="F136" s="272" t="s">
        <v>2803</v>
      </c>
      <c r="G136" s="273" t="s">
        <v>19</v>
      </c>
      <c r="H136" s="274">
        <v>1</v>
      </c>
      <c r="I136" s="275"/>
      <c r="J136" s="276">
        <f>ROUND(I136*H136,2)</f>
        <v>0</v>
      </c>
      <c r="K136" s="272" t="s">
        <v>19</v>
      </c>
      <c r="L136" s="277"/>
      <c r="M136" s="278" t="s">
        <v>19</v>
      </c>
      <c r="N136" s="279" t="s">
        <v>43</v>
      </c>
      <c r="O136" s="84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AR136" s="231" t="s">
        <v>190</v>
      </c>
      <c r="AT136" s="231" t="s">
        <v>752</v>
      </c>
      <c r="AU136" s="231" t="s">
        <v>80</v>
      </c>
      <c r="AY136" s="18" t="s">
        <v>147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80</v>
      </c>
      <c r="BK136" s="232">
        <f>ROUND(I136*H136,2)</f>
        <v>0</v>
      </c>
      <c r="BL136" s="18" t="s">
        <v>154</v>
      </c>
      <c r="BM136" s="231" t="s">
        <v>1070</v>
      </c>
    </row>
    <row r="137" spans="2:65" s="1" customFormat="1" ht="16.5" customHeight="1">
      <c r="B137" s="39"/>
      <c r="C137" s="270" t="s">
        <v>427</v>
      </c>
      <c r="D137" s="270" t="s">
        <v>752</v>
      </c>
      <c r="E137" s="271" t="s">
        <v>2804</v>
      </c>
      <c r="F137" s="272" t="s">
        <v>2805</v>
      </c>
      <c r="G137" s="273" t="s">
        <v>19</v>
      </c>
      <c r="H137" s="274">
        <v>1</v>
      </c>
      <c r="I137" s="275"/>
      <c r="J137" s="276">
        <f>ROUND(I137*H137,2)</f>
        <v>0</v>
      </c>
      <c r="K137" s="272" t="s">
        <v>19</v>
      </c>
      <c r="L137" s="277"/>
      <c r="M137" s="278" t="s">
        <v>19</v>
      </c>
      <c r="N137" s="279" t="s">
        <v>43</v>
      </c>
      <c r="O137" s="84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1" t="s">
        <v>190</v>
      </c>
      <c r="AT137" s="231" t="s">
        <v>752</v>
      </c>
      <c r="AU137" s="231" t="s">
        <v>80</v>
      </c>
      <c r="AY137" s="18" t="s">
        <v>147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80</v>
      </c>
      <c r="BK137" s="232">
        <f>ROUND(I137*H137,2)</f>
        <v>0</v>
      </c>
      <c r="BL137" s="18" t="s">
        <v>154</v>
      </c>
      <c r="BM137" s="231" t="s">
        <v>1084</v>
      </c>
    </row>
    <row r="138" spans="2:65" s="1" customFormat="1" ht="16.5" customHeight="1">
      <c r="B138" s="39"/>
      <c r="C138" s="270" t="s">
        <v>431</v>
      </c>
      <c r="D138" s="270" t="s">
        <v>752</v>
      </c>
      <c r="E138" s="271" t="s">
        <v>2810</v>
      </c>
      <c r="F138" s="272" t="s">
        <v>2811</v>
      </c>
      <c r="G138" s="273" t="s">
        <v>19</v>
      </c>
      <c r="H138" s="274">
        <v>1</v>
      </c>
      <c r="I138" s="275"/>
      <c r="J138" s="276">
        <f>ROUND(I138*H138,2)</f>
        <v>0</v>
      </c>
      <c r="K138" s="272" t="s">
        <v>19</v>
      </c>
      <c r="L138" s="277"/>
      <c r="M138" s="278" t="s">
        <v>19</v>
      </c>
      <c r="N138" s="279" t="s">
        <v>43</v>
      </c>
      <c r="O138" s="84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AR138" s="231" t="s">
        <v>190</v>
      </c>
      <c r="AT138" s="231" t="s">
        <v>752</v>
      </c>
      <c r="AU138" s="231" t="s">
        <v>80</v>
      </c>
      <c r="AY138" s="18" t="s">
        <v>147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80</v>
      </c>
      <c r="BK138" s="232">
        <f>ROUND(I138*H138,2)</f>
        <v>0</v>
      </c>
      <c r="BL138" s="18" t="s">
        <v>154</v>
      </c>
      <c r="BM138" s="231" t="s">
        <v>1092</v>
      </c>
    </row>
    <row r="139" spans="2:65" s="1" customFormat="1" ht="16.5" customHeight="1">
      <c r="B139" s="39"/>
      <c r="C139" s="270" t="s">
        <v>435</v>
      </c>
      <c r="D139" s="270" t="s">
        <v>752</v>
      </c>
      <c r="E139" s="271" t="s">
        <v>2812</v>
      </c>
      <c r="F139" s="272" t="s">
        <v>2813</v>
      </c>
      <c r="G139" s="273" t="s">
        <v>19</v>
      </c>
      <c r="H139" s="274">
        <v>1</v>
      </c>
      <c r="I139" s="275"/>
      <c r="J139" s="276">
        <f>ROUND(I139*H139,2)</f>
        <v>0</v>
      </c>
      <c r="K139" s="272" t="s">
        <v>19</v>
      </c>
      <c r="L139" s="277"/>
      <c r="M139" s="278" t="s">
        <v>19</v>
      </c>
      <c r="N139" s="279" t="s">
        <v>43</v>
      </c>
      <c r="O139" s="84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AR139" s="231" t="s">
        <v>190</v>
      </c>
      <c r="AT139" s="231" t="s">
        <v>752</v>
      </c>
      <c r="AU139" s="231" t="s">
        <v>80</v>
      </c>
      <c r="AY139" s="18" t="s">
        <v>147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80</v>
      </c>
      <c r="BK139" s="232">
        <f>ROUND(I139*H139,2)</f>
        <v>0</v>
      </c>
      <c r="BL139" s="18" t="s">
        <v>154</v>
      </c>
      <c r="BM139" s="231" t="s">
        <v>1101</v>
      </c>
    </row>
    <row r="140" spans="2:65" s="1" customFormat="1" ht="16.5" customHeight="1">
      <c r="B140" s="39"/>
      <c r="C140" s="270" t="s">
        <v>441</v>
      </c>
      <c r="D140" s="270" t="s">
        <v>752</v>
      </c>
      <c r="E140" s="271" t="s">
        <v>2781</v>
      </c>
      <c r="F140" s="272" t="s">
        <v>2782</v>
      </c>
      <c r="G140" s="273" t="s">
        <v>19</v>
      </c>
      <c r="H140" s="274">
        <v>15</v>
      </c>
      <c r="I140" s="275"/>
      <c r="J140" s="276">
        <f>ROUND(I140*H140,2)</f>
        <v>0</v>
      </c>
      <c r="K140" s="272" t="s">
        <v>19</v>
      </c>
      <c r="L140" s="277"/>
      <c r="M140" s="278" t="s">
        <v>19</v>
      </c>
      <c r="N140" s="279" t="s">
        <v>43</v>
      </c>
      <c r="O140" s="84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1" t="s">
        <v>190</v>
      </c>
      <c r="AT140" s="231" t="s">
        <v>752</v>
      </c>
      <c r="AU140" s="231" t="s">
        <v>80</v>
      </c>
      <c r="AY140" s="18" t="s">
        <v>147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80</v>
      </c>
      <c r="BK140" s="232">
        <f>ROUND(I140*H140,2)</f>
        <v>0</v>
      </c>
      <c r="BL140" s="18" t="s">
        <v>154</v>
      </c>
      <c r="BM140" s="231" t="s">
        <v>1111</v>
      </c>
    </row>
    <row r="141" spans="2:65" s="1" customFormat="1" ht="16.5" customHeight="1">
      <c r="B141" s="39"/>
      <c r="C141" s="270" t="s">
        <v>445</v>
      </c>
      <c r="D141" s="270" t="s">
        <v>752</v>
      </c>
      <c r="E141" s="271" t="s">
        <v>2816</v>
      </c>
      <c r="F141" s="272" t="s">
        <v>2817</v>
      </c>
      <c r="G141" s="273" t="s">
        <v>19</v>
      </c>
      <c r="H141" s="274">
        <v>22</v>
      </c>
      <c r="I141" s="275"/>
      <c r="J141" s="276">
        <f>ROUND(I141*H141,2)</f>
        <v>0</v>
      </c>
      <c r="K141" s="272" t="s">
        <v>19</v>
      </c>
      <c r="L141" s="277"/>
      <c r="M141" s="278" t="s">
        <v>19</v>
      </c>
      <c r="N141" s="279" t="s">
        <v>43</v>
      </c>
      <c r="O141" s="84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31" t="s">
        <v>190</v>
      </c>
      <c r="AT141" s="231" t="s">
        <v>752</v>
      </c>
      <c r="AU141" s="231" t="s">
        <v>80</v>
      </c>
      <c r="AY141" s="18" t="s">
        <v>147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80</v>
      </c>
      <c r="BK141" s="232">
        <f>ROUND(I141*H141,2)</f>
        <v>0</v>
      </c>
      <c r="BL141" s="18" t="s">
        <v>154</v>
      </c>
      <c r="BM141" s="231" t="s">
        <v>1121</v>
      </c>
    </row>
    <row r="142" spans="2:65" s="1" customFormat="1" ht="16.5" customHeight="1">
      <c r="B142" s="39"/>
      <c r="C142" s="270" t="s">
        <v>450</v>
      </c>
      <c r="D142" s="270" t="s">
        <v>752</v>
      </c>
      <c r="E142" s="271" t="s">
        <v>2818</v>
      </c>
      <c r="F142" s="272" t="s">
        <v>2819</v>
      </c>
      <c r="G142" s="273" t="s">
        <v>19</v>
      </c>
      <c r="H142" s="274">
        <v>1</v>
      </c>
      <c r="I142" s="275"/>
      <c r="J142" s="276">
        <f>ROUND(I142*H142,2)</f>
        <v>0</v>
      </c>
      <c r="K142" s="272" t="s">
        <v>19</v>
      </c>
      <c r="L142" s="277"/>
      <c r="M142" s="278" t="s">
        <v>19</v>
      </c>
      <c r="N142" s="279" t="s">
        <v>43</v>
      </c>
      <c r="O142" s="84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AR142" s="231" t="s">
        <v>190</v>
      </c>
      <c r="AT142" s="231" t="s">
        <v>752</v>
      </c>
      <c r="AU142" s="231" t="s">
        <v>80</v>
      </c>
      <c r="AY142" s="18" t="s">
        <v>147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80</v>
      </c>
      <c r="BK142" s="232">
        <f>ROUND(I142*H142,2)</f>
        <v>0</v>
      </c>
      <c r="BL142" s="18" t="s">
        <v>154</v>
      </c>
      <c r="BM142" s="231" t="s">
        <v>1134</v>
      </c>
    </row>
    <row r="143" spans="2:65" s="1" customFormat="1" ht="16.5" customHeight="1">
      <c r="B143" s="39"/>
      <c r="C143" s="270" t="s">
        <v>458</v>
      </c>
      <c r="D143" s="270" t="s">
        <v>752</v>
      </c>
      <c r="E143" s="271" t="s">
        <v>2820</v>
      </c>
      <c r="F143" s="272" t="s">
        <v>2821</v>
      </c>
      <c r="G143" s="273" t="s">
        <v>19</v>
      </c>
      <c r="H143" s="274">
        <v>1</v>
      </c>
      <c r="I143" s="275"/>
      <c r="J143" s="276">
        <f>ROUND(I143*H143,2)</f>
        <v>0</v>
      </c>
      <c r="K143" s="272" t="s">
        <v>19</v>
      </c>
      <c r="L143" s="277"/>
      <c r="M143" s="278" t="s">
        <v>19</v>
      </c>
      <c r="N143" s="279" t="s">
        <v>43</v>
      </c>
      <c r="O143" s="84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AR143" s="231" t="s">
        <v>190</v>
      </c>
      <c r="AT143" s="231" t="s">
        <v>752</v>
      </c>
      <c r="AU143" s="231" t="s">
        <v>80</v>
      </c>
      <c r="AY143" s="18" t="s">
        <v>147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80</v>
      </c>
      <c r="BK143" s="232">
        <f>ROUND(I143*H143,2)</f>
        <v>0</v>
      </c>
      <c r="BL143" s="18" t="s">
        <v>154</v>
      </c>
      <c r="BM143" s="231" t="s">
        <v>1142</v>
      </c>
    </row>
    <row r="144" spans="2:65" s="1" customFormat="1" ht="16.5" customHeight="1">
      <c r="B144" s="39"/>
      <c r="C144" s="270" t="s">
        <v>463</v>
      </c>
      <c r="D144" s="270" t="s">
        <v>752</v>
      </c>
      <c r="E144" s="271" t="s">
        <v>2824</v>
      </c>
      <c r="F144" s="272" t="s">
        <v>2825</v>
      </c>
      <c r="G144" s="273" t="s">
        <v>19</v>
      </c>
      <c r="H144" s="274">
        <v>25</v>
      </c>
      <c r="I144" s="275"/>
      <c r="J144" s="276">
        <f>ROUND(I144*H144,2)</f>
        <v>0</v>
      </c>
      <c r="K144" s="272" t="s">
        <v>19</v>
      </c>
      <c r="L144" s="277"/>
      <c r="M144" s="278" t="s">
        <v>19</v>
      </c>
      <c r="N144" s="279" t="s">
        <v>43</v>
      </c>
      <c r="O144" s="84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AR144" s="231" t="s">
        <v>190</v>
      </c>
      <c r="AT144" s="231" t="s">
        <v>752</v>
      </c>
      <c r="AU144" s="231" t="s">
        <v>80</v>
      </c>
      <c r="AY144" s="18" t="s">
        <v>147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80</v>
      </c>
      <c r="BK144" s="232">
        <f>ROUND(I144*H144,2)</f>
        <v>0</v>
      </c>
      <c r="BL144" s="18" t="s">
        <v>154</v>
      </c>
      <c r="BM144" s="231" t="s">
        <v>1151</v>
      </c>
    </row>
    <row r="145" spans="2:65" s="1" customFormat="1" ht="16.5" customHeight="1">
      <c r="B145" s="39"/>
      <c r="C145" s="270" t="s">
        <v>469</v>
      </c>
      <c r="D145" s="270" t="s">
        <v>752</v>
      </c>
      <c r="E145" s="271" t="s">
        <v>2822</v>
      </c>
      <c r="F145" s="272" t="s">
        <v>2823</v>
      </c>
      <c r="G145" s="273" t="s">
        <v>19</v>
      </c>
      <c r="H145" s="274">
        <v>3</v>
      </c>
      <c r="I145" s="275"/>
      <c r="J145" s="276">
        <f>ROUND(I145*H145,2)</f>
        <v>0</v>
      </c>
      <c r="K145" s="272" t="s">
        <v>19</v>
      </c>
      <c r="L145" s="277"/>
      <c r="M145" s="278" t="s">
        <v>19</v>
      </c>
      <c r="N145" s="279" t="s">
        <v>43</v>
      </c>
      <c r="O145" s="84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AR145" s="231" t="s">
        <v>190</v>
      </c>
      <c r="AT145" s="231" t="s">
        <v>752</v>
      </c>
      <c r="AU145" s="231" t="s">
        <v>80</v>
      </c>
      <c r="AY145" s="18" t="s">
        <v>147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80</v>
      </c>
      <c r="BK145" s="232">
        <f>ROUND(I145*H145,2)</f>
        <v>0</v>
      </c>
      <c r="BL145" s="18" t="s">
        <v>154</v>
      </c>
      <c r="BM145" s="231" t="s">
        <v>1164</v>
      </c>
    </row>
    <row r="146" spans="2:65" s="1" customFormat="1" ht="16.5" customHeight="1">
      <c r="B146" s="39"/>
      <c r="C146" s="270" t="s">
        <v>477</v>
      </c>
      <c r="D146" s="270" t="s">
        <v>752</v>
      </c>
      <c r="E146" s="271" t="s">
        <v>2826</v>
      </c>
      <c r="F146" s="272" t="s">
        <v>2827</v>
      </c>
      <c r="G146" s="273" t="s">
        <v>19</v>
      </c>
      <c r="H146" s="274">
        <v>80</v>
      </c>
      <c r="I146" s="275"/>
      <c r="J146" s="276">
        <f>ROUND(I146*H146,2)</f>
        <v>0</v>
      </c>
      <c r="K146" s="272" t="s">
        <v>19</v>
      </c>
      <c r="L146" s="277"/>
      <c r="M146" s="278" t="s">
        <v>19</v>
      </c>
      <c r="N146" s="279" t="s">
        <v>43</v>
      </c>
      <c r="O146" s="84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AR146" s="231" t="s">
        <v>190</v>
      </c>
      <c r="AT146" s="231" t="s">
        <v>752</v>
      </c>
      <c r="AU146" s="231" t="s">
        <v>80</v>
      </c>
      <c r="AY146" s="18" t="s">
        <v>147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80</v>
      </c>
      <c r="BK146" s="232">
        <f>ROUND(I146*H146,2)</f>
        <v>0</v>
      </c>
      <c r="BL146" s="18" t="s">
        <v>154</v>
      </c>
      <c r="BM146" s="231" t="s">
        <v>1173</v>
      </c>
    </row>
    <row r="147" spans="2:65" s="1" customFormat="1" ht="16.5" customHeight="1">
      <c r="B147" s="39"/>
      <c r="C147" s="270" t="s">
        <v>483</v>
      </c>
      <c r="D147" s="270" t="s">
        <v>752</v>
      </c>
      <c r="E147" s="271" t="s">
        <v>2828</v>
      </c>
      <c r="F147" s="272" t="s">
        <v>2829</v>
      </c>
      <c r="G147" s="273" t="s">
        <v>19</v>
      </c>
      <c r="H147" s="274">
        <v>20</v>
      </c>
      <c r="I147" s="275"/>
      <c r="J147" s="276">
        <f>ROUND(I147*H147,2)</f>
        <v>0</v>
      </c>
      <c r="K147" s="272" t="s">
        <v>19</v>
      </c>
      <c r="L147" s="277"/>
      <c r="M147" s="278" t="s">
        <v>19</v>
      </c>
      <c r="N147" s="279" t="s">
        <v>43</v>
      </c>
      <c r="O147" s="84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AR147" s="231" t="s">
        <v>190</v>
      </c>
      <c r="AT147" s="231" t="s">
        <v>752</v>
      </c>
      <c r="AU147" s="231" t="s">
        <v>80</v>
      </c>
      <c r="AY147" s="18" t="s">
        <v>147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80</v>
      </c>
      <c r="BK147" s="232">
        <f>ROUND(I147*H147,2)</f>
        <v>0</v>
      </c>
      <c r="BL147" s="18" t="s">
        <v>154</v>
      </c>
      <c r="BM147" s="231" t="s">
        <v>1185</v>
      </c>
    </row>
    <row r="148" spans="2:65" s="1" customFormat="1" ht="16.5" customHeight="1">
      <c r="B148" s="39"/>
      <c r="C148" s="270" t="s">
        <v>489</v>
      </c>
      <c r="D148" s="270" t="s">
        <v>752</v>
      </c>
      <c r="E148" s="271" t="s">
        <v>2830</v>
      </c>
      <c r="F148" s="272" t="s">
        <v>2831</v>
      </c>
      <c r="G148" s="273" t="s">
        <v>19</v>
      </c>
      <c r="H148" s="274">
        <v>10</v>
      </c>
      <c r="I148" s="275"/>
      <c r="J148" s="276">
        <f>ROUND(I148*H148,2)</f>
        <v>0</v>
      </c>
      <c r="K148" s="272" t="s">
        <v>19</v>
      </c>
      <c r="L148" s="277"/>
      <c r="M148" s="278" t="s">
        <v>19</v>
      </c>
      <c r="N148" s="279" t="s">
        <v>43</v>
      </c>
      <c r="O148" s="84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AR148" s="231" t="s">
        <v>190</v>
      </c>
      <c r="AT148" s="231" t="s">
        <v>752</v>
      </c>
      <c r="AU148" s="231" t="s">
        <v>80</v>
      </c>
      <c r="AY148" s="18" t="s">
        <v>147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80</v>
      </c>
      <c r="BK148" s="232">
        <f>ROUND(I148*H148,2)</f>
        <v>0</v>
      </c>
      <c r="BL148" s="18" t="s">
        <v>154</v>
      </c>
      <c r="BM148" s="231" t="s">
        <v>1194</v>
      </c>
    </row>
    <row r="149" spans="2:65" s="1" customFormat="1" ht="16.5" customHeight="1">
      <c r="B149" s="39"/>
      <c r="C149" s="270" t="s">
        <v>496</v>
      </c>
      <c r="D149" s="270" t="s">
        <v>752</v>
      </c>
      <c r="E149" s="271" t="s">
        <v>2832</v>
      </c>
      <c r="F149" s="272" t="s">
        <v>2833</v>
      </c>
      <c r="G149" s="273" t="s">
        <v>19</v>
      </c>
      <c r="H149" s="274">
        <v>1</v>
      </c>
      <c r="I149" s="275"/>
      <c r="J149" s="276">
        <f>ROUND(I149*H149,2)</f>
        <v>0</v>
      </c>
      <c r="K149" s="272" t="s">
        <v>19</v>
      </c>
      <c r="L149" s="277"/>
      <c r="M149" s="278" t="s">
        <v>19</v>
      </c>
      <c r="N149" s="279" t="s">
        <v>43</v>
      </c>
      <c r="O149" s="84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AR149" s="231" t="s">
        <v>190</v>
      </c>
      <c r="AT149" s="231" t="s">
        <v>752</v>
      </c>
      <c r="AU149" s="231" t="s">
        <v>80</v>
      </c>
      <c r="AY149" s="18" t="s">
        <v>147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80</v>
      </c>
      <c r="BK149" s="232">
        <f>ROUND(I149*H149,2)</f>
        <v>0</v>
      </c>
      <c r="BL149" s="18" t="s">
        <v>154</v>
      </c>
      <c r="BM149" s="231" t="s">
        <v>1202</v>
      </c>
    </row>
    <row r="150" spans="2:65" s="1" customFormat="1" ht="16.5" customHeight="1">
      <c r="B150" s="39"/>
      <c r="C150" s="270" t="s">
        <v>502</v>
      </c>
      <c r="D150" s="270" t="s">
        <v>752</v>
      </c>
      <c r="E150" s="271" t="s">
        <v>2834</v>
      </c>
      <c r="F150" s="272" t="s">
        <v>2835</v>
      </c>
      <c r="G150" s="273" t="s">
        <v>19</v>
      </c>
      <c r="H150" s="274">
        <v>2</v>
      </c>
      <c r="I150" s="275"/>
      <c r="J150" s="276">
        <f>ROUND(I150*H150,2)</f>
        <v>0</v>
      </c>
      <c r="K150" s="272" t="s">
        <v>19</v>
      </c>
      <c r="L150" s="277"/>
      <c r="M150" s="278" t="s">
        <v>19</v>
      </c>
      <c r="N150" s="279" t="s">
        <v>43</v>
      </c>
      <c r="O150" s="84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AR150" s="231" t="s">
        <v>190</v>
      </c>
      <c r="AT150" s="231" t="s">
        <v>752</v>
      </c>
      <c r="AU150" s="231" t="s">
        <v>80</v>
      </c>
      <c r="AY150" s="18" t="s">
        <v>147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80</v>
      </c>
      <c r="BK150" s="232">
        <f>ROUND(I150*H150,2)</f>
        <v>0</v>
      </c>
      <c r="BL150" s="18" t="s">
        <v>154</v>
      </c>
      <c r="BM150" s="231" t="s">
        <v>1209</v>
      </c>
    </row>
    <row r="151" spans="2:65" s="1" customFormat="1" ht="16.5" customHeight="1">
      <c r="B151" s="39"/>
      <c r="C151" s="270" t="s">
        <v>507</v>
      </c>
      <c r="D151" s="270" t="s">
        <v>752</v>
      </c>
      <c r="E151" s="271" t="s">
        <v>2787</v>
      </c>
      <c r="F151" s="272" t="s">
        <v>2788</v>
      </c>
      <c r="G151" s="273" t="s">
        <v>19</v>
      </c>
      <c r="H151" s="274">
        <v>2</v>
      </c>
      <c r="I151" s="275"/>
      <c r="J151" s="276">
        <f>ROUND(I151*H151,2)</f>
        <v>0</v>
      </c>
      <c r="K151" s="272" t="s">
        <v>19</v>
      </c>
      <c r="L151" s="277"/>
      <c r="M151" s="278" t="s">
        <v>19</v>
      </c>
      <c r="N151" s="279" t="s">
        <v>43</v>
      </c>
      <c r="O151" s="84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AR151" s="231" t="s">
        <v>190</v>
      </c>
      <c r="AT151" s="231" t="s">
        <v>752</v>
      </c>
      <c r="AU151" s="231" t="s">
        <v>80</v>
      </c>
      <c r="AY151" s="18" t="s">
        <v>147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80</v>
      </c>
      <c r="BK151" s="232">
        <f>ROUND(I151*H151,2)</f>
        <v>0</v>
      </c>
      <c r="BL151" s="18" t="s">
        <v>154</v>
      </c>
      <c r="BM151" s="231" t="s">
        <v>1215</v>
      </c>
    </row>
    <row r="152" spans="2:65" s="1" customFormat="1" ht="16.5" customHeight="1">
      <c r="B152" s="39"/>
      <c r="C152" s="270" t="s">
        <v>512</v>
      </c>
      <c r="D152" s="270" t="s">
        <v>752</v>
      </c>
      <c r="E152" s="271" t="s">
        <v>2789</v>
      </c>
      <c r="F152" s="272" t="s">
        <v>2790</v>
      </c>
      <c r="G152" s="273" t="s">
        <v>19</v>
      </c>
      <c r="H152" s="274">
        <v>1</v>
      </c>
      <c r="I152" s="275"/>
      <c r="J152" s="276">
        <f>ROUND(I152*H152,2)</f>
        <v>0</v>
      </c>
      <c r="K152" s="272" t="s">
        <v>19</v>
      </c>
      <c r="L152" s="277"/>
      <c r="M152" s="278" t="s">
        <v>19</v>
      </c>
      <c r="N152" s="279" t="s">
        <v>43</v>
      </c>
      <c r="O152" s="84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AR152" s="231" t="s">
        <v>190</v>
      </c>
      <c r="AT152" s="231" t="s">
        <v>752</v>
      </c>
      <c r="AU152" s="231" t="s">
        <v>80</v>
      </c>
      <c r="AY152" s="18" t="s">
        <v>147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80</v>
      </c>
      <c r="BK152" s="232">
        <f>ROUND(I152*H152,2)</f>
        <v>0</v>
      </c>
      <c r="BL152" s="18" t="s">
        <v>154</v>
      </c>
      <c r="BM152" s="231" t="s">
        <v>1225</v>
      </c>
    </row>
    <row r="153" spans="2:65" s="1" customFormat="1" ht="16.5" customHeight="1">
      <c r="B153" s="39"/>
      <c r="C153" s="270" t="s">
        <v>519</v>
      </c>
      <c r="D153" s="270" t="s">
        <v>752</v>
      </c>
      <c r="E153" s="271" t="s">
        <v>2791</v>
      </c>
      <c r="F153" s="272" t="s">
        <v>2792</v>
      </c>
      <c r="G153" s="273" t="s">
        <v>19</v>
      </c>
      <c r="H153" s="274">
        <v>1</v>
      </c>
      <c r="I153" s="275"/>
      <c r="J153" s="276">
        <f>ROUND(I153*H153,2)</f>
        <v>0</v>
      </c>
      <c r="K153" s="272" t="s">
        <v>19</v>
      </c>
      <c r="L153" s="277"/>
      <c r="M153" s="278" t="s">
        <v>19</v>
      </c>
      <c r="N153" s="279" t="s">
        <v>43</v>
      </c>
      <c r="O153" s="84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AR153" s="231" t="s">
        <v>190</v>
      </c>
      <c r="AT153" s="231" t="s">
        <v>752</v>
      </c>
      <c r="AU153" s="231" t="s">
        <v>80</v>
      </c>
      <c r="AY153" s="18" t="s">
        <v>147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80</v>
      </c>
      <c r="BK153" s="232">
        <f>ROUND(I153*H153,2)</f>
        <v>0</v>
      </c>
      <c r="BL153" s="18" t="s">
        <v>154</v>
      </c>
      <c r="BM153" s="231" t="s">
        <v>1236</v>
      </c>
    </row>
    <row r="154" spans="2:65" s="1" customFormat="1" ht="16.5" customHeight="1">
      <c r="B154" s="39"/>
      <c r="C154" s="270" t="s">
        <v>526</v>
      </c>
      <c r="D154" s="270" t="s">
        <v>752</v>
      </c>
      <c r="E154" s="271" t="s">
        <v>2836</v>
      </c>
      <c r="F154" s="272" t="s">
        <v>2837</v>
      </c>
      <c r="G154" s="273" t="s">
        <v>19</v>
      </c>
      <c r="H154" s="274">
        <v>1</v>
      </c>
      <c r="I154" s="275"/>
      <c r="J154" s="276">
        <f>ROUND(I154*H154,2)</f>
        <v>0</v>
      </c>
      <c r="K154" s="272" t="s">
        <v>19</v>
      </c>
      <c r="L154" s="277"/>
      <c r="M154" s="278" t="s">
        <v>19</v>
      </c>
      <c r="N154" s="279" t="s">
        <v>43</v>
      </c>
      <c r="O154" s="84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AR154" s="231" t="s">
        <v>190</v>
      </c>
      <c r="AT154" s="231" t="s">
        <v>752</v>
      </c>
      <c r="AU154" s="231" t="s">
        <v>80</v>
      </c>
      <c r="AY154" s="18" t="s">
        <v>147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80</v>
      </c>
      <c r="BK154" s="232">
        <f>ROUND(I154*H154,2)</f>
        <v>0</v>
      </c>
      <c r="BL154" s="18" t="s">
        <v>154</v>
      </c>
      <c r="BM154" s="231" t="s">
        <v>1246</v>
      </c>
    </row>
    <row r="155" spans="2:65" s="1" customFormat="1" ht="16.5" customHeight="1">
      <c r="B155" s="39"/>
      <c r="C155" s="270" t="s">
        <v>531</v>
      </c>
      <c r="D155" s="270" t="s">
        <v>752</v>
      </c>
      <c r="E155" s="271" t="s">
        <v>2838</v>
      </c>
      <c r="F155" s="272" t="s">
        <v>2839</v>
      </c>
      <c r="G155" s="273" t="s">
        <v>19</v>
      </c>
      <c r="H155" s="274">
        <v>1</v>
      </c>
      <c r="I155" s="275"/>
      <c r="J155" s="276">
        <f>ROUND(I155*H155,2)</f>
        <v>0</v>
      </c>
      <c r="K155" s="272" t="s">
        <v>19</v>
      </c>
      <c r="L155" s="277"/>
      <c r="M155" s="278" t="s">
        <v>19</v>
      </c>
      <c r="N155" s="279" t="s">
        <v>43</v>
      </c>
      <c r="O155" s="84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AR155" s="231" t="s">
        <v>190</v>
      </c>
      <c r="AT155" s="231" t="s">
        <v>752</v>
      </c>
      <c r="AU155" s="231" t="s">
        <v>80</v>
      </c>
      <c r="AY155" s="18" t="s">
        <v>147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80</v>
      </c>
      <c r="BK155" s="232">
        <f>ROUND(I155*H155,2)</f>
        <v>0</v>
      </c>
      <c r="BL155" s="18" t="s">
        <v>154</v>
      </c>
      <c r="BM155" s="231" t="s">
        <v>1254</v>
      </c>
    </row>
    <row r="156" spans="2:65" s="1" customFormat="1" ht="16.5" customHeight="1">
      <c r="B156" s="39"/>
      <c r="C156" s="270" t="s">
        <v>537</v>
      </c>
      <c r="D156" s="270" t="s">
        <v>752</v>
      </c>
      <c r="E156" s="271" t="s">
        <v>2795</v>
      </c>
      <c r="F156" s="272" t="s">
        <v>2796</v>
      </c>
      <c r="G156" s="273" t="s">
        <v>19</v>
      </c>
      <c r="H156" s="274">
        <v>1</v>
      </c>
      <c r="I156" s="275"/>
      <c r="J156" s="276">
        <f>ROUND(I156*H156,2)</f>
        <v>0</v>
      </c>
      <c r="K156" s="272" t="s">
        <v>19</v>
      </c>
      <c r="L156" s="277"/>
      <c r="M156" s="278" t="s">
        <v>19</v>
      </c>
      <c r="N156" s="279" t="s">
        <v>43</v>
      </c>
      <c r="O156" s="84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AR156" s="231" t="s">
        <v>190</v>
      </c>
      <c r="AT156" s="231" t="s">
        <v>752</v>
      </c>
      <c r="AU156" s="231" t="s">
        <v>80</v>
      </c>
      <c r="AY156" s="18" t="s">
        <v>147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80</v>
      </c>
      <c r="BK156" s="232">
        <f>ROUND(I156*H156,2)</f>
        <v>0</v>
      </c>
      <c r="BL156" s="18" t="s">
        <v>154</v>
      </c>
      <c r="BM156" s="231" t="s">
        <v>1263</v>
      </c>
    </row>
    <row r="157" spans="2:63" s="11" customFormat="1" ht="25.9" customHeight="1">
      <c r="B157" s="204"/>
      <c r="C157" s="205"/>
      <c r="D157" s="206" t="s">
        <v>71</v>
      </c>
      <c r="E157" s="207" t="s">
        <v>2324</v>
      </c>
      <c r="F157" s="207" t="s">
        <v>2843</v>
      </c>
      <c r="G157" s="205"/>
      <c r="H157" s="205"/>
      <c r="I157" s="208"/>
      <c r="J157" s="209">
        <f>BK157</f>
        <v>0</v>
      </c>
      <c r="K157" s="205"/>
      <c r="L157" s="210"/>
      <c r="M157" s="211"/>
      <c r="N157" s="212"/>
      <c r="O157" s="212"/>
      <c r="P157" s="213">
        <f>SUM(P158:P178)</f>
        <v>0</v>
      </c>
      <c r="Q157" s="212"/>
      <c r="R157" s="213">
        <f>SUM(R158:R178)</f>
        <v>0</v>
      </c>
      <c r="S157" s="212"/>
      <c r="T157" s="214">
        <f>SUM(T158:T178)</f>
        <v>0</v>
      </c>
      <c r="AR157" s="215" t="s">
        <v>80</v>
      </c>
      <c r="AT157" s="216" t="s">
        <v>71</v>
      </c>
      <c r="AU157" s="216" t="s">
        <v>72</v>
      </c>
      <c r="AY157" s="215" t="s">
        <v>147</v>
      </c>
      <c r="BK157" s="217">
        <f>SUM(BK158:BK178)</f>
        <v>0</v>
      </c>
    </row>
    <row r="158" spans="2:65" s="1" customFormat="1" ht="16.5" customHeight="1">
      <c r="B158" s="39"/>
      <c r="C158" s="270" t="s">
        <v>542</v>
      </c>
      <c r="D158" s="270" t="s">
        <v>752</v>
      </c>
      <c r="E158" s="271" t="s">
        <v>2844</v>
      </c>
      <c r="F158" s="272" t="s">
        <v>2845</v>
      </c>
      <c r="G158" s="273" t="s">
        <v>19</v>
      </c>
      <c r="H158" s="274">
        <v>1</v>
      </c>
      <c r="I158" s="275"/>
      <c r="J158" s="276">
        <f>ROUND(I158*H158,2)</f>
        <v>0</v>
      </c>
      <c r="K158" s="272" t="s">
        <v>19</v>
      </c>
      <c r="L158" s="277"/>
      <c r="M158" s="278" t="s">
        <v>19</v>
      </c>
      <c r="N158" s="279" t="s">
        <v>43</v>
      </c>
      <c r="O158" s="84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AR158" s="231" t="s">
        <v>190</v>
      </c>
      <c r="AT158" s="231" t="s">
        <v>752</v>
      </c>
      <c r="AU158" s="231" t="s">
        <v>80</v>
      </c>
      <c r="AY158" s="18" t="s">
        <v>147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8" t="s">
        <v>80</v>
      </c>
      <c r="BK158" s="232">
        <f>ROUND(I158*H158,2)</f>
        <v>0</v>
      </c>
      <c r="BL158" s="18" t="s">
        <v>154</v>
      </c>
      <c r="BM158" s="231" t="s">
        <v>1277</v>
      </c>
    </row>
    <row r="159" spans="2:65" s="1" customFormat="1" ht="16.5" customHeight="1">
      <c r="B159" s="39"/>
      <c r="C159" s="270" t="s">
        <v>549</v>
      </c>
      <c r="D159" s="270" t="s">
        <v>752</v>
      </c>
      <c r="E159" s="271" t="s">
        <v>2810</v>
      </c>
      <c r="F159" s="272" t="s">
        <v>2811</v>
      </c>
      <c r="G159" s="273" t="s">
        <v>19</v>
      </c>
      <c r="H159" s="274">
        <v>1</v>
      </c>
      <c r="I159" s="275"/>
      <c r="J159" s="276">
        <f>ROUND(I159*H159,2)</f>
        <v>0</v>
      </c>
      <c r="K159" s="272" t="s">
        <v>19</v>
      </c>
      <c r="L159" s="277"/>
      <c r="M159" s="278" t="s">
        <v>19</v>
      </c>
      <c r="N159" s="279" t="s">
        <v>43</v>
      </c>
      <c r="O159" s="84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AR159" s="231" t="s">
        <v>190</v>
      </c>
      <c r="AT159" s="231" t="s">
        <v>752</v>
      </c>
      <c r="AU159" s="231" t="s">
        <v>80</v>
      </c>
      <c r="AY159" s="18" t="s">
        <v>147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80</v>
      </c>
      <c r="BK159" s="232">
        <f>ROUND(I159*H159,2)</f>
        <v>0</v>
      </c>
      <c r="BL159" s="18" t="s">
        <v>154</v>
      </c>
      <c r="BM159" s="231" t="s">
        <v>1297</v>
      </c>
    </row>
    <row r="160" spans="2:65" s="1" customFormat="1" ht="16.5" customHeight="1">
      <c r="B160" s="39"/>
      <c r="C160" s="270" t="s">
        <v>559</v>
      </c>
      <c r="D160" s="270" t="s">
        <v>752</v>
      </c>
      <c r="E160" s="271" t="s">
        <v>2781</v>
      </c>
      <c r="F160" s="272" t="s">
        <v>2782</v>
      </c>
      <c r="G160" s="273" t="s">
        <v>19</v>
      </c>
      <c r="H160" s="274">
        <v>5</v>
      </c>
      <c r="I160" s="275"/>
      <c r="J160" s="276">
        <f>ROUND(I160*H160,2)</f>
        <v>0</v>
      </c>
      <c r="K160" s="272" t="s">
        <v>19</v>
      </c>
      <c r="L160" s="277"/>
      <c r="M160" s="278" t="s">
        <v>19</v>
      </c>
      <c r="N160" s="279" t="s">
        <v>43</v>
      </c>
      <c r="O160" s="84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AR160" s="231" t="s">
        <v>190</v>
      </c>
      <c r="AT160" s="231" t="s">
        <v>752</v>
      </c>
      <c r="AU160" s="231" t="s">
        <v>80</v>
      </c>
      <c r="AY160" s="18" t="s">
        <v>147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80</v>
      </c>
      <c r="BK160" s="232">
        <f>ROUND(I160*H160,2)</f>
        <v>0</v>
      </c>
      <c r="BL160" s="18" t="s">
        <v>154</v>
      </c>
      <c r="BM160" s="231" t="s">
        <v>1308</v>
      </c>
    </row>
    <row r="161" spans="2:65" s="1" customFormat="1" ht="16.5" customHeight="1">
      <c r="B161" s="39"/>
      <c r="C161" s="270" t="s">
        <v>566</v>
      </c>
      <c r="D161" s="270" t="s">
        <v>752</v>
      </c>
      <c r="E161" s="271" t="s">
        <v>2818</v>
      </c>
      <c r="F161" s="272" t="s">
        <v>2819</v>
      </c>
      <c r="G161" s="273" t="s">
        <v>19</v>
      </c>
      <c r="H161" s="274">
        <v>1</v>
      </c>
      <c r="I161" s="275"/>
      <c r="J161" s="276">
        <f>ROUND(I161*H161,2)</f>
        <v>0</v>
      </c>
      <c r="K161" s="272" t="s">
        <v>19</v>
      </c>
      <c r="L161" s="277"/>
      <c r="M161" s="278" t="s">
        <v>19</v>
      </c>
      <c r="N161" s="279" t="s">
        <v>43</v>
      </c>
      <c r="O161" s="84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AR161" s="231" t="s">
        <v>190</v>
      </c>
      <c r="AT161" s="231" t="s">
        <v>752</v>
      </c>
      <c r="AU161" s="231" t="s">
        <v>80</v>
      </c>
      <c r="AY161" s="18" t="s">
        <v>147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80</v>
      </c>
      <c r="BK161" s="232">
        <f>ROUND(I161*H161,2)</f>
        <v>0</v>
      </c>
      <c r="BL161" s="18" t="s">
        <v>154</v>
      </c>
      <c r="BM161" s="231" t="s">
        <v>1318</v>
      </c>
    </row>
    <row r="162" spans="2:65" s="1" customFormat="1" ht="16.5" customHeight="1">
      <c r="B162" s="39"/>
      <c r="C162" s="270" t="s">
        <v>574</v>
      </c>
      <c r="D162" s="270" t="s">
        <v>752</v>
      </c>
      <c r="E162" s="271" t="s">
        <v>2846</v>
      </c>
      <c r="F162" s="272" t="s">
        <v>2847</v>
      </c>
      <c r="G162" s="273" t="s">
        <v>19</v>
      </c>
      <c r="H162" s="274">
        <v>1</v>
      </c>
      <c r="I162" s="275"/>
      <c r="J162" s="276">
        <f>ROUND(I162*H162,2)</f>
        <v>0</v>
      </c>
      <c r="K162" s="272" t="s">
        <v>19</v>
      </c>
      <c r="L162" s="277"/>
      <c r="M162" s="278" t="s">
        <v>19</v>
      </c>
      <c r="N162" s="279" t="s">
        <v>43</v>
      </c>
      <c r="O162" s="84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AR162" s="231" t="s">
        <v>190</v>
      </c>
      <c r="AT162" s="231" t="s">
        <v>752</v>
      </c>
      <c r="AU162" s="231" t="s">
        <v>80</v>
      </c>
      <c r="AY162" s="18" t="s">
        <v>147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80</v>
      </c>
      <c r="BK162" s="232">
        <f>ROUND(I162*H162,2)</f>
        <v>0</v>
      </c>
      <c r="BL162" s="18" t="s">
        <v>154</v>
      </c>
      <c r="BM162" s="231" t="s">
        <v>1327</v>
      </c>
    </row>
    <row r="163" spans="2:65" s="1" customFormat="1" ht="16.5" customHeight="1">
      <c r="B163" s="39"/>
      <c r="C163" s="270" t="s">
        <v>1005</v>
      </c>
      <c r="D163" s="270" t="s">
        <v>752</v>
      </c>
      <c r="E163" s="271" t="s">
        <v>2816</v>
      </c>
      <c r="F163" s="272" t="s">
        <v>2817</v>
      </c>
      <c r="G163" s="273" t="s">
        <v>19</v>
      </c>
      <c r="H163" s="274">
        <v>14</v>
      </c>
      <c r="I163" s="275"/>
      <c r="J163" s="276">
        <f>ROUND(I163*H163,2)</f>
        <v>0</v>
      </c>
      <c r="K163" s="272" t="s">
        <v>19</v>
      </c>
      <c r="L163" s="277"/>
      <c r="M163" s="278" t="s">
        <v>19</v>
      </c>
      <c r="N163" s="279" t="s">
        <v>43</v>
      </c>
      <c r="O163" s="84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AR163" s="231" t="s">
        <v>190</v>
      </c>
      <c r="AT163" s="231" t="s">
        <v>752</v>
      </c>
      <c r="AU163" s="231" t="s">
        <v>80</v>
      </c>
      <c r="AY163" s="18" t="s">
        <v>147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80</v>
      </c>
      <c r="BK163" s="232">
        <f>ROUND(I163*H163,2)</f>
        <v>0</v>
      </c>
      <c r="BL163" s="18" t="s">
        <v>154</v>
      </c>
      <c r="BM163" s="231" t="s">
        <v>1336</v>
      </c>
    </row>
    <row r="164" spans="2:65" s="1" customFormat="1" ht="16.5" customHeight="1">
      <c r="B164" s="39"/>
      <c r="C164" s="270" t="s">
        <v>1013</v>
      </c>
      <c r="D164" s="270" t="s">
        <v>752</v>
      </c>
      <c r="E164" s="271" t="s">
        <v>2848</v>
      </c>
      <c r="F164" s="272" t="s">
        <v>2849</v>
      </c>
      <c r="G164" s="273" t="s">
        <v>19</v>
      </c>
      <c r="H164" s="274">
        <v>1</v>
      </c>
      <c r="I164" s="275"/>
      <c r="J164" s="276">
        <f>ROUND(I164*H164,2)</f>
        <v>0</v>
      </c>
      <c r="K164" s="272" t="s">
        <v>19</v>
      </c>
      <c r="L164" s="277"/>
      <c r="M164" s="278" t="s">
        <v>19</v>
      </c>
      <c r="N164" s="279" t="s">
        <v>43</v>
      </c>
      <c r="O164" s="84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AR164" s="231" t="s">
        <v>190</v>
      </c>
      <c r="AT164" s="231" t="s">
        <v>752</v>
      </c>
      <c r="AU164" s="231" t="s">
        <v>80</v>
      </c>
      <c r="AY164" s="18" t="s">
        <v>147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80</v>
      </c>
      <c r="BK164" s="232">
        <f>ROUND(I164*H164,2)</f>
        <v>0</v>
      </c>
      <c r="BL164" s="18" t="s">
        <v>154</v>
      </c>
      <c r="BM164" s="231" t="s">
        <v>1344</v>
      </c>
    </row>
    <row r="165" spans="2:65" s="1" customFormat="1" ht="16.5" customHeight="1">
      <c r="B165" s="39"/>
      <c r="C165" s="270" t="s">
        <v>1017</v>
      </c>
      <c r="D165" s="270" t="s">
        <v>752</v>
      </c>
      <c r="E165" s="271" t="s">
        <v>2820</v>
      </c>
      <c r="F165" s="272" t="s">
        <v>2821</v>
      </c>
      <c r="G165" s="273" t="s">
        <v>19</v>
      </c>
      <c r="H165" s="274">
        <v>1</v>
      </c>
      <c r="I165" s="275"/>
      <c r="J165" s="276">
        <f>ROUND(I165*H165,2)</f>
        <v>0</v>
      </c>
      <c r="K165" s="272" t="s">
        <v>19</v>
      </c>
      <c r="L165" s="277"/>
      <c r="M165" s="278" t="s">
        <v>19</v>
      </c>
      <c r="N165" s="279" t="s">
        <v>43</v>
      </c>
      <c r="O165" s="84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AR165" s="231" t="s">
        <v>190</v>
      </c>
      <c r="AT165" s="231" t="s">
        <v>752</v>
      </c>
      <c r="AU165" s="231" t="s">
        <v>80</v>
      </c>
      <c r="AY165" s="18" t="s">
        <v>147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80</v>
      </c>
      <c r="BK165" s="232">
        <f>ROUND(I165*H165,2)</f>
        <v>0</v>
      </c>
      <c r="BL165" s="18" t="s">
        <v>154</v>
      </c>
      <c r="BM165" s="231" t="s">
        <v>1355</v>
      </c>
    </row>
    <row r="166" spans="2:65" s="1" customFormat="1" ht="16.5" customHeight="1">
      <c r="B166" s="39"/>
      <c r="C166" s="270" t="s">
        <v>1021</v>
      </c>
      <c r="D166" s="270" t="s">
        <v>752</v>
      </c>
      <c r="E166" s="271" t="s">
        <v>2850</v>
      </c>
      <c r="F166" s="272" t="s">
        <v>2851</v>
      </c>
      <c r="G166" s="273" t="s">
        <v>19</v>
      </c>
      <c r="H166" s="274">
        <v>1</v>
      </c>
      <c r="I166" s="275"/>
      <c r="J166" s="276">
        <f>ROUND(I166*H166,2)</f>
        <v>0</v>
      </c>
      <c r="K166" s="272" t="s">
        <v>19</v>
      </c>
      <c r="L166" s="277"/>
      <c r="M166" s="278" t="s">
        <v>19</v>
      </c>
      <c r="N166" s="279" t="s">
        <v>43</v>
      </c>
      <c r="O166" s="84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AR166" s="231" t="s">
        <v>190</v>
      </c>
      <c r="AT166" s="231" t="s">
        <v>752</v>
      </c>
      <c r="AU166" s="231" t="s">
        <v>80</v>
      </c>
      <c r="AY166" s="18" t="s">
        <v>147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8" t="s">
        <v>80</v>
      </c>
      <c r="BK166" s="232">
        <f>ROUND(I166*H166,2)</f>
        <v>0</v>
      </c>
      <c r="BL166" s="18" t="s">
        <v>154</v>
      </c>
      <c r="BM166" s="231" t="s">
        <v>1365</v>
      </c>
    </row>
    <row r="167" spans="2:65" s="1" customFormat="1" ht="16.5" customHeight="1">
      <c r="B167" s="39"/>
      <c r="C167" s="270" t="s">
        <v>1025</v>
      </c>
      <c r="D167" s="270" t="s">
        <v>752</v>
      </c>
      <c r="E167" s="271" t="s">
        <v>2852</v>
      </c>
      <c r="F167" s="272" t="s">
        <v>2853</v>
      </c>
      <c r="G167" s="273" t="s">
        <v>19</v>
      </c>
      <c r="H167" s="274">
        <v>1</v>
      </c>
      <c r="I167" s="275"/>
      <c r="J167" s="276">
        <f>ROUND(I167*H167,2)</f>
        <v>0</v>
      </c>
      <c r="K167" s="272" t="s">
        <v>19</v>
      </c>
      <c r="L167" s="277"/>
      <c r="M167" s="278" t="s">
        <v>19</v>
      </c>
      <c r="N167" s="279" t="s">
        <v>43</v>
      </c>
      <c r="O167" s="84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AR167" s="231" t="s">
        <v>190</v>
      </c>
      <c r="AT167" s="231" t="s">
        <v>752</v>
      </c>
      <c r="AU167" s="231" t="s">
        <v>80</v>
      </c>
      <c r="AY167" s="18" t="s">
        <v>147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80</v>
      </c>
      <c r="BK167" s="232">
        <f>ROUND(I167*H167,2)</f>
        <v>0</v>
      </c>
      <c r="BL167" s="18" t="s">
        <v>154</v>
      </c>
      <c r="BM167" s="231" t="s">
        <v>1382</v>
      </c>
    </row>
    <row r="168" spans="2:65" s="1" customFormat="1" ht="16.5" customHeight="1">
      <c r="B168" s="39"/>
      <c r="C168" s="270" t="s">
        <v>1029</v>
      </c>
      <c r="D168" s="270" t="s">
        <v>752</v>
      </c>
      <c r="E168" s="271" t="s">
        <v>2854</v>
      </c>
      <c r="F168" s="272" t="s">
        <v>2855</v>
      </c>
      <c r="G168" s="273" t="s">
        <v>19</v>
      </c>
      <c r="H168" s="274">
        <v>1</v>
      </c>
      <c r="I168" s="275"/>
      <c r="J168" s="276">
        <f>ROUND(I168*H168,2)</f>
        <v>0</v>
      </c>
      <c r="K168" s="272" t="s">
        <v>19</v>
      </c>
      <c r="L168" s="277"/>
      <c r="M168" s="278" t="s">
        <v>19</v>
      </c>
      <c r="N168" s="279" t="s">
        <v>43</v>
      </c>
      <c r="O168" s="84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AR168" s="231" t="s">
        <v>190</v>
      </c>
      <c r="AT168" s="231" t="s">
        <v>752</v>
      </c>
      <c r="AU168" s="231" t="s">
        <v>80</v>
      </c>
      <c r="AY168" s="18" t="s">
        <v>147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8" t="s">
        <v>80</v>
      </c>
      <c r="BK168" s="232">
        <f>ROUND(I168*H168,2)</f>
        <v>0</v>
      </c>
      <c r="BL168" s="18" t="s">
        <v>154</v>
      </c>
      <c r="BM168" s="231" t="s">
        <v>1390</v>
      </c>
    </row>
    <row r="169" spans="2:65" s="1" customFormat="1" ht="16.5" customHeight="1">
      <c r="B169" s="39"/>
      <c r="C169" s="270" t="s">
        <v>1034</v>
      </c>
      <c r="D169" s="270" t="s">
        <v>752</v>
      </c>
      <c r="E169" s="271" t="s">
        <v>2826</v>
      </c>
      <c r="F169" s="272" t="s">
        <v>2827</v>
      </c>
      <c r="G169" s="273" t="s">
        <v>19</v>
      </c>
      <c r="H169" s="274">
        <v>32</v>
      </c>
      <c r="I169" s="275"/>
      <c r="J169" s="276">
        <f>ROUND(I169*H169,2)</f>
        <v>0</v>
      </c>
      <c r="K169" s="272" t="s">
        <v>19</v>
      </c>
      <c r="L169" s="277"/>
      <c r="M169" s="278" t="s">
        <v>19</v>
      </c>
      <c r="N169" s="279" t="s">
        <v>43</v>
      </c>
      <c r="O169" s="84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AR169" s="231" t="s">
        <v>190</v>
      </c>
      <c r="AT169" s="231" t="s">
        <v>752</v>
      </c>
      <c r="AU169" s="231" t="s">
        <v>80</v>
      </c>
      <c r="AY169" s="18" t="s">
        <v>147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8" t="s">
        <v>80</v>
      </c>
      <c r="BK169" s="232">
        <f>ROUND(I169*H169,2)</f>
        <v>0</v>
      </c>
      <c r="BL169" s="18" t="s">
        <v>154</v>
      </c>
      <c r="BM169" s="231" t="s">
        <v>1398</v>
      </c>
    </row>
    <row r="170" spans="2:65" s="1" customFormat="1" ht="16.5" customHeight="1">
      <c r="B170" s="39"/>
      <c r="C170" s="270" t="s">
        <v>1038</v>
      </c>
      <c r="D170" s="270" t="s">
        <v>752</v>
      </c>
      <c r="E170" s="271" t="s">
        <v>2828</v>
      </c>
      <c r="F170" s="272" t="s">
        <v>2829</v>
      </c>
      <c r="G170" s="273" t="s">
        <v>19</v>
      </c>
      <c r="H170" s="274">
        <v>15</v>
      </c>
      <c r="I170" s="275"/>
      <c r="J170" s="276">
        <f>ROUND(I170*H170,2)</f>
        <v>0</v>
      </c>
      <c r="K170" s="272" t="s">
        <v>19</v>
      </c>
      <c r="L170" s="277"/>
      <c r="M170" s="278" t="s">
        <v>19</v>
      </c>
      <c r="N170" s="279" t="s">
        <v>43</v>
      </c>
      <c r="O170" s="84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AR170" s="231" t="s">
        <v>190</v>
      </c>
      <c r="AT170" s="231" t="s">
        <v>752</v>
      </c>
      <c r="AU170" s="231" t="s">
        <v>80</v>
      </c>
      <c r="AY170" s="18" t="s">
        <v>147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80</v>
      </c>
      <c r="BK170" s="232">
        <f>ROUND(I170*H170,2)</f>
        <v>0</v>
      </c>
      <c r="BL170" s="18" t="s">
        <v>154</v>
      </c>
      <c r="BM170" s="231" t="s">
        <v>1406</v>
      </c>
    </row>
    <row r="171" spans="2:65" s="1" customFormat="1" ht="16.5" customHeight="1">
      <c r="B171" s="39"/>
      <c r="C171" s="270" t="s">
        <v>1042</v>
      </c>
      <c r="D171" s="270" t="s">
        <v>752</v>
      </c>
      <c r="E171" s="271" t="s">
        <v>2856</v>
      </c>
      <c r="F171" s="272" t="s">
        <v>2857</v>
      </c>
      <c r="G171" s="273" t="s">
        <v>19</v>
      </c>
      <c r="H171" s="274">
        <v>3</v>
      </c>
      <c r="I171" s="275"/>
      <c r="J171" s="276">
        <f>ROUND(I171*H171,2)</f>
        <v>0</v>
      </c>
      <c r="K171" s="272" t="s">
        <v>19</v>
      </c>
      <c r="L171" s="277"/>
      <c r="M171" s="278" t="s">
        <v>19</v>
      </c>
      <c r="N171" s="279" t="s">
        <v>43</v>
      </c>
      <c r="O171" s="84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AR171" s="231" t="s">
        <v>190</v>
      </c>
      <c r="AT171" s="231" t="s">
        <v>752</v>
      </c>
      <c r="AU171" s="231" t="s">
        <v>80</v>
      </c>
      <c r="AY171" s="18" t="s">
        <v>147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80</v>
      </c>
      <c r="BK171" s="232">
        <f>ROUND(I171*H171,2)</f>
        <v>0</v>
      </c>
      <c r="BL171" s="18" t="s">
        <v>154</v>
      </c>
      <c r="BM171" s="231" t="s">
        <v>1415</v>
      </c>
    </row>
    <row r="172" spans="2:65" s="1" customFormat="1" ht="16.5" customHeight="1">
      <c r="B172" s="39"/>
      <c r="C172" s="270" t="s">
        <v>1046</v>
      </c>
      <c r="D172" s="270" t="s">
        <v>752</v>
      </c>
      <c r="E172" s="271" t="s">
        <v>2858</v>
      </c>
      <c r="F172" s="272" t="s">
        <v>2859</v>
      </c>
      <c r="G172" s="273" t="s">
        <v>19</v>
      </c>
      <c r="H172" s="274">
        <v>1</v>
      </c>
      <c r="I172" s="275"/>
      <c r="J172" s="276">
        <f>ROUND(I172*H172,2)</f>
        <v>0</v>
      </c>
      <c r="K172" s="272" t="s">
        <v>19</v>
      </c>
      <c r="L172" s="277"/>
      <c r="M172" s="278" t="s">
        <v>19</v>
      </c>
      <c r="N172" s="279" t="s">
        <v>43</v>
      </c>
      <c r="O172" s="84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AR172" s="231" t="s">
        <v>190</v>
      </c>
      <c r="AT172" s="231" t="s">
        <v>752</v>
      </c>
      <c r="AU172" s="231" t="s">
        <v>80</v>
      </c>
      <c r="AY172" s="18" t="s">
        <v>147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8" t="s">
        <v>80</v>
      </c>
      <c r="BK172" s="232">
        <f>ROUND(I172*H172,2)</f>
        <v>0</v>
      </c>
      <c r="BL172" s="18" t="s">
        <v>154</v>
      </c>
      <c r="BM172" s="231" t="s">
        <v>1423</v>
      </c>
    </row>
    <row r="173" spans="2:65" s="1" customFormat="1" ht="16.5" customHeight="1">
      <c r="B173" s="39"/>
      <c r="C173" s="270" t="s">
        <v>1051</v>
      </c>
      <c r="D173" s="270" t="s">
        <v>752</v>
      </c>
      <c r="E173" s="271" t="s">
        <v>2860</v>
      </c>
      <c r="F173" s="272" t="s">
        <v>2861</v>
      </c>
      <c r="G173" s="273" t="s">
        <v>19</v>
      </c>
      <c r="H173" s="274">
        <v>1</v>
      </c>
      <c r="I173" s="275"/>
      <c r="J173" s="276">
        <f>ROUND(I173*H173,2)</f>
        <v>0</v>
      </c>
      <c r="K173" s="272" t="s">
        <v>19</v>
      </c>
      <c r="L173" s="277"/>
      <c r="M173" s="278" t="s">
        <v>19</v>
      </c>
      <c r="N173" s="279" t="s">
        <v>43</v>
      </c>
      <c r="O173" s="84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AR173" s="231" t="s">
        <v>190</v>
      </c>
      <c r="AT173" s="231" t="s">
        <v>752</v>
      </c>
      <c r="AU173" s="231" t="s">
        <v>80</v>
      </c>
      <c r="AY173" s="18" t="s">
        <v>147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8" t="s">
        <v>80</v>
      </c>
      <c r="BK173" s="232">
        <f>ROUND(I173*H173,2)</f>
        <v>0</v>
      </c>
      <c r="BL173" s="18" t="s">
        <v>154</v>
      </c>
      <c r="BM173" s="231" t="s">
        <v>1432</v>
      </c>
    </row>
    <row r="174" spans="2:65" s="1" customFormat="1" ht="16.5" customHeight="1">
      <c r="B174" s="39"/>
      <c r="C174" s="270" t="s">
        <v>1056</v>
      </c>
      <c r="D174" s="270" t="s">
        <v>752</v>
      </c>
      <c r="E174" s="271" t="s">
        <v>2787</v>
      </c>
      <c r="F174" s="272" t="s">
        <v>2788</v>
      </c>
      <c r="G174" s="273" t="s">
        <v>19</v>
      </c>
      <c r="H174" s="274">
        <v>1</v>
      </c>
      <c r="I174" s="275"/>
      <c r="J174" s="276">
        <f>ROUND(I174*H174,2)</f>
        <v>0</v>
      </c>
      <c r="K174" s="272" t="s">
        <v>19</v>
      </c>
      <c r="L174" s="277"/>
      <c r="M174" s="278" t="s">
        <v>19</v>
      </c>
      <c r="N174" s="279" t="s">
        <v>43</v>
      </c>
      <c r="O174" s="84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AR174" s="231" t="s">
        <v>190</v>
      </c>
      <c r="AT174" s="231" t="s">
        <v>752</v>
      </c>
      <c r="AU174" s="231" t="s">
        <v>80</v>
      </c>
      <c r="AY174" s="18" t="s">
        <v>147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8" t="s">
        <v>80</v>
      </c>
      <c r="BK174" s="232">
        <f>ROUND(I174*H174,2)</f>
        <v>0</v>
      </c>
      <c r="BL174" s="18" t="s">
        <v>154</v>
      </c>
      <c r="BM174" s="231" t="s">
        <v>1442</v>
      </c>
    </row>
    <row r="175" spans="2:65" s="1" customFormat="1" ht="16.5" customHeight="1">
      <c r="B175" s="39"/>
      <c r="C175" s="270" t="s">
        <v>1061</v>
      </c>
      <c r="D175" s="270" t="s">
        <v>752</v>
      </c>
      <c r="E175" s="271" t="s">
        <v>2789</v>
      </c>
      <c r="F175" s="272" t="s">
        <v>2790</v>
      </c>
      <c r="G175" s="273" t="s">
        <v>19</v>
      </c>
      <c r="H175" s="274">
        <v>1</v>
      </c>
      <c r="I175" s="275"/>
      <c r="J175" s="276">
        <f>ROUND(I175*H175,2)</f>
        <v>0</v>
      </c>
      <c r="K175" s="272" t="s">
        <v>19</v>
      </c>
      <c r="L175" s="277"/>
      <c r="M175" s="278" t="s">
        <v>19</v>
      </c>
      <c r="N175" s="279" t="s">
        <v>43</v>
      </c>
      <c r="O175" s="84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AR175" s="231" t="s">
        <v>190</v>
      </c>
      <c r="AT175" s="231" t="s">
        <v>752</v>
      </c>
      <c r="AU175" s="231" t="s">
        <v>80</v>
      </c>
      <c r="AY175" s="18" t="s">
        <v>147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8" t="s">
        <v>80</v>
      </c>
      <c r="BK175" s="232">
        <f>ROUND(I175*H175,2)</f>
        <v>0</v>
      </c>
      <c r="BL175" s="18" t="s">
        <v>154</v>
      </c>
      <c r="BM175" s="231" t="s">
        <v>1452</v>
      </c>
    </row>
    <row r="176" spans="2:65" s="1" customFormat="1" ht="16.5" customHeight="1">
      <c r="B176" s="39"/>
      <c r="C176" s="270" t="s">
        <v>1066</v>
      </c>
      <c r="D176" s="270" t="s">
        <v>752</v>
      </c>
      <c r="E176" s="271" t="s">
        <v>2791</v>
      </c>
      <c r="F176" s="272" t="s">
        <v>2792</v>
      </c>
      <c r="G176" s="273" t="s">
        <v>19</v>
      </c>
      <c r="H176" s="274">
        <v>1</v>
      </c>
      <c r="I176" s="275"/>
      <c r="J176" s="276">
        <f>ROUND(I176*H176,2)</f>
        <v>0</v>
      </c>
      <c r="K176" s="272" t="s">
        <v>19</v>
      </c>
      <c r="L176" s="277"/>
      <c r="M176" s="278" t="s">
        <v>19</v>
      </c>
      <c r="N176" s="279" t="s">
        <v>43</v>
      </c>
      <c r="O176" s="84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AR176" s="231" t="s">
        <v>190</v>
      </c>
      <c r="AT176" s="231" t="s">
        <v>752</v>
      </c>
      <c r="AU176" s="231" t="s">
        <v>80</v>
      </c>
      <c r="AY176" s="18" t="s">
        <v>147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8" t="s">
        <v>80</v>
      </c>
      <c r="BK176" s="232">
        <f>ROUND(I176*H176,2)</f>
        <v>0</v>
      </c>
      <c r="BL176" s="18" t="s">
        <v>154</v>
      </c>
      <c r="BM176" s="231" t="s">
        <v>1467</v>
      </c>
    </row>
    <row r="177" spans="2:65" s="1" customFormat="1" ht="16.5" customHeight="1">
      <c r="B177" s="39"/>
      <c r="C177" s="270" t="s">
        <v>1070</v>
      </c>
      <c r="D177" s="270" t="s">
        <v>752</v>
      </c>
      <c r="E177" s="271" t="s">
        <v>2836</v>
      </c>
      <c r="F177" s="272" t="s">
        <v>2837</v>
      </c>
      <c r="G177" s="273" t="s">
        <v>19</v>
      </c>
      <c r="H177" s="274">
        <v>1</v>
      </c>
      <c r="I177" s="275"/>
      <c r="J177" s="276">
        <f>ROUND(I177*H177,2)</f>
        <v>0</v>
      </c>
      <c r="K177" s="272" t="s">
        <v>19</v>
      </c>
      <c r="L177" s="277"/>
      <c r="M177" s="278" t="s">
        <v>19</v>
      </c>
      <c r="N177" s="279" t="s">
        <v>43</v>
      </c>
      <c r="O177" s="84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AR177" s="231" t="s">
        <v>190</v>
      </c>
      <c r="AT177" s="231" t="s">
        <v>752</v>
      </c>
      <c r="AU177" s="231" t="s">
        <v>80</v>
      </c>
      <c r="AY177" s="18" t="s">
        <v>147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8" t="s">
        <v>80</v>
      </c>
      <c r="BK177" s="232">
        <f>ROUND(I177*H177,2)</f>
        <v>0</v>
      </c>
      <c r="BL177" s="18" t="s">
        <v>154</v>
      </c>
      <c r="BM177" s="231" t="s">
        <v>1478</v>
      </c>
    </row>
    <row r="178" spans="2:65" s="1" customFormat="1" ht="16.5" customHeight="1">
      <c r="B178" s="39"/>
      <c r="C178" s="270" t="s">
        <v>1074</v>
      </c>
      <c r="D178" s="270" t="s">
        <v>752</v>
      </c>
      <c r="E178" s="271" t="s">
        <v>2795</v>
      </c>
      <c r="F178" s="272" t="s">
        <v>2796</v>
      </c>
      <c r="G178" s="273" t="s">
        <v>19</v>
      </c>
      <c r="H178" s="274">
        <v>1</v>
      </c>
      <c r="I178" s="275"/>
      <c r="J178" s="276">
        <f>ROUND(I178*H178,2)</f>
        <v>0</v>
      </c>
      <c r="K178" s="272" t="s">
        <v>19</v>
      </c>
      <c r="L178" s="277"/>
      <c r="M178" s="278" t="s">
        <v>19</v>
      </c>
      <c r="N178" s="279" t="s">
        <v>43</v>
      </c>
      <c r="O178" s="84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AR178" s="231" t="s">
        <v>190</v>
      </c>
      <c r="AT178" s="231" t="s">
        <v>752</v>
      </c>
      <c r="AU178" s="231" t="s">
        <v>80</v>
      </c>
      <c r="AY178" s="18" t="s">
        <v>147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8" t="s">
        <v>80</v>
      </c>
      <c r="BK178" s="232">
        <f>ROUND(I178*H178,2)</f>
        <v>0</v>
      </c>
      <c r="BL178" s="18" t="s">
        <v>154</v>
      </c>
      <c r="BM178" s="231" t="s">
        <v>1488</v>
      </c>
    </row>
    <row r="179" spans="2:63" s="11" customFormat="1" ht="25.9" customHeight="1">
      <c r="B179" s="204"/>
      <c r="C179" s="205"/>
      <c r="D179" s="206" t="s">
        <v>71</v>
      </c>
      <c r="E179" s="207" t="s">
        <v>2335</v>
      </c>
      <c r="F179" s="207" t="s">
        <v>2862</v>
      </c>
      <c r="G179" s="205"/>
      <c r="H179" s="205"/>
      <c r="I179" s="208"/>
      <c r="J179" s="209">
        <f>BK179</f>
        <v>0</v>
      </c>
      <c r="K179" s="205"/>
      <c r="L179" s="210"/>
      <c r="M179" s="211"/>
      <c r="N179" s="212"/>
      <c r="O179" s="212"/>
      <c r="P179" s="213">
        <f>SUM(P180:P191)</f>
        <v>0</v>
      </c>
      <c r="Q179" s="212"/>
      <c r="R179" s="213">
        <f>SUM(R180:R191)</f>
        <v>0</v>
      </c>
      <c r="S179" s="212"/>
      <c r="T179" s="214">
        <f>SUM(T180:T191)</f>
        <v>0</v>
      </c>
      <c r="AR179" s="215" t="s">
        <v>80</v>
      </c>
      <c r="AT179" s="216" t="s">
        <v>71</v>
      </c>
      <c r="AU179" s="216" t="s">
        <v>72</v>
      </c>
      <c r="AY179" s="215" t="s">
        <v>147</v>
      </c>
      <c r="BK179" s="217">
        <f>SUM(BK180:BK191)</f>
        <v>0</v>
      </c>
    </row>
    <row r="180" spans="2:65" s="1" customFormat="1" ht="16.5" customHeight="1">
      <c r="B180" s="39"/>
      <c r="C180" s="270" t="s">
        <v>1084</v>
      </c>
      <c r="D180" s="270" t="s">
        <v>752</v>
      </c>
      <c r="E180" s="271" t="s">
        <v>2863</v>
      </c>
      <c r="F180" s="272" t="s">
        <v>2864</v>
      </c>
      <c r="G180" s="273" t="s">
        <v>322</v>
      </c>
      <c r="H180" s="274">
        <v>15</v>
      </c>
      <c r="I180" s="275"/>
      <c r="J180" s="276">
        <f>ROUND(I180*H180,2)</f>
        <v>0</v>
      </c>
      <c r="K180" s="272" t="s">
        <v>19</v>
      </c>
      <c r="L180" s="277"/>
      <c r="M180" s="278" t="s">
        <v>19</v>
      </c>
      <c r="N180" s="279" t="s">
        <v>43</v>
      </c>
      <c r="O180" s="84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AR180" s="231" t="s">
        <v>190</v>
      </c>
      <c r="AT180" s="231" t="s">
        <v>752</v>
      </c>
      <c r="AU180" s="231" t="s">
        <v>80</v>
      </c>
      <c r="AY180" s="18" t="s">
        <v>147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8" t="s">
        <v>80</v>
      </c>
      <c r="BK180" s="232">
        <f>ROUND(I180*H180,2)</f>
        <v>0</v>
      </c>
      <c r="BL180" s="18" t="s">
        <v>154</v>
      </c>
      <c r="BM180" s="231" t="s">
        <v>1497</v>
      </c>
    </row>
    <row r="181" spans="2:65" s="1" customFormat="1" ht="16.5" customHeight="1">
      <c r="B181" s="39"/>
      <c r="C181" s="270" t="s">
        <v>1088</v>
      </c>
      <c r="D181" s="270" t="s">
        <v>752</v>
      </c>
      <c r="E181" s="271" t="s">
        <v>2865</v>
      </c>
      <c r="F181" s="272" t="s">
        <v>2866</v>
      </c>
      <c r="G181" s="273" t="s">
        <v>19</v>
      </c>
      <c r="H181" s="274">
        <v>50</v>
      </c>
      <c r="I181" s="275"/>
      <c r="J181" s="276">
        <f>ROUND(I181*H181,2)</f>
        <v>0</v>
      </c>
      <c r="K181" s="272" t="s">
        <v>19</v>
      </c>
      <c r="L181" s="277"/>
      <c r="M181" s="278" t="s">
        <v>19</v>
      </c>
      <c r="N181" s="279" t="s">
        <v>43</v>
      </c>
      <c r="O181" s="84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AR181" s="231" t="s">
        <v>190</v>
      </c>
      <c r="AT181" s="231" t="s">
        <v>752</v>
      </c>
      <c r="AU181" s="231" t="s">
        <v>80</v>
      </c>
      <c r="AY181" s="18" t="s">
        <v>147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8" t="s">
        <v>80</v>
      </c>
      <c r="BK181" s="232">
        <f>ROUND(I181*H181,2)</f>
        <v>0</v>
      </c>
      <c r="BL181" s="18" t="s">
        <v>154</v>
      </c>
      <c r="BM181" s="231" t="s">
        <v>1508</v>
      </c>
    </row>
    <row r="182" spans="2:65" s="1" customFormat="1" ht="16.5" customHeight="1">
      <c r="B182" s="39"/>
      <c r="C182" s="270" t="s">
        <v>1092</v>
      </c>
      <c r="D182" s="270" t="s">
        <v>752</v>
      </c>
      <c r="E182" s="271" t="s">
        <v>2867</v>
      </c>
      <c r="F182" s="272" t="s">
        <v>2868</v>
      </c>
      <c r="G182" s="273" t="s">
        <v>19</v>
      </c>
      <c r="H182" s="274">
        <v>20</v>
      </c>
      <c r="I182" s="275"/>
      <c r="J182" s="276">
        <f>ROUND(I182*H182,2)</f>
        <v>0</v>
      </c>
      <c r="K182" s="272" t="s">
        <v>19</v>
      </c>
      <c r="L182" s="277"/>
      <c r="M182" s="278" t="s">
        <v>19</v>
      </c>
      <c r="N182" s="279" t="s">
        <v>43</v>
      </c>
      <c r="O182" s="84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AR182" s="231" t="s">
        <v>190</v>
      </c>
      <c r="AT182" s="231" t="s">
        <v>752</v>
      </c>
      <c r="AU182" s="231" t="s">
        <v>80</v>
      </c>
      <c r="AY182" s="18" t="s">
        <v>147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8" t="s">
        <v>80</v>
      </c>
      <c r="BK182" s="232">
        <f>ROUND(I182*H182,2)</f>
        <v>0</v>
      </c>
      <c r="BL182" s="18" t="s">
        <v>154</v>
      </c>
      <c r="BM182" s="231" t="s">
        <v>1518</v>
      </c>
    </row>
    <row r="183" spans="2:65" s="1" customFormat="1" ht="16.5" customHeight="1">
      <c r="B183" s="39"/>
      <c r="C183" s="270" t="s">
        <v>1097</v>
      </c>
      <c r="D183" s="270" t="s">
        <v>752</v>
      </c>
      <c r="E183" s="271" t="s">
        <v>2869</v>
      </c>
      <c r="F183" s="272" t="s">
        <v>2870</v>
      </c>
      <c r="G183" s="273" t="s">
        <v>19</v>
      </c>
      <c r="H183" s="274">
        <v>50</v>
      </c>
      <c r="I183" s="275"/>
      <c r="J183" s="276">
        <f>ROUND(I183*H183,2)</f>
        <v>0</v>
      </c>
      <c r="K183" s="272" t="s">
        <v>19</v>
      </c>
      <c r="L183" s="277"/>
      <c r="M183" s="278" t="s">
        <v>19</v>
      </c>
      <c r="N183" s="279" t="s">
        <v>43</v>
      </c>
      <c r="O183" s="84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AR183" s="231" t="s">
        <v>190</v>
      </c>
      <c r="AT183" s="231" t="s">
        <v>752</v>
      </c>
      <c r="AU183" s="231" t="s">
        <v>80</v>
      </c>
      <c r="AY183" s="18" t="s">
        <v>147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8" t="s">
        <v>80</v>
      </c>
      <c r="BK183" s="232">
        <f>ROUND(I183*H183,2)</f>
        <v>0</v>
      </c>
      <c r="BL183" s="18" t="s">
        <v>154</v>
      </c>
      <c r="BM183" s="231" t="s">
        <v>1528</v>
      </c>
    </row>
    <row r="184" spans="2:65" s="1" customFormat="1" ht="16.5" customHeight="1">
      <c r="B184" s="39"/>
      <c r="C184" s="270" t="s">
        <v>1101</v>
      </c>
      <c r="D184" s="270" t="s">
        <v>752</v>
      </c>
      <c r="E184" s="271" t="s">
        <v>2871</v>
      </c>
      <c r="F184" s="272" t="s">
        <v>2872</v>
      </c>
      <c r="G184" s="273" t="s">
        <v>19</v>
      </c>
      <c r="H184" s="274">
        <v>600</v>
      </c>
      <c r="I184" s="275"/>
      <c r="J184" s="276">
        <f>ROUND(I184*H184,2)</f>
        <v>0</v>
      </c>
      <c r="K184" s="272" t="s">
        <v>19</v>
      </c>
      <c r="L184" s="277"/>
      <c r="M184" s="278" t="s">
        <v>19</v>
      </c>
      <c r="N184" s="279" t="s">
        <v>43</v>
      </c>
      <c r="O184" s="84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AR184" s="231" t="s">
        <v>190</v>
      </c>
      <c r="AT184" s="231" t="s">
        <v>752</v>
      </c>
      <c r="AU184" s="231" t="s">
        <v>80</v>
      </c>
      <c r="AY184" s="18" t="s">
        <v>147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8" t="s">
        <v>80</v>
      </c>
      <c r="BK184" s="232">
        <f>ROUND(I184*H184,2)</f>
        <v>0</v>
      </c>
      <c r="BL184" s="18" t="s">
        <v>154</v>
      </c>
      <c r="BM184" s="231" t="s">
        <v>1536</v>
      </c>
    </row>
    <row r="185" spans="2:65" s="1" customFormat="1" ht="16.5" customHeight="1">
      <c r="B185" s="39"/>
      <c r="C185" s="270" t="s">
        <v>1105</v>
      </c>
      <c r="D185" s="270" t="s">
        <v>752</v>
      </c>
      <c r="E185" s="271" t="s">
        <v>2873</v>
      </c>
      <c r="F185" s="272" t="s">
        <v>2874</v>
      </c>
      <c r="G185" s="273" t="s">
        <v>19</v>
      </c>
      <c r="H185" s="274">
        <v>2600</v>
      </c>
      <c r="I185" s="275"/>
      <c r="J185" s="276">
        <f>ROUND(I185*H185,2)</f>
        <v>0</v>
      </c>
      <c r="K185" s="272" t="s">
        <v>19</v>
      </c>
      <c r="L185" s="277"/>
      <c r="M185" s="278" t="s">
        <v>19</v>
      </c>
      <c r="N185" s="279" t="s">
        <v>43</v>
      </c>
      <c r="O185" s="84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AR185" s="231" t="s">
        <v>190</v>
      </c>
      <c r="AT185" s="231" t="s">
        <v>752</v>
      </c>
      <c r="AU185" s="231" t="s">
        <v>80</v>
      </c>
      <c r="AY185" s="18" t="s">
        <v>147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8" t="s">
        <v>80</v>
      </c>
      <c r="BK185" s="232">
        <f>ROUND(I185*H185,2)</f>
        <v>0</v>
      </c>
      <c r="BL185" s="18" t="s">
        <v>154</v>
      </c>
      <c r="BM185" s="231" t="s">
        <v>1545</v>
      </c>
    </row>
    <row r="186" spans="2:65" s="1" customFormat="1" ht="16.5" customHeight="1">
      <c r="B186" s="39"/>
      <c r="C186" s="270" t="s">
        <v>1111</v>
      </c>
      <c r="D186" s="270" t="s">
        <v>752</v>
      </c>
      <c r="E186" s="271" t="s">
        <v>2875</v>
      </c>
      <c r="F186" s="272" t="s">
        <v>2876</v>
      </c>
      <c r="G186" s="273" t="s">
        <v>19</v>
      </c>
      <c r="H186" s="274">
        <v>3700</v>
      </c>
      <c r="I186" s="275"/>
      <c r="J186" s="276">
        <f>ROUND(I186*H186,2)</f>
        <v>0</v>
      </c>
      <c r="K186" s="272" t="s">
        <v>19</v>
      </c>
      <c r="L186" s="277"/>
      <c r="M186" s="278" t="s">
        <v>19</v>
      </c>
      <c r="N186" s="279" t="s">
        <v>43</v>
      </c>
      <c r="O186" s="84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AR186" s="231" t="s">
        <v>190</v>
      </c>
      <c r="AT186" s="231" t="s">
        <v>752</v>
      </c>
      <c r="AU186" s="231" t="s">
        <v>80</v>
      </c>
      <c r="AY186" s="18" t="s">
        <v>147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8" t="s">
        <v>80</v>
      </c>
      <c r="BK186" s="232">
        <f>ROUND(I186*H186,2)</f>
        <v>0</v>
      </c>
      <c r="BL186" s="18" t="s">
        <v>154</v>
      </c>
      <c r="BM186" s="231" t="s">
        <v>1555</v>
      </c>
    </row>
    <row r="187" spans="2:65" s="1" customFormat="1" ht="16.5" customHeight="1">
      <c r="B187" s="39"/>
      <c r="C187" s="270" t="s">
        <v>1116</v>
      </c>
      <c r="D187" s="270" t="s">
        <v>752</v>
      </c>
      <c r="E187" s="271" t="s">
        <v>2877</v>
      </c>
      <c r="F187" s="272" t="s">
        <v>2878</v>
      </c>
      <c r="G187" s="273" t="s">
        <v>19</v>
      </c>
      <c r="H187" s="274">
        <v>30</v>
      </c>
      <c r="I187" s="275"/>
      <c r="J187" s="276">
        <f>ROUND(I187*H187,2)</f>
        <v>0</v>
      </c>
      <c r="K187" s="272" t="s">
        <v>19</v>
      </c>
      <c r="L187" s="277"/>
      <c r="M187" s="278" t="s">
        <v>19</v>
      </c>
      <c r="N187" s="279" t="s">
        <v>43</v>
      </c>
      <c r="O187" s="84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AR187" s="231" t="s">
        <v>190</v>
      </c>
      <c r="AT187" s="231" t="s">
        <v>752</v>
      </c>
      <c r="AU187" s="231" t="s">
        <v>80</v>
      </c>
      <c r="AY187" s="18" t="s">
        <v>147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8" t="s">
        <v>80</v>
      </c>
      <c r="BK187" s="232">
        <f>ROUND(I187*H187,2)</f>
        <v>0</v>
      </c>
      <c r="BL187" s="18" t="s">
        <v>154</v>
      </c>
      <c r="BM187" s="231" t="s">
        <v>1565</v>
      </c>
    </row>
    <row r="188" spans="2:65" s="1" customFormat="1" ht="16.5" customHeight="1">
      <c r="B188" s="39"/>
      <c r="C188" s="270" t="s">
        <v>1121</v>
      </c>
      <c r="D188" s="270" t="s">
        <v>752</v>
      </c>
      <c r="E188" s="271" t="s">
        <v>2879</v>
      </c>
      <c r="F188" s="272" t="s">
        <v>2880</v>
      </c>
      <c r="G188" s="273" t="s">
        <v>19</v>
      </c>
      <c r="H188" s="274">
        <v>40</v>
      </c>
      <c r="I188" s="275"/>
      <c r="J188" s="276">
        <f>ROUND(I188*H188,2)</f>
        <v>0</v>
      </c>
      <c r="K188" s="272" t="s">
        <v>19</v>
      </c>
      <c r="L188" s="277"/>
      <c r="M188" s="278" t="s">
        <v>19</v>
      </c>
      <c r="N188" s="279" t="s">
        <v>43</v>
      </c>
      <c r="O188" s="84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AR188" s="231" t="s">
        <v>190</v>
      </c>
      <c r="AT188" s="231" t="s">
        <v>752</v>
      </c>
      <c r="AU188" s="231" t="s">
        <v>80</v>
      </c>
      <c r="AY188" s="18" t="s">
        <v>147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8" t="s">
        <v>80</v>
      </c>
      <c r="BK188" s="232">
        <f>ROUND(I188*H188,2)</f>
        <v>0</v>
      </c>
      <c r="BL188" s="18" t="s">
        <v>154</v>
      </c>
      <c r="BM188" s="231" t="s">
        <v>1575</v>
      </c>
    </row>
    <row r="189" spans="2:65" s="1" customFormat="1" ht="16.5" customHeight="1">
      <c r="B189" s="39"/>
      <c r="C189" s="270" t="s">
        <v>1129</v>
      </c>
      <c r="D189" s="270" t="s">
        <v>752</v>
      </c>
      <c r="E189" s="271" t="s">
        <v>2881</v>
      </c>
      <c r="F189" s="272" t="s">
        <v>2882</v>
      </c>
      <c r="G189" s="273" t="s">
        <v>19</v>
      </c>
      <c r="H189" s="274">
        <v>5200</v>
      </c>
      <c r="I189" s="275"/>
      <c r="J189" s="276">
        <f>ROUND(I189*H189,2)</f>
        <v>0</v>
      </c>
      <c r="K189" s="272" t="s">
        <v>19</v>
      </c>
      <c r="L189" s="277"/>
      <c r="M189" s="278" t="s">
        <v>19</v>
      </c>
      <c r="N189" s="279" t="s">
        <v>43</v>
      </c>
      <c r="O189" s="84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AR189" s="231" t="s">
        <v>190</v>
      </c>
      <c r="AT189" s="231" t="s">
        <v>752</v>
      </c>
      <c r="AU189" s="231" t="s">
        <v>80</v>
      </c>
      <c r="AY189" s="18" t="s">
        <v>147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8" t="s">
        <v>80</v>
      </c>
      <c r="BK189" s="232">
        <f>ROUND(I189*H189,2)</f>
        <v>0</v>
      </c>
      <c r="BL189" s="18" t="s">
        <v>154</v>
      </c>
      <c r="BM189" s="231" t="s">
        <v>1583</v>
      </c>
    </row>
    <row r="190" spans="2:65" s="1" customFormat="1" ht="16.5" customHeight="1">
      <c r="B190" s="39"/>
      <c r="C190" s="270" t="s">
        <v>1134</v>
      </c>
      <c r="D190" s="270" t="s">
        <v>752</v>
      </c>
      <c r="E190" s="271" t="s">
        <v>2883</v>
      </c>
      <c r="F190" s="272" t="s">
        <v>2884</v>
      </c>
      <c r="G190" s="273" t="s">
        <v>19</v>
      </c>
      <c r="H190" s="274">
        <v>250</v>
      </c>
      <c r="I190" s="275"/>
      <c r="J190" s="276">
        <f>ROUND(I190*H190,2)</f>
        <v>0</v>
      </c>
      <c r="K190" s="272" t="s">
        <v>19</v>
      </c>
      <c r="L190" s="277"/>
      <c r="M190" s="278" t="s">
        <v>19</v>
      </c>
      <c r="N190" s="279" t="s">
        <v>43</v>
      </c>
      <c r="O190" s="84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AR190" s="231" t="s">
        <v>190</v>
      </c>
      <c r="AT190" s="231" t="s">
        <v>752</v>
      </c>
      <c r="AU190" s="231" t="s">
        <v>80</v>
      </c>
      <c r="AY190" s="18" t="s">
        <v>147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8" t="s">
        <v>80</v>
      </c>
      <c r="BK190" s="232">
        <f>ROUND(I190*H190,2)</f>
        <v>0</v>
      </c>
      <c r="BL190" s="18" t="s">
        <v>154</v>
      </c>
      <c r="BM190" s="231" t="s">
        <v>1608</v>
      </c>
    </row>
    <row r="191" spans="2:65" s="1" customFormat="1" ht="16.5" customHeight="1">
      <c r="B191" s="39"/>
      <c r="C191" s="270" t="s">
        <v>1137</v>
      </c>
      <c r="D191" s="270" t="s">
        <v>752</v>
      </c>
      <c r="E191" s="271" t="s">
        <v>2885</v>
      </c>
      <c r="F191" s="272" t="s">
        <v>2886</v>
      </c>
      <c r="G191" s="273" t="s">
        <v>19</v>
      </c>
      <c r="H191" s="274">
        <v>2500</v>
      </c>
      <c r="I191" s="275"/>
      <c r="J191" s="276">
        <f>ROUND(I191*H191,2)</f>
        <v>0</v>
      </c>
      <c r="K191" s="272" t="s">
        <v>19</v>
      </c>
      <c r="L191" s="277"/>
      <c r="M191" s="278" t="s">
        <v>19</v>
      </c>
      <c r="N191" s="279" t="s">
        <v>43</v>
      </c>
      <c r="O191" s="84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AR191" s="231" t="s">
        <v>190</v>
      </c>
      <c r="AT191" s="231" t="s">
        <v>752</v>
      </c>
      <c r="AU191" s="231" t="s">
        <v>80</v>
      </c>
      <c r="AY191" s="18" t="s">
        <v>147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8" t="s">
        <v>80</v>
      </c>
      <c r="BK191" s="232">
        <f>ROUND(I191*H191,2)</f>
        <v>0</v>
      </c>
      <c r="BL191" s="18" t="s">
        <v>154</v>
      </c>
      <c r="BM191" s="231" t="s">
        <v>1616</v>
      </c>
    </row>
    <row r="192" spans="2:63" s="11" customFormat="1" ht="25.9" customHeight="1">
      <c r="B192" s="204"/>
      <c r="C192" s="205"/>
      <c r="D192" s="206" t="s">
        <v>71</v>
      </c>
      <c r="E192" s="207" t="s">
        <v>2357</v>
      </c>
      <c r="F192" s="207" t="s">
        <v>2887</v>
      </c>
      <c r="G192" s="205"/>
      <c r="H192" s="205"/>
      <c r="I192" s="208"/>
      <c r="J192" s="209">
        <f>BK192</f>
        <v>0</v>
      </c>
      <c r="K192" s="205"/>
      <c r="L192" s="210"/>
      <c r="M192" s="211"/>
      <c r="N192" s="212"/>
      <c r="O192" s="212"/>
      <c r="P192" s="213">
        <f>SUM(P193:P213)</f>
        <v>0</v>
      </c>
      <c r="Q192" s="212"/>
      <c r="R192" s="213">
        <f>SUM(R193:R213)</f>
        <v>0</v>
      </c>
      <c r="S192" s="212"/>
      <c r="T192" s="214">
        <f>SUM(T193:T213)</f>
        <v>0</v>
      </c>
      <c r="AR192" s="215" t="s">
        <v>80</v>
      </c>
      <c r="AT192" s="216" t="s">
        <v>71</v>
      </c>
      <c r="AU192" s="216" t="s">
        <v>72</v>
      </c>
      <c r="AY192" s="215" t="s">
        <v>147</v>
      </c>
      <c r="BK192" s="217">
        <f>SUM(BK193:BK213)</f>
        <v>0</v>
      </c>
    </row>
    <row r="193" spans="2:65" s="1" customFormat="1" ht="16.5" customHeight="1">
      <c r="B193" s="39"/>
      <c r="C193" s="270" t="s">
        <v>1142</v>
      </c>
      <c r="D193" s="270" t="s">
        <v>752</v>
      </c>
      <c r="E193" s="271" t="s">
        <v>2888</v>
      </c>
      <c r="F193" s="272" t="s">
        <v>2889</v>
      </c>
      <c r="G193" s="273" t="s">
        <v>732</v>
      </c>
      <c r="H193" s="274">
        <v>11</v>
      </c>
      <c r="I193" s="275"/>
      <c r="J193" s="276">
        <f>ROUND(I193*H193,2)</f>
        <v>0</v>
      </c>
      <c r="K193" s="272" t="s">
        <v>19</v>
      </c>
      <c r="L193" s="277"/>
      <c r="M193" s="278" t="s">
        <v>19</v>
      </c>
      <c r="N193" s="279" t="s">
        <v>43</v>
      </c>
      <c r="O193" s="84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AR193" s="231" t="s">
        <v>190</v>
      </c>
      <c r="AT193" s="231" t="s">
        <v>752</v>
      </c>
      <c r="AU193" s="231" t="s">
        <v>80</v>
      </c>
      <c r="AY193" s="18" t="s">
        <v>147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8" t="s">
        <v>80</v>
      </c>
      <c r="BK193" s="232">
        <f>ROUND(I193*H193,2)</f>
        <v>0</v>
      </c>
      <c r="BL193" s="18" t="s">
        <v>154</v>
      </c>
      <c r="BM193" s="231" t="s">
        <v>1624</v>
      </c>
    </row>
    <row r="194" spans="2:65" s="1" customFormat="1" ht="16.5" customHeight="1">
      <c r="B194" s="39"/>
      <c r="C194" s="270" t="s">
        <v>1146</v>
      </c>
      <c r="D194" s="270" t="s">
        <v>752</v>
      </c>
      <c r="E194" s="271" t="s">
        <v>2890</v>
      </c>
      <c r="F194" s="272" t="s">
        <v>2891</v>
      </c>
      <c r="G194" s="273" t="s">
        <v>19</v>
      </c>
      <c r="H194" s="274">
        <v>1</v>
      </c>
      <c r="I194" s="275"/>
      <c r="J194" s="276">
        <f>ROUND(I194*H194,2)</f>
        <v>0</v>
      </c>
      <c r="K194" s="272" t="s">
        <v>19</v>
      </c>
      <c r="L194" s="277"/>
      <c r="M194" s="278" t="s">
        <v>19</v>
      </c>
      <c r="N194" s="279" t="s">
        <v>43</v>
      </c>
      <c r="O194" s="84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AR194" s="231" t="s">
        <v>190</v>
      </c>
      <c r="AT194" s="231" t="s">
        <v>752</v>
      </c>
      <c r="AU194" s="231" t="s">
        <v>80</v>
      </c>
      <c r="AY194" s="18" t="s">
        <v>147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8" t="s">
        <v>80</v>
      </c>
      <c r="BK194" s="232">
        <f>ROUND(I194*H194,2)</f>
        <v>0</v>
      </c>
      <c r="BL194" s="18" t="s">
        <v>154</v>
      </c>
      <c r="BM194" s="231" t="s">
        <v>1632</v>
      </c>
    </row>
    <row r="195" spans="2:65" s="1" customFormat="1" ht="16.5" customHeight="1">
      <c r="B195" s="39"/>
      <c r="C195" s="270" t="s">
        <v>1151</v>
      </c>
      <c r="D195" s="270" t="s">
        <v>752</v>
      </c>
      <c r="E195" s="271" t="s">
        <v>2892</v>
      </c>
      <c r="F195" s="272" t="s">
        <v>2893</v>
      </c>
      <c r="G195" s="273" t="s">
        <v>19</v>
      </c>
      <c r="H195" s="274">
        <v>12</v>
      </c>
      <c r="I195" s="275"/>
      <c r="J195" s="276">
        <f>ROUND(I195*H195,2)</f>
        <v>0</v>
      </c>
      <c r="K195" s="272" t="s">
        <v>19</v>
      </c>
      <c r="L195" s="277"/>
      <c r="M195" s="278" t="s">
        <v>19</v>
      </c>
      <c r="N195" s="279" t="s">
        <v>43</v>
      </c>
      <c r="O195" s="84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AR195" s="231" t="s">
        <v>190</v>
      </c>
      <c r="AT195" s="231" t="s">
        <v>752</v>
      </c>
      <c r="AU195" s="231" t="s">
        <v>80</v>
      </c>
      <c r="AY195" s="18" t="s">
        <v>147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8" t="s">
        <v>80</v>
      </c>
      <c r="BK195" s="232">
        <f>ROUND(I195*H195,2)</f>
        <v>0</v>
      </c>
      <c r="BL195" s="18" t="s">
        <v>154</v>
      </c>
      <c r="BM195" s="231" t="s">
        <v>1640</v>
      </c>
    </row>
    <row r="196" spans="2:65" s="1" customFormat="1" ht="16.5" customHeight="1">
      <c r="B196" s="39"/>
      <c r="C196" s="270" t="s">
        <v>1159</v>
      </c>
      <c r="D196" s="270" t="s">
        <v>752</v>
      </c>
      <c r="E196" s="271" t="s">
        <v>2894</v>
      </c>
      <c r="F196" s="272" t="s">
        <v>2895</v>
      </c>
      <c r="G196" s="273" t="s">
        <v>19</v>
      </c>
      <c r="H196" s="274">
        <v>5</v>
      </c>
      <c r="I196" s="275"/>
      <c r="J196" s="276">
        <f>ROUND(I196*H196,2)</f>
        <v>0</v>
      </c>
      <c r="K196" s="272" t="s">
        <v>19</v>
      </c>
      <c r="L196" s="277"/>
      <c r="M196" s="278" t="s">
        <v>19</v>
      </c>
      <c r="N196" s="279" t="s">
        <v>43</v>
      </c>
      <c r="O196" s="84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AR196" s="231" t="s">
        <v>190</v>
      </c>
      <c r="AT196" s="231" t="s">
        <v>752</v>
      </c>
      <c r="AU196" s="231" t="s">
        <v>80</v>
      </c>
      <c r="AY196" s="18" t="s">
        <v>147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8" t="s">
        <v>80</v>
      </c>
      <c r="BK196" s="232">
        <f>ROUND(I196*H196,2)</f>
        <v>0</v>
      </c>
      <c r="BL196" s="18" t="s">
        <v>154</v>
      </c>
      <c r="BM196" s="231" t="s">
        <v>1648</v>
      </c>
    </row>
    <row r="197" spans="2:65" s="1" customFormat="1" ht="16.5" customHeight="1">
      <c r="B197" s="39"/>
      <c r="C197" s="270" t="s">
        <v>1164</v>
      </c>
      <c r="D197" s="270" t="s">
        <v>752</v>
      </c>
      <c r="E197" s="271" t="s">
        <v>2896</v>
      </c>
      <c r="F197" s="272" t="s">
        <v>2897</v>
      </c>
      <c r="G197" s="273" t="s">
        <v>19</v>
      </c>
      <c r="H197" s="274">
        <v>6</v>
      </c>
      <c r="I197" s="275"/>
      <c r="J197" s="276">
        <f>ROUND(I197*H197,2)</f>
        <v>0</v>
      </c>
      <c r="K197" s="272" t="s">
        <v>19</v>
      </c>
      <c r="L197" s="277"/>
      <c r="M197" s="278" t="s">
        <v>19</v>
      </c>
      <c r="N197" s="279" t="s">
        <v>43</v>
      </c>
      <c r="O197" s="84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AR197" s="231" t="s">
        <v>190</v>
      </c>
      <c r="AT197" s="231" t="s">
        <v>752</v>
      </c>
      <c r="AU197" s="231" t="s">
        <v>80</v>
      </c>
      <c r="AY197" s="18" t="s">
        <v>147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8" t="s">
        <v>80</v>
      </c>
      <c r="BK197" s="232">
        <f>ROUND(I197*H197,2)</f>
        <v>0</v>
      </c>
      <c r="BL197" s="18" t="s">
        <v>154</v>
      </c>
      <c r="BM197" s="231" t="s">
        <v>1656</v>
      </c>
    </row>
    <row r="198" spans="2:65" s="1" customFormat="1" ht="16.5" customHeight="1">
      <c r="B198" s="39"/>
      <c r="C198" s="270" t="s">
        <v>1169</v>
      </c>
      <c r="D198" s="270" t="s">
        <v>752</v>
      </c>
      <c r="E198" s="271" t="s">
        <v>2898</v>
      </c>
      <c r="F198" s="272" t="s">
        <v>2899</v>
      </c>
      <c r="G198" s="273" t="s">
        <v>19</v>
      </c>
      <c r="H198" s="274">
        <v>260</v>
      </c>
      <c r="I198" s="275"/>
      <c r="J198" s="276">
        <f>ROUND(I198*H198,2)</f>
        <v>0</v>
      </c>
      <c r="K198" s="272" t="s">
        <v>19</v>
      </c>
      <c r="L198" s="277"/>
      <c r="M198" s="278" t="s">
        <v>19</v>
      </c>
      <c r="N198" s="279" t="s">
        <v>43</v>
      </c>
      <c r="O198" s="84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AR198" s="231" t="s">
        <v>190</v>
      </c>
      <c r="AT198" s="231" t="s">
        <v>752</v>
      </c>
      <c r="AU198" s="231" t="s">
        <v>80</v>
      </c>
      <c r="AY198" s="18" t="s">
        <v>147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8" t="s">
        <v>80</v>
      </c>
      <c r="BK198" s="232">
        <f>ROUND(I198*H198,2)</f>
        <v>0</v>
      </c>
      <c r="BL198" s="18" t="s">
        <v>154</v>
      </c>
      <c r="BM198" s="231" t="s">
        <v>1664</v>
      </c>
    </row>
    <row r="199" spans="2:65" s="1" customFormat="1" ht="16.5" customHeight="1">
      <c r="B199" s="39"/>
      <c r="C199" s="270" t="s">
        <v>1173</v>
      </c>
      <c r="D199" s="270" t="s">
        <v>752</v>
      </c>
      <c r="E199" s="271" t="s">
        <v>2900</v>
      </c>
      <c r="F199" s="272" t="s">
        <v>2901</v>
      </c>
      <c r="G199" s="273" t="s">
        <v>19</v>
      </c>
      <c r="H199" s="274">
        <v>40</v>
      </c>
      <c r="I199" s="275"/>
      <c r="J199" s="276">
        <f>ROUND(I199*H199,2)</f>
        <v>0</v>
      </c>
      <c r="K199" s="272" t="s">
        <v>19</v>
      </c>
      <c r="L199" s="277"/>
      <c r="M199" s="278" t="s">
        <v>19</v>
      </c>
      <c r="N199" s="279" t="s">
        <v>43</v>
      </c>
      <c r="O199" s="84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AR199" s="231" t="s">
        <v>190</v>
      </c>
      <c r="AT199" s="231" t="s">
        <v>752</v>
      </c>
      <c r="AU199" s="231" t="s">
        <v>80</v>
      </c>
      <c r="AY199" s="18" t="s">
        <v>147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8" t="s">
        <v>80</v>
      </c>
      <c r="BK199" s="232">
        <f>ROUND(I199*H199,2)</f>
        <v>0</v>
      </c>
      <c r="BL199" s="18" t="s">
        <v>154</v>
      </c>
      <c r="BM199" s="231" t="s">
        <v>1672</v>
      </c>
    </row>
    <row r="200" spans="2:65" s="1" customFormat="1" ht="16.5" customHeight="1">
      <c r="B200" s="39"/>
      <c r="C200" s="270" t="s">
        <v>1178</v>
      </c>
      <c r="D200" s="270" t="s">
        <v>752</v>
      </c>
      <c r="E200" s="271" t="s">
        <v>2902</v>
      </c>
      <c r="F200" s="272" t="s">
        <v>2903</v>
      </c>
      <c r="G200" s="273" t="s">
        <v>19</v>
      </c>
      <c r="H200" s="274">
        <v>16</v>
      </c>
      <c r="I200" s="275"/>
      <c r="J200" s="276">
        <f>ROUND(I200*H200,2)</f>
        <v>0</v>
      </c>
      <c r="K200" s="272" t="s">
        <v>19</v>
      </c>
      <c r="L200" s="277"/>
      <c r="M200" s="278" t="s">
        <v>19</v>
      </c>
      <c r="N200" s="279" t="s">
        <v>43</v>
      </c>
      <c r="O200" s="84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AR200" s="231" t="s">
        <v>190</v>
      </c>
      <c r="AT200" s="231" t="s">
        <v>752</v>
      </c>
      <c r="AU200" s="231" t="s">
        <v>80</v>
      </c>
      <c r="AY200" s="18" t="s">
        <v>147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8" t="s">
        <v>80</v>
      </c>
      <c r="BK200" s="232">
        <f>ROUND(I200*H200,2)</f>
        <v>0</v>
      </c>
      <c r="BL200" s="18" t="s">
        <v>154</v>
      </c>
      <c r="BM200" s="231" t="s">
        <v>1682</v>
      </c>
    </row>
    <row r="201" spans="2:65" s="1" customFormat="1" ht="16.5" customHeight="1">
      <c r="B201" s="39"/>
      <c r="C201" s="270" t="s">
        <v>1185</v>
      </c>
      <c r="D201" s="270" t="s">
        <v>752</v>
      </c>
      <c r="E201" s="271" t="s">
        <v>2904</v>
      </c>
      <c r="F201" s="272" t="s">
        <v>2905</v>
      </c>
      <c r="G201" s="273" t="s">
        <v>19</v>
      </c>
      <c r="H201" s="274">
        <v>1</v>
      </c>
      <c r="I201" s="275"/>
      <c r="J201" s="276">
        <f>ROUND(I201*H201,2)</f>
        <v>0</v>
      </c>
      <c r="K201" s="272" t="s">
        <v>19</v>
      </c>
      <c r="L201" s="277"/>
      <c r="M201" s="278" t="s">
        <v>19</v>
      </c>
      <c r="N201" s="279" t="s">
        <v>43</v>
      </c>
      <c r="O201" s="84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AR201" s="231" t="s">
        <v>190</v>
      </c>
      <c r="AT201" s="231" t="s">
        <v>752</v>
      </c>
      <c r="AU201" s="231" t="s">
        <v>80</v>
      </c>
      <c r="AY201" s="18" t="s">
        <v>147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8" t="s">
        <v>80</v>
      </c>
      <c r="BK201" s="232">
        <f>ROUND(I201*H201,2)</f>
        <v>0</v>
      </c>
      <c r="BL201" s="18" t="s">
        <v>154</v>
      </c>
      <c r="BM201" s="231" t="s">
        <v>1690</v>
      </c>
    </row>
    <row r="202" spans="2:65" s="1" customFormat="1" ht="16.5" customHeight="1">
      <c r="B202" s="39"/>
      <c r="C202" s="270" t="s">
        <v>1189</v>
      </c>
      <c r="D202" s="270" t="s">
        <v>752</v>
      </c>
      <c r="E202" s="271" t="s">
        <v>2906</v>
      </c>
      <c r="F202" s="272" t="s">
        <v>2907</v>
      </c>
      <c r="G202" s="273" t="s">
        <v>19</v>
      </c>
      <c r="H202" s="274">
        <v>310</v>
      </c>
      <c r="I202" s="275"/>
      <c r="J202" s="276">
        <f>ROUND(I202*H202,2)</f>
        <v>0</v>
      </c>
      <c r="K202" s="272" t="s">
        <v>19</v>
      </c>
      <c r="L202" s="277"/>
      <c r="M202" s="278" t="s">
        <v>19</v>
      </c>
      <c r="N202" s="279" t="s">
        <v>43</v>
      </c>
      <c r="O202" s="84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AR202" s="231" t="s">
        <v>190</v>
      </c>
      <c r="AT202" s="231" t="s">
        <v>752</v>
      </c>
      <c r="AU202" s="231" t="s">
        <v>80</v>
      </c>
      <c r="AY202" s="18" t="s">
        <v>147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8" t="s">
        <v>80</v>
      </c>
      <c r="BK202" s="232">
        <f>ROUND(I202*H202,2)</f>
        <v>0</v>
      </c>
      <c r="BL202" s="18" t="s">
        <v>154</v>
      </c>
      <c r="BM202" s="231" t="s">
        <v>1698</v>
      </c>
    </row>
    <row r="203" spans="2:65" s="1" customFormat="1" ht="16.5" customHeight="1">
      <c r="B203" s="39"/>
      <c r="C203" s="270" t="s">
        <v>1194</v>
      </c>
      <c r="D203" s="270" t="s">
        <v>752</v>
      </c>
      <c r="E203" s="271" t="s">
        <v>2908</v>
      </c>
      <c r="F203" s="272" t="s">
        <v>2909</v>
      </c>
      <c r="G203" s="273" t="s">
        <v>19</v>
      </c>
      <c r="H203" s="274">
        <v>2</v>
      </c>
      <c r="I203" s="275"/>
      <c r="J203" s="276">
        <f>ROUND(I203*H203,2)</f>
        <v>0</v>
      </c>
      <c r="K203" s="272" t="s">
        <v>19</v>
      </c>
      <c r="L203" s="277"/>
      <c r="M203" s="278" t="s">
        <v>19</v>
      </c>
      <c r="N203" s="279" t="s">
        <v>43</v>
      </c>
      <c r="O203" s="84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AR203" s="231" t="s">
        <v>190</v>
      </c>
      <c r="AT203" s="231" t="s">
        <v>752</v>
      </c>
      <c r="AU203" s="231" t="s">
        <v>80</v>
      </c>
      <c r="AY203" s="18" t="s">
        <v>147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8" t="s">
        <v>80</v>
      </c>
      <c r="BK203" s="232">
        <f>ROUND(I203*H203,2)</f>
        <v>0</v>
      </c>
      <c r="BL203" s="18" t="s">
        <v>154</v>
      </c>
      <c r="BM203" s="231" t="s">
        <v>1706</v>
      </c>
    </row>
    <row r="204" spans="2:65" s="1" customFormat="1" ht="16.5" customHeight="1">
      <c r="B204" s="39"/>
      <c r="C204" s="270" t="s">
        <v>1197</v>
      </c>
      <c r="D204" s="270" t="s">
        <v>752</v>
      </c>
      <c r="E204" s="271" t="s">
        <v>2910</v>
      </c>
      <c r="F204" s="272" t="s">
        <v>2911</v>
      </c>
      <c r="G204" s="273" t="s">
        <v>19</v>
      </c>
      <c r="H204" s="274">
        <v>10</v>
      </c>
      <c r="I204" s="275"/>
      <c r="J204" s="276">
        <f>ROUND(I204*H204,2)</f>
        <v>0</v>
      </c>
      <c r="K204" s="272" t="s">
        <v>19</v>
      </c>
      <c r="L204" s="277"/>
      <c r="M204" s="278" t="s">
        <v>19</v>
      </c>
      <c r="N204" s="279" t="s">
        <v>43</v>
      </c>
      <c r="O204" s="84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AR204" s="231" t="s">
        <v>190</v>
      </c>
      <c r="AT204" s="231" t="s">
        <v>752</v>
      </c>
      <c r="AU204" s="231" t="s">
        <v>80</v>
      </c>
      <c r="AY204" s="18" t="s">
        <v>147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8" t="s">
        <v>80</v>
      </c>
      <c r="BK204" s="232">
        <f>ROUND(I204*H204,2)</f>
        <v>0</v>
      </c>
      <c r="BL204" s="18" t="s">
        <v>154</v>
      </c>
      <c r="BM204" s="231" t="s">
        <v>1714</v>
      </c>
    </row>
    <row r="205" spans="2:65" s="1" customFormat="1" ht="16.5" customHeight="1">
      <c r="B205" s="39"/>
      <c r="C205" s="270" t="s">
        <v>1202</v>
      </c>
      <c r="D205" s="270" t="s">
        <v>752</v>
      </c>
      <c r="E205" s="271" t="s">
        <v>2912</v>
      </c>
      <c r="F205" s="272" t="s">
        <v>2913</v>
      </c>
      <c r="G205" s="273" t="s">
        <v>19</v>
      </c>
      <c r="H205" s="274">
        <v>1</v>
      </c>
      <c r="I205" s="275"/>
      <c r="J205" s="276">
        <f>ROUND(I205*H205,2)</f>
        <v>0</v>
      </c>
      <c r="K205" s="272" t="s">
        <v>19</v>
      </c>
      <c r="L205" s="277"/>
      <c r="M205" s="278" t="s">
        <v>19</v>
      </c>
      <c r="N205" s="279" t="s">
        <v>43</v>
      </c>
      <c r="O205" s="84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AR205" s="231" t="s">
        <v>190</v>
      </c>
      <c r="AT205" s="231" t="s">
        <v>752</v>
      </c>
      <c r="AU205" s="231" t="s">
        <v>80</v>
      </c>
      <c r="AY205" s="18" t="s">
        <v>147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8" t="s">
        <v>80</v>
      </c>
      <c r="BK205" s="232">
        <f>ROUND(I205*H205,2)</f>
        <v>0</v>
      </c>
      <c r="BL205" s="18" t="s">
        <v>154</v>
      </c>
      <c r="BM205" s="231" t="s">
        <v>1722</v>
      </c>
    </row>
    <row r="206" spans="2:65" s="1" customFormat="1" ht="16.5" customHeight="1">
      <c r="B206" s="39"/>
      <c r="C206" s="270" t="s">
        <v>1204</v>
      </c>
      <c r="D206" s="270" t="s">
        <v>752</v>
      </c>
      <c r="E206" s="271" t="s">
        <v>2914</v>
      </c>
      <c r="F206" s="272" t="s">
        <v>2915</v>
      </c>
      <c r="G206" s="273" t="s">
        <v>19</v>
      </c>
      <c r="H206" s="274">
        <v>51</v>
      </c>
      <c r="I206" s="275"/>
      <c r="J206" s="276">
        <f>ROUND(I206*H206,2)</f>
        <v>0</v>
      </c>
      <c r="K206" s="272" t="s">
        <v>19</v>
      </c>
      <c r="L206" s="277"/>
      <c r="M206" s="278" t="s">
        <v>19</v>
      </c>
      <c r="N206" s="279" t="s">
        <v>43</v>
      </c>
      <c r="O206" s="84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AR206" s="231" t="s">
        <v>190</v>
      </c>
      <c r="AT206" s="231" t="s">
        <v>752</v>
      </c>
      <c r="AU206" s="231" t="s">
        <v>80</v>
      </c>
      <c r="AY206" s="18" t="s">
        <v>147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8" t="s">
        <v>80</v>
      </c>
      <c r="BK206" s="232">
        <f>ROUND(I206*H206,2)</f>
        <v>0</v>
      </c>
      <c r="BL206" s="18" t="s">
        <v>154</v>
      </c>
      <c r="BM206" s="231" t="s">
        <v>1730</v>
      </c>
    </row>
    <row r="207" spans="2:65" s="1" customFormat="1" ht="16.5" customHeight="1">
      <c r="B207" s="39"/>
      <c r="C207" s="270" t="s">
        <v>1209</v>
      </c>
      <c r="D207" s="270" t="s">
        <v>752</v>
      </c>
      <c r="E207" s="271" t="s">
        <v>2916</v>
      </c>
      <c r="F207" s="272" t="s">
        <v>2917</v>
      </c>
      <c r="G207" s="273" t="s">
        <v>19</v>
      </c>
      <c r="H207" s="274">
        <v>2</v>
      </c>
      <c r="I207" s="275"/>
      <c r="J207" s="276">
        <f>ROUND(I207*H207,2)</f>
        <v>0</v>
      </c>
      <c r="K207" s="272" t="s">
        <v>19</v>
      </c>
      <c r="L207" s="277"/>
      <c r="M207" s="278" t="s">
        <v>19</v>
      </c>
      <c r="N207" s="279" t="s">
        <v>43</v>
      </c>
      <c r="O207" s="84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AR207" s="231" t="s">
        <v>190</v>
      </c>
      <c r="AT207" s="231" t="s">
        <v>752</v>
      </c>
      <c r="AU207" s="231" t="s">
        <v>80</v>
      </c>
      <c r="AY207" s="18" t="s">
        <v>147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8" t="s">
        <v>80</v>
      </c>
      <c r="BK207" s="232">
        <f>ROUND(I207*H207,2)</f>
        <v>0</v>
      </c>
      <c r="BL207" s="18" t="s">
        <v>154</v>
      </c>
      <c r="BM207" s="231" t="s">
        <v>1738</v>
      </c>
    </row>
    <row r="208" spans="2:65" s="1" customFormat="1" ht="16.5" customHeight="1">
      <c r="B208" s="39"/>
      <c r="C208" s="270" t="s">
        <v>1211</v>
      </c>
      <c r="D208" s="270" t="s">
        <v>752</v>
      </c>
      <c r="E208" s="271" t="s">
        <v>2918</v>
      </c>
      <c r="F208" s="272" t="s">
        <v>2919</v>
      </c>
      <c r="G208" s="273" t="s">
        <v>19</v>
      </c>
      <c r="H208" s="274">
        <v>1</v>
      </c>
      <c r="I208" s="275"/>
      <c r="J208" s="276">
        <f>ROUND(I208*H208,2)</f>
        <v>0</v>
      </c>
      <c r="K208" s="272" t="s">
        <v>19</v>
      </c>
      <c r="L208" s="277"/>
      <c r="M208" s="278" t="s">
        <v>19</v>
      </c>
      <c r="N208" s="279" t="s">
        <v>43</v>
      </c>
      <c r="O208" s="84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AR208" s="231" t="s">
        <v>190</v>
      </c>
      <c r="AT208" s="231" t="s">
        <v>752</v>
      </c>
      <c r="AU208" s="231" t="s">
        <v>80</v>
      </c>
      <c r="AY208" s="18" t="s">
        <v>147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8" t="s">
        <v>80</v>
      </c>
      <c r="BK208" s="232">
        <f>ROUND(I208*H208,2)</f>
        <v>0</v>
      </c>
      <c r="BL208" s="18" t="s">
        <v>154</v>
      </c>
      <c r="BM208" s="231" t="s">
        <v>1746</v>
      </c>
    </row>
    <row r="209" spans="2:65" s="1" customFormat="1" ht="16.5" customHeight="1">
      <c r="B209" s="39"/>
      <c r="C209" s="270" t="s">
        <v>1215</v>
      </c>
      <c r="D209" s="270" t="s">
        <v>752</v>
      </c>
      <c r="E209" s="271" t="s">
        <v>2920</v>
      </c>
      <c r="F209" s="272" t="s">
        <v>2921</v>
      </c>
      <c r="G209" s="273" t="s">
        <v>19</v>
      </c>
      <c r="H209" s="274">
        <v>1</v>
      </c>
      <c r="I209" s="275"/>
      <c r="J209" s="276">
        <f>ROUND(I209*H209,2)</f>
        <v>0</v>
      </c>
      <c r="K209" s="272" t="s">
        <v>19</v>
      </c>
      <c r="L209" s="277"/>
      <c r="M209" s="278" t="s">
        <v>19</v>
      </c>
      <c r="N209" s="279" t="s">
        <v>43</v>
      </c>
      <c r="O209" s="84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AR209" s="231" t="s">
        <v>190</v>
      </c>
      <c r="AT209" s="231" t="s">
        <v>752</v>
      </c>
      <c r="AU209" s="231" t="s">
        <v>80</v>
      </c>
      <c r="AY209" s="18" t="s">
        <v>147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8" t="s">
        <v>80</v>
      </c>
      <c r="BK209" s="232">
        <f>ROUND(I209*H209,2)</f>
        <v>0</v>
      </c>
      <c r="BL209" s="18" t="s">
        <v>154</v>
      </c>
      <c r="BM209" s="231" t="s">
        <v>1754</v>
      </c>
    </row>
    <row r="210" spans="2:65" s="1" customFormat="1" ht="16.5" customHeight="1">
      <c r="B210" s="39"/>
      <c r="C210" s="270" t="s">
        <v>1220</v>
      </c>
      <c r="D210" s="270" t="s">
        <v>752</v>
      </c>
      <c r="E210" s="271" t="s">
        <v>2922</v>
      </c>
      <c r="F210" s="272" t="s">
        <v>2923</v>
      </c>
      <c r="G210" s="273" t="s">
        <v>19</v>
      </c>
      <c r="H210" s="274">
        <v>150</v>
      </c>
      <c r="I210" s="275"/>
      <c r="J210" s="276">
        <f>ROUND(I210*H210,2)</f>
        <v>0</v>
      </c>
      <c r="K210" s="272" t="s">
        <v>19</v>
      </c>
      <c r="L210" s="277"/>
      <c r="M210" s="278" t="s">
        <v>19</v>
      </c>
      <c r="N210" s="279" t="s">
        <v>43</v>
      </c>
      <c r="O210" s="84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AR210" s="231" t="s">
        <v>190</v>
      </c>
      <c r="AT210" s="231" t="s">
        <v>752</v>
      </c>
      <c r="AU210" s="231" t="s">
        <v>80</v>
      </c>
      <c r="AY210" s="18" t="s">
        <v>147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8" t="s">
        <v>80</v>
      </c>
      <c r="BK210" s="232">
        <f>ROUND(I210*H210,2)</f>
        <v>0</v>
      </c>
      <c r="BL210" s="18" t="s">
        <v>154</v>
      </c>
      <c r="BM210" s="231" t="s">
        <v>1762</v>
      </c>
    </row>
    <row r="211" spans="2:65" s="1" customFormat="1" ht="16.5" customHeight="1">
      <c r="B211" s="39"/>
      <c r="C211" s="270" t="s">
        <v>1225</v>
      </c>
      <c r="D211" s="270" t="s">
        <v>752</v>
      </c>
      <c r="E211" s="271" t="s">
        <v>2924</v>
      </c>
      <c r="F211" s="272" t="s">
        <v>2925</v>
      </c>
      <c r="G211" s="273" t="s">
        <v>19</v>
      </c>
      <c r="H211" s="274">
        <v>1</v>
      </c>
      <c r="I211" s="275"/>
      <c r="J211" s="276">
        <f>ROUND(I211*H211,2)</f>
        <v>0</v>
      </c>
      <c r="K211" s="272" t="s">
        <v>19</v>
      </c>
      <c r="L211" s="277"/>
      <c r="M211" s="278" t="s">
        <v>19</v>
      </c>
      <c r="N211" s="279" t="s">
        <v>43</v>
      </c>
      <c r="O211" s="84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AR211" s="231" t="s">
        <v>190</v>
      </c>
      <c r="AT211" s="231" t="s">
        <v>752</v>
      </c>
      <c r="AU211" s="231" t="s">
        <v>80</v>
      </c>
      <c r="AY211" s="18" t="s">
        <v>147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8" t="s">
        <v>80</v>
      </c>
      <c r="BK211" s="232">
        <f>ROUND(I211*H211,2)</f>
        <v>0</v>
      </c>
      <c r="BL211" s="18" t="s">
        <v>154</v>
      </c>
      <c r="BM211" s="231" t="s">
        <v>1770</v>
      </c>
    </row>
    <row r="212" spans="2:65" s="1" customFormat="1" ht="16.5" customHeight="1">
      <c r="B212" s="39"/>
      <c r="C212" s="270" t="s">
        <v>1230</v>
      </c>
      <c r="D212" s="270" t="s">
        <v>752</v>
      </c>
      <c r="E212" s="271" t="s">
        <v>2926</v>
      </c>
      <c r="F212" s="272" t="s">
        <v>2927</v>
      </c>
      <c r="G212" s="273" t="s">
        <v>19</v>
      </c>
      <c r="H212" s="274">
        <v>1</v>
      </c>
      <c r="I212" s="275"/>
      <c r="J212" s="276">
        <f>ROUND(I212*H212,2)</f>
        <v>0</v>
      </c>
      <c r="K212" s="272" t="s">
        <v>19</v>
      </c>
      <c r="L212" s="277"/>
      <c r="M212" s="278" t="s">
        <v>19</v>
      </c>
      <c r="N212" s="279" t="s">
        <v>43</v>
      </c>
      <c r="O212" s="84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AR212" s="231" t="s">
        <v>190</v>
      </c>
      <c r="AT212" s="231" t="s">
        <v>752</v>
      </c>
      <c r="AU212" s="231" t="s">
        <v>80</v>
      </c>
      <c r="AY212" s="18" t="s">
        <v>147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8" t="s">
        <v>80</v>
      </c>
      <c r="BK212" s="232">
        <f>ROUND(I212*H212,2)</f>
        <v>0</v>
      </c>
      <c r="BL212" s="18" t="s">
        <v>154</v>
      </c>
      <c r="BM212" s="231" t="s">
        <v>1778</v>
      </c>
    </row>
    <row r="213" spans="2:65" s="1" customFormat="1" ht="16.5" customHeight="1">
      <c r="B213" s="39"/>
      <c r="C213" s="270" t="s">
        <v>1236</v>
      </c>
      <c r="D213" s="270" t="s">
        <v>752</v>
      </c>
      <c r="E213" s="271" t="s">
        <v>2928</v>
      </c>
      <c r="F213" s="272" t="s">
        <v>2929</v>
      </c>
      <c r="G213" s="273" t="s">
        <v>2739</v>
      </c>
      <c r="H213" s="274">
        <v>1</v>
      </c>
      <c r="I213" s="275"/>
      <c r="J213" s="276">
        <f>ROUND(I213*H213,2)</f>
        <v>0</v>
      </c>
      <c r="K213" s="272" t="s">
        <v>19</v>
      </c>
      <c r="L213" s="277"/>
      <c r="M213" s="278" t="s">
        <v>19</v>
      </c>
      <c r="N213" s="279" t="s">
        <v>43</v>
      </c>
      <c r="O213" s="84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AR213" s="231" t="s">
        <v>190</v>
      </c>
      <c r="AT213" s="231" t="s">
        <v>752</v>
      </c>
      <c r="AU213" s="231" t="s">
        <v>80</v>
      </c>
      <c r="AY213" s="18" t="s">
        <v>147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8" t="s">
        <v>80</v>
      </c>
      <c r="BK213" s="232">
        <f>ROUND(I213*H213,2)</f>
        <v>0</v>
      </c>
      <c r="BL213" s="18" t="s">
        <v>154</v>
      </c>
      <c r="BM213" s="231" t="s">
        <v>1786</v>
      </c>
    </row>
    <row r="214" spans="2:63" s="11" customFormat="1" ht="25.9" customHeight="1">
      <c r="B214" s="204"/>
      <c r="C214" s="205"/>
      <c r="D214" s="206" t="s">
        <v>71</v>
      </c>
      <c r="E214" s="207" t="s">
        <v>2930</v>
      </c>
      <c r="F214" s="207" t="s">
        <v>2931</v>
      </c>
      <c r="G214" s="205"/>
      <c r="H214" s="205"/>
      <c r="I214" s="208"/>
      <c r="J214" s="209">
        <f>BK214</f>
        <v>0</v>
      </c>
      <c r="K214" s="205"/>
      <c r="L214" s="210"/>
      <c r="M214" s="211"/>
      <c r="N214" s="212"/>
      <c r="O214" s="212"/>
      <c r="P214" s="213">
        <f>SUM(P215:P222)</f>
        <v>0</v>
      </c>
      <c r="Q214" s="212"/>
      <c r="R214" s="213">
        <f>SUM(R215:R222)</f>
        <v>0</v>
      </c>
      <c r="S214" s="212"/>
      <c r="T214" s="214">
        <f>SUM(T215:T222)</f>
        <v>0</v>
      </c>
      <c r="AR214" s="215" t="s">
        <v>80</v>
      </c>
      <c r="AT214" s="216" t="s">
        <v>71</v>
      </c>
      <c r="AU214" s="216" t="s">
        <v>72</v>
      </c>
      <c r="AY214" s="215" t="s">
        <v>147</v>
      </c>
      <c r="BK214" s="217">
        <f>SUM(BK215:BK222)</f>
        <v>0</v>
      </c>
    </row>
    <row r="215" spans="2:65" s="1" customFormat="1" ht="16.5" customHeight="1">
      <c r="B215" s="39"/>
      <c r="C215" s="270" t="s">
        <v>1241</v>
      </c>
      <c r="D215" s="270" t="s">
        <v>752</v>
      </c>
      <c r="E215" s="271" t="s">
        <v>2932</v>
      </c>
      <c r="F215" s="272" t="s">
        <v>2933</v>
      </c>
      <c r="G215" s="273" t="s">
        <v>322</v>
      </c>
      <c r="H215" s="274">
        <v>35</v>
      </c>
      <c r="I215" s="275"/>
      <c r="J215" s="276">
        <f>ROUND(I215*H215,2)</f>
        <v>0</v>
      </c>
      <c r="K215" s="272" t="s">
        <v>19</v>
      </c>
      <c r="L215" s="277"/>
      <c r="M215" s="278" t="s">
        <v>19</v>
      </c>
      <c r="N215" s="279" t="s">
        <v>43</v>
      </c>
      <c r="O215" s="84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AR215" s="231" t="s">
        <v>190</v>
      </c>
      <c r="AT215" s="231" t="s">
        <v>752</v>
      </c>
      <c r="AU215" s="231" t="s">
        <v>80</v>
      </c>
      <c r="AY215" s="18" t="s">
        <v>147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8" t="s">
        <v>80</v>
      </c>
      <c r="BK215" s="232">
        <f>ROUND(I215*H215,2)</f>
        <v>0</v>
      </c>
      <c r="BL215" s="18" t="s">
        <v>154</v>
      </c>
      <c r="BM215" s="231" t="s">
        <v>1794</v>
      </c>
    </row>
    <row r="216" spans="2:65" s="1" customFormat="1" ht="16.5" customHeight="1">
      <c r="B216" s="39"/>
      <c r="C216" s="270" t="s">
        <v>1246</v>
      </c>
      <c r="D216" s="270" t="s">
        <v>752</v>
      </c>
      <c r="E216" s="271" t="s">
        <v>2934</v>
      </c>
      <c r="F216" s="272" t="s">
        <v>2935</v>
      </c>
      <c r="G216" s="273" t="s">
        <v>322</v>
      </c>
      <c r="H216" s="274">
        <v>45</v>
      </c>
      <c r="I216" s="275"/>
      <c r="J216" s="276">
        <f>ROUND(I216*H216,2)</f>
        <v>0</v>
      </c>
      <c r="K216" s="272" t="s">
        <v>19</v>
      </c>
      <c r="L216" s="277"/>
      <c r="M216" s="278" t="s">
        <v>19</v>
      </c>
      <c r="N216" s="279" t="s">
        <v>43</v>
      </c>
      <c r="O216" s="84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AR216" s="231" t="s">
        <v>190</v>
      </c>
      <c r="AT216" s="231" t="s">
        <v>752</v>
      </c>
      <c r="AU216" s="231" t="s">
        <v>80</v>
      </c>
      <c r="AY216" s="18" t="s">
        <v>147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8" t="s">
        <v>80</v>
      </c>
      <c r="BK216" s="232">
        <f>ROUND(I216*H216,2)</f>
        <v>0</v>
      </c>
      <c r="BL216" s="18" t="s">
        <v>154</v>
      </c>
      <c r="BM216" s="231" t="s">
        <v>1803</v>
      </c>
    </row>
    <row r="217" spans="2:65" s="1" customFormat="1" ht="16.5" customHeight="1">
      <c r="B217" s="39"/>
      <c r="C217" s="270" t="s">
        <v>1251</v>
      </c>
      <c r="D217" s="270" t="s">
        <v>752</v>
      </c>
      <c r="E217" s="271" t="s">
        <v>2936</v>
      </c>
      <c r="F217" s="272" t="s">
        <v>2937</v>
      </c>
      <c r="G217" s="273" t="s">
        <v>732</v>
      </c>
      <c r="H217" s="274">
        <v>2</v>
      </c>
      <c r="I217" s="275"/>
      <c r="J217" s="276">
        <f>ROUND(I217*H217,2)</f>
        <v>0</v>
      </c>
      <c r="K217" s="272" t="s">
        <v>19</v>
      </c>
      <c r="L217" s="277"/>
      <c r="M217" s="278" t="s">
        <v>19</v>
      </c>
      <c r="N217" s="279" t="s">
        <v>43</v>
      </c>
      <c r="O217" s="84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AR217" s="231" t="s">
        <v>190</v>
      </c>
      <c r="AT217" s="231" t="s">
        <v>752</v>
      </c>
      <c r="AU217" s="231" t="s">
        <v>80</v>
      </c>
      <c r="AY217" s="18" t="s">
        <v>147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8" t="s">
        <v>80</v>
      </c>
      <c r="BK217" s="232">
        <f>ROUND(I217*H217,2)</f>
        <v>0</v>
      </c>
      <c r="BL217" s="18" t="s">
        <v>154</v>
      </c>
      <c r="BM217" s="231" t="s">
        <v>1811</v>
      </c>
    </row>
    <row r="218" spans="2:65" s="1" customFormat="1" ht="16.5" customHeight="1">
      <c r="B218" s="39"/>
      <c r="C218" s="270" t="s">
        <v>1254</v>
      </c>
      <c r="D218" s="270" t="s">
        <v>752</v>
      </c>
      <c r="E218" s="271" t="s">
        <v>2938</v>
      </c>
      <c r="F218" s="272" t="s">
        <v>2939</v>
      </c>
      <c r="G218" s="273" t="s">
        <v>19</v>
      </c>
      <c r="H218" s="274">
        <v>2</v>
      </c>
      <c r="I218" s="275"/>
      <c r="J218" s="276">
        <f>ROUND(I218*H218,2)</f>
        <v>0</v>
      </c>
      <c r="K218" s="272" t="s">
        <v>19</v>
      </c>
      <c r="L218" s="277"/>
      <c r="M218" s="278" t="s">
        <v>19</v>
      </c>
      <c r="N218" s="279" t="s">
        <v>43</v>
      </c>
      <c r="O218" s="84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AR218" s="231" t="s">
        <v>190</v>
      </c>
      <c r="AT218" s="231" t="s">
        <v>752</v>
      </c>
      <c r="AU218" s="231" t="s">
        <v>80</v>
      </c>
      <c r="AY218" s="18" t="s">
        <v>147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8" t="s">
        <v>80</v>
      </c>
      <c r="BK218" s="232">
        <f>ROUND(I218*H218,2)</f>
        <v>0</v>
      </c>
      <c r="BL218" s="18" t="s">
        <v>154</v>
      </c>
      <c r="BM218" s="231" t="s">
        <v>1819</v>
      </c>
    </row>
    <row r="219" spans="2:65" s="1" customFormat="1" ht="16.5" customHeight="1">
      <c r="B219" s="39"/>
      <c r="C219" s="270" t="s">
        <v>1258</v>
      </c>
      <c r="D219" s="270" t="s">
        <v>752</v>
      </c>
      <c r="E219" s="271" t="s">
        <v>2940</v>
      </c>
      <c r="F219" s="272" t="s">
        <v>2941</v>
      </c>
      <c r="G219" s="273" t="s">
        <v>19</v>
      </c>
      <c r="H219" s="274">
        <v>2</v>
      </c>
      <c r="I219" s="275"/>
      <c r="J219" s="276">
        <f>ROUND(I219*H219,2)</f>
        <v>0</v>
      </c>
      <c r="K219" s="272" t="s">
        <v>19</v>
      </c>
      <c r="L219" s="277"/>
      <c r="M219" s="278" t="s">
        <v>19</v>
      </c>
      <c r="N219" s="279" t="s">
        <v>43</v>
      </c>
      <c r="O219" s="84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AR219" s="231" t="s">
        <v>190</v>
      </c>
      <c r="AT219" s="231" t="s">
        <v>752</v>
      </c>
      <c r="AU219" s="231" t="s">
        <v>80</v>
      </c>
      <c r="AY219" s="18" t="s">
        <v>147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8" t="s">
        <v>80</v>
      </c>
      <c r="BK219" s="232">
        <f>ROUND(I219*H219,2)</f>
        <v>0</v>
      </c>
      <c r="BL219" s="18" t="s">
        <v>154</v>
      </c>
      <c r="BM219" s="231" t="s">
        <v>1827</v>
      </c>
    </row>
    <row r="220" spans="2:65" s="1" customFormat="1" ht="16.5" customHeight="1">
      <c r="B220" s="39"/>
      <c r="C220" s="270" t="s">
        <v>1263</v>
      </c>
      <c r="D220" s="270" t="s">
        <v>752</v>
      </c>
      <c r="E220" s="271" t="s">
        <v>2942</v>
      </c>
      <c r="F220" s="272" t="s">
        <v>2943</v>
      </c>
      <c r="G220" s="273" t="s">
        <v>19</v>
      </c>
      <c r="H220" s="274">
        <v>4</v>
      </c>
      <c r="I220" s="275"/>
      <c r="J220" s="276">
        <f>ROUND(I220*H220,2)</f>
        <v>0</v>
      </c>
      <c r="K220" s="272" t="s">
        <v>19</v>
      </c>
      <c r="L220" s="277"/>
      <c r="M220" s="278" t="s">
        <v>19</v>
      </c>
      <c r="N220" s="279" t="s">
        <v>43</v>
      </c>
      <c r="O220" s="84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AR220" s="231" t="s">
        <v>190</v>
      </c>
      <c r="AT220" s="231" t="s">
        <v>752</v>
      </c>
      <c r="AU220" s="231" t="s">
        <v>80</v>
      </c>
      <c r="AY220" s="18" t="s">
        <v>147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8" t="s">
        <v>80</v>
      </c>
      <c r="BK220" s="232">
        <f>ROUND(I220*H220,2)</f>
        <v>0</v>
      </c>
      <c r="BL220" s="18" t="s">
        <v>154</v>
      </c>
      <c r="BM220" s="231" t="s">
        <v>1835</v>
      </c>
    </row>
    <row r="221" spans="2:65" s="1" customFormat="1" ht="16.5" customHeight="1">
      <c r="B221" s="39"/>
      <c r="C221" s="270" t="s">
        <v>1272</v>
      </c>
      <c r="D221" s="270" t="s">
        <v>752</v>
      </c>
      <c r="E221" s="271" t="s">
        <v>2944</v>
      </c>
      <c r="F221" s="272" t="s">
        <v>2945</v>
      </c>
      <c r="G221" s="273" t="s">
        <v>19</v>
      </c>
      <c r="H221" s="274">
        <v>2</v>
      </c>
      <c r="I221" s="275"/>
      <c r="J221" s="276">
        <f>ROUND(I221*H221,2)</f>
        <v>0</v>
      </c>
      <c r="K221" s="272" t="s">
        <v>19</v>
      </c>
      <c r="L221" s="277"/>
      <c r="M221" s="278" t="s">
        <v>19</v>
      </c>
      <c r="N221" s="279" t="s">
        <v>43</v>
      </c>
      <c r="O221" s="84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AR221" s="231" t="s">
        <v>190</v>
      </c>
      <c r="AT221" s="231" t="s">
        <v>752</v>
      </c>
      <c r="AU221" s="231" t="s">
        <v>80</v>
      </c>
      <c r="AY221" s="18" t="s">
        <v>147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8" t="s">
        <v>80</v>
      </c>
      <c r="BK221" s="232">
        <f>ROUND(I221*H221,2)</f>
        <v>0</v>
      </c>
      <c r="BL221" s="18" t="s">
        <v>154</v>
      </c>
      <c r="BM221" s="231" t="s">
        <v>1843</v>
      </c>
    </row>
    <row r="222" spans="2:65" s="1" customFormat="1" ht="16.5" customHeight="1">
      <c r="B222" s="39"/>
      <c r="C222" s="270" t="s">
        <v>1277</v>
      </c>
      <c r="D222" s="270" t="s">
        <v>752</v>
      </c>
      <c r="E222" s="271" t="s">
        <v>2928</v>
      </c>
      <c r="F222" s="272" t="s">
        <v>2929</v>
      </c>
      <c r="G222" s="273" t="s">
        <v>2739</v>
      </c>
      <c r="H222" s="274">
        <v>1</v>
      </c>
      <c r="I222" s="275"/>
      <c r="J222" s="276">
        <f>ROUND(I222*H222,2)</f>
        <v>0</v>
      </c>
      <c r="K222" s="272" t="s">
        <v>19</v>
      </c>
      <c r="L222" s="277"/>
      <c r="M222" s="278" t="s">
        <v>19</v>
      </c>
      <c r="N222" s="279" t="s">
        <v>43</v>
      </c>
      <c r="O222" s="84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AR222" s="231" t="s">
        <v>190</v>
      </c>
      <c r="AT222" s="231" t="s">
        <v>752</v>
      </c>
      <c r="AU222" s="231" t="s">
        <v>80</v>
      </c>
      <c r="AY222" s="18" t="s">
        <v>147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8" t="s">
        <v>80</v>
      </c>
      <c r="BK222" s="232">
        <f>ROUND(I222*H222,2)</f>
        <v>0</v>
      </c>
      <c r="BL222" s="18" t="s">
        <v>154</v>
      </c>
      <c r="BM222" s="231" t="s">
        <v>1850</v>
      </c>
    </row>
    <row r="223" spans="2:63" s="11" customFormat="1" ht="25.9" customHeight="1">
      <c r="B223" s="204"/>
      <c r="C223" s="205"/>
      <c r="D223" s="206" t="s">
        <v>71</v>
      </c>
      <c r="E223" s="207" t="s">
        <v>2946</v>
      </c>
      <c r="F223" s="207" t="s">
        <v>2947</v>
      </c>
      <c r="G223" s="205"/>
      <c r="H223" s="205"/>
      <c r="I223" s="208"/>
      <c r="J223" s="209">
        <f>BK223</f>
        <v>0</v>
      </c>
      <c r="K223" s="205"/>
      <c r="L223" s="210"/>
      <c r="M223" s="211"/>
      <c r="N223" s="212"/>
      <c r="O223" s="212"/>
      <c r="P223" s="213">
        <f>SUM(P224:P240)</f>
        <v>0</v>
      </c>
      <c r="Q223" s="212"/>
      <c r="R223" s="213">
        <f>SUM(R224:R240)</f>
        <v>0</v>
      </c>
      <c r="S223" s="212"/>
      <c r="T223" s="214">
        <f>SUM(T224:T240)</f>
        <v>0</v>
      </c>
      <c r="AR223" s="215" t="s">
        <v>80</v>
      </c>
      <c r="AT223" s="216" t="s">
        <v>71</v>
      </c>
      <c r="AU223" s="216" t="s">
        <v>72</v>
      </c>
      <c r="AY223" s="215" t="s">
        <v>147</v>
      </c>
      <c r="BK223" s="217">
        <f>SUM(BK224:BK240)</f>
        <v>0</v>
      </c>
    </row>
    <row r="224" spans="2:65" s="1" customFormat="1" ht="16.5" customHeight="1">
      <c r="B224" s="39"/>
      <c r="C224" s="220" t="s">
        <v>1284</v>
      </c>
      <c r="D224" s="220" t="s">
        <v>149</v>
      </c>
      <c r="E224" s="221" t="s">
        <v>2948</v>
      </c>
      <c r="F224" s="222" t="s">
        <v>2949</v>
      </c>
      <c r="G224" s="223" t="s">
        <v>19</v>
      </c>
      <c r="H224" s="224">
        <v>1</v>
      </c>
      <c r="I224" s="225"/>
      <c r="J224" s="226">
        <f>ROUND(I224*H224,2)</f>
        <v>0</v>
      </c>
      <c r="K224" s="222" t="s">
        <v>19</v>
      </c>
      <c r="L224" s="44"/>
      <c r="M224" s="227" t="s">
        <v>19</v>
      </c>
      <c r="N224" s="228" t="s">
        <v>43</v>
      </c>
      <c r="O224" s="84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AR224" s="231" t="s">
        <v>154</v>
      </c>
      <c r="AT224" s="231" t="s">
        <v>149</v>
      </c>
      <c r="AU224" s="231" t="s">
        <v>80</v>
      </c>
      <c r="AY224" s="18" t="s">
        <v>147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8" t="s">
        <v>80</v>
      </c>
      <c r="BK224" s="232">
        <f>ROUND(I224*H224,2)</f>
        <v>0</v>
      </c>
      <c r="BL224" s="18" t="s">
        <v>154</v>
      </c>
      <c r="BM224" s="231" t="s">
        <v>1857</v>
      </c>
    </row>
    <row r="225" spans="2:65" s="1" customFormat="1" ht="16.5" customHeight="1">
      <c r="B225" s="39"/>
      <c r="C225" s="220" t="s">
        <v>1297</v>
      </c>
      <c r="D225" s="220" t="s">
        <v>149</v>
      </c>
      <c r="E225" s="221" t="s">
        <v>2950</v>
      </c>
      <c r="F225" s="222" t="s">
        <v>2951</v>
      </c>
      <c r="G225" s="223" t="s">
        <v>19</v>
      </c>
      <c r="H225" s="224">
        <v>1</v>
      </c>
      <c r="I225" s="225"/>
      <c r="J225" s="226">
        <f>ROUND(I225*H225,2)</f>
        <v>0</v>
      </c>
      <c r="K225" s="222" t="s">
        <v>19</v>
      </c>
      <c r="L225" s="44"/>
      <c r="M225" s="227" t="s">
        <v>19</v>
      </c>
      <c r="N225" s="228" t="s">
        <v>43</v>
      </c>
      <c r="O225" s="84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AR225" s="231" t="s">
        <v>154</v>
      </c>
      <c r="AT225" s="231" t="s">
        <v>149</v>
      </c>
      <c r="AU225" s="231" t="s">
        <v>80</v>
      </c>
      <c r="AY225" s="18" t="s">
        <v>147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8" t="s">
        <v>80</v>
      </c>
      <c r="BK225" s="232">
        <f>ROUND(I225*H225,2)</f>
        <v>0</v>
      </c>
      <c r="BL225" s="18" t="s">
        <v>154</v>
      </c>
      <c r="BM225" s="231" t="s">
        <v>1865</v>
      </c>
    </row>
    <row r="226" spans="2:65" s="1" customFormat="1" ht="16.5" customHeight="1">
      <c r="B226" s="39"/>
      <c r="C226" s="220" t="s">
        <v>1303</v>
      </c>
      <c r="D226" s="220" t="s">
        <v>149</v>
      </c>
      <c r="E226" s="221" t="s">
        <v>2952</v>
      </c>
      <c r="F226" s="222" t="s">
        <v>2953</v>
      </c>
      <c r="G226" s="223" t="s">
        <v>19</v>
      </c>
      <c r="H226" s="224">
        <v>1</v>
      </c>
      <c r="I226" s="225"/>
      <c r="J226" s="226">
        <f>ROUND(I226*H226,2)</f>
        <v>0</v>
      </c>
      <c r="K226" s="222" t="s">
        <v>19</v>
      </c>
      <c r="L226" s="44"/>
      <c r="M226" s="227" t="s">
        <v>19</v>
      </c>
      <c r="N226" s="228" t="s">
        <v>43</v>
      </c>
      <c r="O226" s="84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AR226" s="231" t="s">
        <v>154</v>
      </c>
      <c r="AT226" s="231" t="s">
        <v>149</v>
      </c>
      <c r="AU226" s="231" t="s">
        <v>80</v>
      </c>
      <c r="AY226" s="18" t="s">
        <v>147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8" t="s">
        <v>80</v>
      </c>
      <c r="BK226" s="232">
        <f>ROUND(I226*H226,2)</f>
        <v>0</v>
      </c>
      <c r="BL226" s="18" t="s">
        <v>154</v>
      </c>
      <c r="BM226" s="231" t="s">
        <v>1873</v>
      </c>
    </row>
    <row r="227" spans="2:65" s="1" customFormat="1" ht="16.5" customHeight="1">
      <c r="B227" s="39"/>
      <c r="C227" s="220" t="s">
        <v>1308</v>
      </c>
      <c r="D227" s="220" t="s">
        <v>149</v>
      </c>
      <c r="E227" s="221" t="s">
        <v>2954</v>
      </c>
      <c r="F227" s="222" t="s">
        <v>2955</v>
      </c>
      <c r="G227" s="223" t="s">
        <v>19</v>
      </c>
      <c r="H227" s="224">
        <v>1</v>
      </c>
      <c r="I227" s="225"/>
      <c r="J227" s="226">
        <f>ROUND(I227*H227,2)</f>
        <v>0</v>
      </c>
      <c r="K227" s="222" t="s">
        <v>19</v>
      </c>
      <c r="L227" s="44"/>
      <c r="M227" s="227" t="s">
        <v>19</v>
      </c>
      <c r="N227" s="228" t="s">
        <v>43</v>
      </c>
      <c r="O227" s="84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AR227" s="231" t="s">
        <v>154</v>
      </c>
      <c r="AT227" s="231" t="s">
        <v>149</v>
      </c>
      <c r="AU227" s="231" t="s">
        <v>80</v>
      </c>
      <c r="AY227" s="18" t="s">
        <v>147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8" t="s">
        <v>80</v>
      </c>
      <c r="BK227" s="232">
        <f>ROUND(I227*H227,2)</f>
        <v>0</v>
      </c>
      <c r="BL227" s="18" t="s">
        <v>154</v>
      </c>
      <c r="BM227" s="231" t="s">
        <v>1881</v>
      </c>
    </row>
    <row r="228" spans="2:65" s="1" customFormat="1" ht="16.5" customHeight="1">
      <c r="B228" s="39"/>
      <c r="C228" s="220" t="s">
        <v>1313</v>
      </c>
      <c r="D228" s="220" t="s">
        <v>149</v>
      </c>
      <c r="E228" s="221" t="s">
        <v>2956</v>
      </c>
      <c r="F228" s="222" t="s">
        <v>2957</v>
      </c>
      <c r="G228" s="223" t="s">
        <v>19</v>
      </c>
      <c r="H228" s="224">
        <v>1</v>
      </c>
      <c r="I228" s="225"/>
      <c r="J228" s="226">
        <f>ROUND(I228*H228,2)</f>
        <v>0</v>
      </c>
      <c r="K228" s="222" t="s">
        <v>19</v>
      </c>
      <c r="L228" s="44"/>
      <c r="M228" s="227" t="s">
        <v>19</v>
      </c>
      <c r="N228" s="228" t="s">
        <v>43</v>
      </c>
      <c r="O228" s="84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AR228" s="231" t="s">
        <v>154</v>
      </c>
      <c r="AT228" s="231" t="s">
        <v>149</v>
      </c>
      <c r="AU228" s="231" t="s">
        <v>80</v>
      </c>
      <c r="AY228" s="18" t="s">
        <v>147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8" t="s">
        <v>80</v>
      </c>
      <c r="BK228" s="232">
        <f>ROUND(I228*H228,2)</f>
        <v>0</v>
      </c>
      <c r="BL228" s="18" t="s">
        <v>154</v>
      </c>
      <c r="BM228" s="231" t="s">
        <v>1889</v>
      </c>
    </row>
    <row r="229" spans="2:65" s="1" customFormat="1" ht="16.5" customHeight="1">
      <c r="B229" s="39"/>
      <c r="C229" s="220" t="s">
        <v>1318</v>
      </c>
      <c r="D229" s="220" t="s">
        <v>149</v>
      </c>
      <c r="E229" s="221" t="s">
        <v>2958</v>
      </c>
      <c r="F229" s="222" t="s">
        <v>2959</v>
      </c>
      <c r="G229" s="223" t="s">
        <v>19</v>
      </c>
      <c r="H229" s="224">
        <v>1</v>
      </c>
      <c r="I229" s="225"/>
      <c r="J229" s="226">
        <f>ROUND(I229*H229,2)</f>
        <v>0</v>
      </c>
      <c r="K229" s="222" t="s">
        <v>19</v>
      </c>
      <c r="L229" s="44"/>
      <c r="M229" s="227" t="s">
        <v>19</v>
      </c>
      <c r="N229" s="228" t="s">
        <v>43</v>
      </c>
      <c r="O229" s="84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AR229" s="231" t="s">
        <v>154</v>
      </c>
      <c r="AT229" s="231" t="s">
        <v>149</v>
      </c>
      <c r="AU229" s="231" t="s">
        <v>80</v>
      </c>
      <c r="AY229" s="18" t="s">
        <v>147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8" t="s">
        <v>80</v>
      </c>
      <c r="BK229" s="232">
        <f>ROUND(I229*H229,2)</f>
        <v>0</v>
      </c>
      <c r="BL229" s="18" t="s">
        <v>154</v>
      </c>
      <c r="BM229" s="231" t="s">
        <v>1898</v>
      </c>
    </row>
    <row r="230" spans="2:65" s="1" customFormat="1" ht="16.5" customHeight="1">
      <c r="B230" s="39"/>
      <c r="C230" s="220" t="s">
        <v>1323</v>
      </c>
      <c r="D230" s="220" t="s">
        <v>149</v>
      </c>
      <c r="E230" s="221" t="s">
        <v>2960</v>
      </c>
      <c r="F230" s="222" t="s">
        <v>2961</v>
      </c>
      <c r="G230" s="223" t="s">
        <v>19</v>
      </c>
      <c r="H230" s="224">
        <v>1</v>
      </c>
      <c r="I230" s="225"/>
      <c r="J230" s="226">
        <f>ROUND(I230*H230,2)</f>
        <v>0</v>
      </c>
      <c r="K230" s="222" t="s">
        <v>19</v>
      </c>
      <c r="L230" s="44"/>
      <c r="M230" s="227" t="s">
        <v>19</v>
      </c>
      <c r="N230" s="228" t="s">
        <v>43</v>
      </c>
      <c r="O230" s="84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AR230" s="231" t="s">
        <v>154</v>
      </c>
      <c r="AT230" s="231" t="s">
        <v>149</v>
      </c>
      <c r="AU230" s="231" t="s">
        <v>80</v>
      </c>
      <c r="AY230" s="18" t="s">
        <v>147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8" t="s">
        <v>80</v>
      </c>
      <c r="BK230" s="232">
        <f>ROUND(I230*H230,2)</f>
        <v>0</v>
      </c>
      <c r="BL230" s="18" t="s">
        <v>154</v>
      </c>
      <c r="BM230" s="231" t="s">
        <v>1906</v>
      </c>
    </row>
    <row r="231" spans="2:65" s="1" customFormat="1" ht="16.5" customHeight="1">
      <c r="B231" s="39"/>
      <c r="C231" s="220" t="s">
        <v>1327</v>
      </c>
      <c r="D231" s="220" t="s">
        <v>149</v>
      </c>
      <c r="E231" s="221" t="s">
        <v>2962</v>
      </c>
      <c r="F231" s="222" t="s">
        <v>2963</v>
      </c>
      <c r="G231" s="223" t="s">
        <v>19</v>
      </c>
      <c r="H231" s="224">
        <v>1</v>
      </c>
      <c r="I231" s="225"/>
      <c r="J231" s="226">
        <f>ROUND(I231*H231,2)</f>
        <v>0</v>
      </c>
      <c r="K231" s="222" t="s">
        <v>19</v>
      </c>
      <c r="L231" s="44"/>
      <c r="M231" s="227" t="s">
        <v>19</v>
      </c>
      <c r="N231" s="228" t="s">
        <v>43</v>
      </c>
      <c r="O231" s="84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AR231" s="231" t="s">
        <v>154</v>
      </c>
      <c r="AT231" s="231" t="s">
        <v>149</v>
      </c>
      <c r="AU231" s="231" t="s">
        <v>80</v>
      </c>
      <c r="AY231" s="18" t="s">
        <v>147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8" t="s">
        <v>80</v>
      </c>
      <c r="BK231" s="232">
        <f>ROUND(I231*H231,2)</f>
        <v>0</v>
      </c>
      <c r="BL231" s="18" t="s">
        <v>154</v>
      </c>
      <c r="BM231" s="231" t="s">
        <v>1914</v>
      </c>
    </row>
    <row r="232" spans="2:65" s="1" customFormat="1" ht="16.5" customHeight="1">
      <c r="B232" s="39"/>
      <c r="C232" s="220" t="s">
        <v>1332</v>
      </c>
      <c r="D232" s="220" t="s">
        <v>149</v>
      </c>
      <c r="E232" s="221" t="s">
        <v>2964</v>
      </c>
      <c r="F232" s="222" t="s">
        <v>2965</v>
      </c>
      <c r="G232" s="223" t="s">
        <v>19</v>
      </c>
      <c r="H232" s="224">
        <v>1</v>
      </c>
      <c r="I232" s="225"/>
      <c r="J232" s="226">
        <f>ROUND(I232*H232,2)</f>
        <v>0</v>
      </c>
      <c r="K232" s="222" t="s">
        <v>19</v>
      </c>
      <c r="L232" s="44"/>
      <c r="M232" s="227" t="s">
        <v>19</v>
      </c>
      <c r="N232" s="228" t="s">
        <v>43</v>
      </c>
      <c r="O232" s="84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AR232" s="231" t="s">
        <v>154</v>
      </c>
      <c r="AT232" s="231" t="s">
        <v>149</v>
      </c>
      <c r="AU232" s="231" t="s">
        <v>80</v>
      </c>
      <c r="AY232" s="18" t="s">
        <v>147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8" t="s">
        <v>80</v>
      </c>
      <c r="BK232" s="232">
        <f>ROUND(I232*H232,2)</f>
        <v>0</v>
      </c>
      <c r="BL232" s="18" t="s">
        <v>154</v>
      </c>
      <c r="BM232" s="231" t="s">
        <v>1922</v>
      </c>
    </row>
    <row r="233" spans="2:65" s="1" customFormat="1" ht="16.5" customHeight="1">
      <c r="B233" s="39"/>
      <c r="C233" s="220" t="s">
        <v>1336</v>
      </c>
      <c r="D233" s="220" t="s">
        <v>149</v>
      </c>
      <c r="E233" s="221" t="s">
        <v>2966</v>
      </c>
      <c r="F233" s="222" t="s">
        <v>2967</v>
      </c>
      <c r="G233" s="223" t="s">
        <v>19</v>
      </c>
      <c r="H233" s="224">
        <v>1</v>
      </c>
      <c r="I233" s="225"/>
      <c r="J233" s="226">
        <f>ROUND(I233*H233,2)</f>
        <v>0</v>
      </c>
      <c r="K233" s="222" t="s">
        <v>19</v>
      </c>
      <c r="L233" s="44"/>
      <c r="M233" s="227" t="s">
        <v>19</v>
      </c>
      <c r="N233" s="228" t="s">
        <v>43</v>
      </c>
      <c r="O233" s="84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AR233" s="231" t="s">
        <v>154</v>
      </c>
      <c r="AT233" s="231" t="s">
        <v>149</v>
      </c>
      <c r="AU233" s="231" t="s">
        <v>80</v>
      </c>
      <c r="AY233" s="18" t="s">
        <v>147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8" t="s">
        <v>80</v>
      </c>
      <c r="BK233" s="232">
        <f>ROUND(I233*H233,2)</f>
        <v>0</v>
      </c>
      <c r="BL233" s="18" t="s">
        <v>154</v>
      </c>
      <c r="BM233" s="231" t="s">
        <v>1930</v>
      </c>
    </row>
    <row r="234" spans="2:65" s="1" customFormat="1" ht="16.5" customHeight="1">
      <c r="B234" s="39"/>
      <c r="C234" s="220" t="s">
        <v>1340</v>
      </c>
      <c r="D234" s="220" t="s">
        <v>149</v>
      </c>
      <c r="E234" s="221" t="s">
        <v>2968</v>
      </c>
      <c r="F234" s="222" t="s">
        <v>2969</v>
      </c>
      <c r="G234" s="223" t="s">
        <v>19</v>
      </c>
      <c r="H234" s="224">
        <v>1</v>
      </c>
      <c r="I234" s="225"/>
      <c r="J234" s="226">
        <f>ROUND(I234*H234,2)</f>
        <v>0</v>
      </c>
      <c r="K234" s="222" t="s">
        <v>19</v>
      </c>
      <c r="L234" s="44"/>
      <c r="M234" s="227" t="s">
        <v>19</v>
      </c>
      <c r="N234" s="228" t="s">
        <v>43</v>
      </c>
      <c r="O234" s="84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AR234" s="231" t="s">
        <v>154</v>
      </c>
      <c r="AT234" s="231" t="s">
        <v>149</v>
      </c>
      <c r="AU234" s="231" t="s">
        <v>80</v>
      </c>
      <c r="AY234" s="18" t="s">
        <v>147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8" t="s">
        <v>80</v>
      </c>
      <c r="BK234" s="232">
        <f>ROUND(I234*H234,2)</f>
        <v>0</v>
      </c>
      <c r="BL234" s="18" t="s">
        <v>154</v>
      </c>
      <c r="BM234" s="231" t="s">
        <v>1940</v>
      </c>
    </row>
    <row r="235" spans="2:65" s="1" customFormat="1" ht="16.5" customHeight="1">
      <c r="B235" s="39"/>
      <c r="C235" s="220" t="s">
        <v>1344</v>
      </c>
      <c r="D235" s="220" t="s">
        <v>149</v>
      </c>
      <c r="E235" s="221" t="s">
        <v>2970</v>
      </c>
      <c r="F235" s="222" t="s">
        <v>2971</v>
      </c>
      <c r="G235" s="223" t="s">
        <v>19</v>
      </c>
      <c r="H235" s="224">
        <v>1</v>
      </c>
      <c r="I235" s="225"/>
      <c r="J235" s="226">
        <f>ROUND(I235*H235,2)</f>
        <v>0</v>
      </c>
      <c r="K235" s="222" t="s">
        <v>19</v>
      </c>
      <c r="L235" s="44"/>
      <c r="M235" s="227" t="s">
        <v>19</v>
      </c>
      <c r="N235" s="228" t="s">
        <v>43</v>
      </c>
      <c r="O235" s="84"/>
      <c r="P235" s="229">
        <f>O235*H235</f>
        <v>0</v>
      </c>
      <c r="Q235" s="229">
        <v>0</v>
      </c>
      <c r="R235" s="229">
        <f>Q235*H235</f>
        <v>0</v>
      </c>
      <c r="S235" s="229">
        <v>0</v>
      </c>
      <c r="T235" s="230">
        <f>S235*H235</f>
        <v>0</v>
      </c>
      <c r="AR235" s="231" t="s">
        <v>154</v>
      </c>
      <c r="AT235" s="231" t="s">
        <v>149</v>
      </c>
      <c r="AU235" s="231" t="s">
        <v>80</v>
      </c>
      <c r="AY235" s="18" t="s">
        <v>147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8" t="s">
        <v>80</v>
      </c>
      <c r="BK235" s="232">
        <f>ROUND(I235*H235,2)</f>
        <v>0</v>
      </c>
      <c r="BL235" s="18" t="s">
        <v>154</v>
      </c>
      <c r="BM235" s="231" t="s">
        <v>1949</v>
      </c>
    </row>
    <row r="236" spans="2:65" s="1" customFormat="1" ht="16.5" customHeight="1">
      <c r="B236" s="39"/>
      <c r="C236" s="220" t="s">
        <v>1349</v>
      </c>
      <c r="D236" s="220" t="s">
        <v>149</v>
      </c>
      <c r="E236" s="221" t="s">
        <v>2972</v>
      </c>
      <c r="F236" s="222" t="s">
        <v>2973</v>
      </c>
      <c r="G236" s="223" t="s">
        <v>19</v>
      </c>
      <c r="H236" s="224">
        <v>1</v>
      </c>
      <c r="I236" s="225"/>
      <c r="J236" s="226">
        <f>ROUND(I236*H236,2)</f>
        <v>0</v>
      </c>
      <c r="K236" s="222" t="s">
        <v>19</v>
      </c>
      <c r="L236" s="44"/>
      <c r="M236" s="227" t="s">
        <v>19</v>
      </c>
      <c r="N236" s="228" t="s">
        <v>43</v>
      </c>
      <c r="O236" s="84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AR236" s="231" t="s">
        <v>154</v>
      </c>
      <c r="AT236" s="231" t="s">
        <v>149</v>
      </c>
      <c r="AU236" s="231" t="s">
        <v>80</v>
      </c>
      <c r="AY236" s="18" t="s">
        <v>147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8" t="s">
        <v>80</v>
      </c>
      <c r="BK236" s="232">
        <f>ROUND(I236*H236,2)</f>
        <v>0</v>
      </c>
      <c r="BL236" s="18" t="s">
        <v>154</v>
      </c>
      <c r="BM236" s="231" t="s">
        <v>1958</v>
      </c>
    </row>
    <row r="237" spans="2:65" s="1" customFormat="1" ht="16.5" customHeight="1">
      <c r="B237" s="39"/>
      <c r="C237" s="220" t="s">
        <v>1355</v>
      </c>
      <c r="D237" s="220" t="s">
        <v>149</v>
      </c>
      <c r="E237" s="221" t="s">
        <v>2974</v>
      </c>
      <c r="F237" s="222" t="s">
        <v>2839</v>
      </c>
      <c r="G237" s="223" t="s">
        <v>19</v>
      </c>
      <c r="H237" s="224">
        <v>1</v>
      </c>
      <c r="I237" s="225"/>
      <c r="J237" s="226">
        <f>ROUND(I237*H237,2)</f>
        <v>0</v>
      </c>
      <c r="K237" s="222" t="s">
        <v>19</v>
      </c>
      <c r="L237" s="44"/>
      <c r="M237" s="227" t="s">
        <v>19</v>
      </c>
      <c r="N237" s="228" t="s">
        <v>43</v>
      </c>
      <c r="O237" s="84"/>
      <c r="P237" s="229">
        <f>O237*H237</f>
        <v>0</v>
      </c>
      <c r="Q237" s="229">
        <v>0</v>
      </c>
      <c r="R237" s="229">
        <f>Q237*H237</f>
        <v>0</v>
      </c>
      <c r="S237" s="229">
        <v>0</v>
      </c>
      <c r="T237" s="230">
        <f>S237*H237</f>
        <v>0</v>
      </c>
      <c r="AR237" s="231" t="s">
        <v>154</v>
      </c>
      <c r="AT237" s="231" t="s">
        <v>149</v>
      </c>
      <c r="AU237" s="231" t="s">
        <v>80</v>
      </c>
      <c r="AY237" s="18" t="s">
        <v>147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8" t="s">
        <v>80</v>
      </c>
      <c r="BK237" s="232">
        <f>ROUND(I237*H237,2)</f>
        <v>0</v>
      </c>
      <c r="BL237" s="18" t="s">
        <v>154</v>
      </c>
      <c r="BM237" s="231" t="s">
        <v>1972</v>
      </c>
    </row>
    <row r="238" spans="2:65" s="1" customFormat="1" ht="16.5" customHeight="1">
      <c r="B238" s="39"/>
      <c r="C238" s="220" t="s">
        <v>1361</v>
      </c>
      <c r="D238" s="220" t="s">
        <v>149</v>
      </c>
      <c r="E238" s="221" t="s">
        <v>2975</v>
      </c>
      <c r="F238" s="222" t="s">
        <v>2763</v>
      </c>
      <c r="G238" s="223" t="s">
        <v>19</v>
      </c>
      <c r="H238" s="224">
        <v>1</v>
      </c>
      <c r="I238" s="225"/>
      <c r="J238" s="226">
        <f>ROUND(I238*H238,2)</f>
        <v>0</v>
      </c>
      <c r="K238" s="222" t="s">
        <v>19</v>
      </c>
      <c r="L238" s="44"/>
      <c r="M238" s="227" t="s">
        <v>19</v>
      </c>
      <c r="N238" s="228" t="s">
        <v>43</v>
      </c>
      <c r="O238" s="84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AR238" s="231" t="s">
        <v>154</v>
      </c>
      <c r="AT238" s="231" t="s">
        <v>149</v>
      </c>
      <c r="AU238" s="231" t="s">
        <v>80</v>
      </c>
      <c r="AY238" s="18" t="s">
        <v>147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8" t="s">
        <v>80</v>
      </c>
      <c r="BK238" s="232">
        <f>ROUND(I238*H238,2)</f>
        <v>0</v>
      </c>
      <c r="BL238" s="18" t="s">
        <v>154</v>
      </c>
      <c r="BM238" s="231" t="s">
        <v>1982</v>
      </c>
    </row>
    <row r="239" spans="2:65" s="1" customFormat="1" ht="16.5" customHeight="1">
      <c r="B239" s="39"/>
      <c r="C239" s="220" t="s">
        <v>1365</v>
      </c>
      <c r="D239" s="220" t="s">
        <v>149</v>
      </c>
      <c r="E239" s="221" t="s">
        <v>2976</v>
      </c>
      <c r="F239" s="222" t="s">
        <v>2762</v>
      </c>
      <c r="G239" s="223" t="s">
        <v>19</v>
      </c>
      <c r="H239" s="224">
        <v>1</v>
      </c>
      <c r="I239" s="225"/>
      <c r="J239" s="226">
        <f>ROUND(I239*H239,2)</f>
        <v>0</v>
      </c>
      <c r="K239" s="222" t="s">
        <v>19</v>
      </c>
      <c r="L239" s="44"/>
      <c r="M239" s="227" t="s">
        <v>19</v>
      </c>
      <c r="N239" s="228" t="s">
        <v>43</v>
      </c>
      <c r="O239" s="84"/>
      <c r="P239" s="229">
        <f>O239*H239</f>
        <v>0</v>
      </c>
      <c r="Q239" s="229">
        <v>0</v>
      </c>
      <c r="R239" s="229">
        <f>Q239*H239</f>
        <v>0</v>
      </c>
      <c r="S239" s="229">
        <v>0</v>
      </c>
      <c r="T239" s="230">
        <f>S239*H239</f>
        <v>0</v>
      </c>
      <c r="AR239" s="231" t="s">
        <v>154</v>
      </c>
      <c r="AT239" s="231" t="s">
        <v>149</v>
      </c>
      <c r="AU239" s="231" t="s">
        <v>80</v>
      </c>
      <c r="AY239" s="18" t="s">
        <v>147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8" t="s">
        <v>80</v>
      </c>
      <c r="BK239" s="232">
        <f>ROUND(I239*H239,2)</f>
        <v>0</v>
      </c>
      <c r="BL239" s="18" t="s">
        <v>154</v>
      </c>
      <c r="BM239" s="231" t="s">
        <v>1991</v>
      </c>
    </row>
    <row r="240" spans="2:65" s="1" customFormat="1" ht="16.5" customHeight="1">
      <c r="B240" s="39"/>
      <c r="C240" s="220" t="s">
        <v>1374</v>
      </c>
      <c r="D240" s="220" t="s">
        <v>149</v>
      </c>
      <c r="E240" s="221" t="s">
        <v>2977</v>
      </c>
      <c r="F240" s="222" t="s">
        <v>2978</v>
      </c>
      <c r="G240" s="223" t="s">
        <v>19</v>
      </c>
      <c r="H240" s="224">
        <v>1</v>
      </c>
      <c r="I240" s="225"/>
      <c r="J240" s="226">
        <f>ROUND(I240*H240,2)</f>
        <v>0</v>
      </c>
      <c r="K240" s="222" t="s">
        <v>19</v>
      </c>
      <c r="L240" s="44"/>
      <c r="M240" s="294" t="s">
        <v>19</v>
      </c>
      <c r="N240" s="295" t="s">
        <v>43</v>
      </c>
      <c r="O240" s="296"/>
      <c r="P240" s="297">
        <f>O240*H240</f>
        <v>0</v>
      </c>
      <c r="Q240" s="297">
        <v>0</v>
      </c>
      <c r="R240" s="297">
        <f>Q240*H240</f>
        <v>0</v>
      </c>
      <c r="S240" s="297">
        <v>0</v>
      </c>
      <c r="T240" s="298">
        <f>S240*H240</f>
        <v>0</v>
      </c>
      <c r="AR240" s="231" t="s">
        <v>154</v>
      </c>
      <c r="AT240" s="231" t="s">
        <v>149</v>
      </c>
      <c r="AU240" s="231" t="s">
        <v>80</v>
      </c>
      <c r="AY240" s="18" t="s">
        <v>147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8" t="s">
        <v>80</v>
      </c>
      <c r="BK240" s="232">
        <f>ROUND(I240*H240,2)</f>
        <v>0</v>
      </c>
      <c r="BL240" s="18" t="s">
        <v>154</v>
      </c>
      <c r="BM240" s="231" t="s">
        <v>2002</v>
      </c>
    </row>
    <row r="241" spans="2:12" s="1" customFormat="1" ht="6.95" customHeight="1">
      <c r="B241" s="59"/>
      <c r="C241" s="60"/>
      <c r="D241" s="60"/>
      <c r="E241" s="60"/>
      <c r="F241" s="60"/>
      <c r="G241" s="60"/>
      <c r="H241" s="60"/>
      <c r="I241" s="171"/>
      <c r="J241" s="60"/>
      <c r="K241" s="60"/>
      <c r="L241" s="44"/>
    </row>
  </sheetData>
  <sheetProtection password="CC3D" sheet="1" objects="1" scenarios="1" formatColumns="0" formatRows="0" autoFilter="0"/>
  <autoFilter ref="C92:K24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8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105</v>
      </c>
    </row>
    <row r="3" spans="2:46" ht="6.95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82</v>
      </c>
    </row>
    <row r="4" spans="2:46" ht="24.95" customHeight="1">
      <c r="B4" s="21"/>
      <c r="D4" s="142" t="s">
        <v>110</v>
      </c>
      <c r="L4" s="21"/>
      <c r="M4" s="143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44" t="s">
        <v>16</v>
      </c>
      <c r="L6" s="21"/>
    </row>
    <row r="7" spans="2:12" ht="16.5" customHeight="1">
      <c r="B7" s="21"/>
      <c r="E7" s="145" t="str">
        <f>'Rekapitulace stavby'!K6</f>
        <v>Rekonstrukce vlastivědného muzea Nymburk - doplnění 1.6.2019</v>
      </c>
      <c r="F7" s="144"/>
      <c r="G7" s="144"/>
      <c r="H7" s="144"/>
      <c r="L7" s="21"/>
    </row>
    <row r="8" spans="2:12" s="1" customFormat="1" ht="12" customHeight="1">
      <c r="B8" s="44"/>
      <c r="D8" s="144" t="s">
        <v>111</v>
      </c>
      <c r="I8" s="146"/>
      <c r="L8" s="44"/>
    </row>
    <row r="9" spans="2:12" s="1" customFormat="1" ht="36.95" customHeight="1">
      <c r="B9" s="44"/>
      <c r="E9" s="147" t="s">
        <v>2979</v>
      </c>
      <c r="F9" s="1"/>
      <c r="G9" s="1"/>
      <c r="H9" s="1"/>
      <c r="I9" s="146"/>
      <c r="L9" s="44"/>
    </row>
    <row r="10" spans="2:12" s="1" customFormat="1" ht="12">
      <c r="B10" s="44"/>
      <c r="I10" s="146"/>
      <c r="L10" s="44"/>
    </row>
    <row r="11" spans="2:12" s="1" customFormat="1" ht="12" customHeight="1">
      <c r="B11" s="44"/>
      <c r="D11" s="144" t="s">
        <v>18</v>
      </c>
      <c r="F11" s="133" t="s">
        <v>19</v>
      </c>
      <c r="I11" s="148" t="s">
        <v>20</v>
      </c>
      <c r="J11" s="133" t="s">
        <v>19</v>
      </c>
      <c r="L11" s="44"/>
    </row>
    <row r="12" spans="2:12" s="1" customFormat="1" ht="12" customHeight="1">
      <c r="B12" s="44"/>
      <c r="D12" s="144" t="s">
        <v>21</v>
      </c>
      <c r="F12" s="133" t="s">
        <v>22</v>
      </c>
      <c r="I12" s="148" t="s">
        <v>23</v>
      </c>
      <c r="J12" s="149" t="str">
        <f>'Rekapitulace stavby'!AN8</f>
        <v>28. 4. 2019</v>
      </c>
      <c r="L12" s="44"/>
    </row>
    <row r="13" spans="2:12" s="1" customFormat="1" ht="10.8" customHeight="1">
      <c r="B13" s="44"/>
      <c r="I13" s="146"/>
      <c r="L13" s="44"/>
    </row>
    <row r="14" spans="2:12" s="1" customFormat="1" ht="12" customHeight="1">
      <c r="B14" s="44"/>
      <c r="D14" s="144" t="s">
        <v>25</v>
      </c>
      <c r="I14" s="148" t="s">
        <v>26</v>
      </c>
      <c r="J14" s="133" t="s">
        <v>19</v>
      </c>
      <c r="L14" s="44"/>
    </row>
    <row r="15" spans="2:12" s="1" customFormat="1" ht="18" customHeight="1">
      <c r="B15" s="44"/>
      <c r="E15" s="133" t="s">
        <v>27</v>
      </c>
      <c r="I15" s="148" t="s">
        <v>28</v>
      </c>
      <c r="J15" s="133" t="s">
        <v>19</v>
      </c>
      <c r="L15" s="44"/>
    </row>
    <row r="16" spans="2:12" s="1" customFormat="1" ht="6.95" customHeight="1">
      <c r="B16" s="44"/>
      <c r="I16" s="146"/>
      <c r="L16" s="44"/>
    </row>
    <row r="17" spans="2:12" s="1" customFormat="1" ht="12" customHeight="1">
      <c r="B17" s="44"/>
      <c r="D17" s="144" t="s">
        <v>29</v>
      </c>
      <c r="I17" s="148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33"/>
      <c r="G18" s="133"/>
      <c r="H18" s="133"/>
      <c r="I18" s="148" t="s">
        <v>28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46"/>
      <c r="L19" s="44"/>
    </row>
    <row r="20" spans="2:12" s="1" customFormat="1" ht="12" customHeight="1">
      <c r="B20" s="44"/>
      <c r="D20" s="144" t="s">
        <v>31</v>
      </c>
      <c r="I20" s="148" t="s">
        <v>26</v>
      </c>
      <c r="J20" s="133" t="s">
        <v>19</v>
      </c>
      <c r="L20" s="44"/>
    </row>
    <row r="21" spans="2:12" s="1" customFormat="1" ht="18" customHeight="1">
      <c r="B21" s="44"/>
      <c r="E21" s="133" t="s">
        <v>32</v>
      </c>
      <c r="I21" s="148" t="s">
        <v>28</v>
      </c>
      <c r="J21" s="133" t="s">
        <v>19</v>
      </c>
      <c r="L21" s="44"/>
    </row>
    <row r="22" spans="2:12" s="1" customFormat="1" ht="6.95" customHeight="1">
      <c r="B22" s="44"/>
      <c r="I22" s="146"/>
      <c r="L22" s="44"/>
    </row>
    <row r="23" spans="2:12" s="1" customFormat="1" ht="12" customHeight="1">
      <c r="B23" s="44"/>
      <c r="D23" s="144" t="s">
        <v>34</v>
      </c>
      <c r="I23" s="148" t="s">
        <v>26</v>
      </c>
      <c r="J23" s="133" t="s">
        <v>19</v>
      </c>
      <c r="L23" s="44"/>
    </row>
    <row r="24" spans="2:12" s="1" customFormat="1" ht="18" customHeight="1">
      <c r="B24" s="44"/>
      <c r="E24" s="133" t="s">
        <v>35</v>
      </c>
      <c r="I24" s="148" t="s">
        <v>28</v>
      </c>
      <c r="J24" s="133" t="s">
        <v>19</v>
      </c>
      <c r="L24" s="44"/>
    </row>
    <row r="25" spans="2:12" s="1" customFormat="1" ht="6.95" customHeight="1">
      <c r="B25" s="44"/>
      <c r="I25" s="146"/>
      <c r="L25" s="44"/>
    </row>
    <row r="26" spans="2:12" s="1" customFormat="1" ht="12" customHeight="1">
      <c r="B26" s="44"/>
      <c r="D26" s="144" t="s">
        <v>36</v>
      </c>
      <c r="I26" s="146"/>
      <c r="L26" s="44"/>
    </row>
    <row r="27" spans="2:12" s="7" customFormat="1" ht="16.5" customHeight="1">
      <c r="B27" s="150"/>
      <c r="E27" s="151" t="s">
        <v>19</v>
      </c>
      <c r="F27" s="151"/>
      <c r="G27" s="151"/>
      <c r="H27" s="151"/>
      <c r="I27" s="152"/>
      <c r="L27" s="150"/>
    </row>
    <row r="28" spans="2:12" s="1" customFormat="1" ht="6.95" customHeight="1">
      <c r="B28" s="44"/>
      <c r="I28" s="146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53"/>
      <c r="J29" s="76"/>
      <c r="K29" s="76"/>
      <c r="L29" s="44"/>
    </row>
    <row r="30" spans="2:12" s="1" customFormat="1" ht="25.4" customHeight="1">
      <c r="B30" s="44"/>
      <c r="D30" s="154" t="s">
        <v>38</v>
      </c>
      <c r="I30" s="146"/>
      <c r="J30" s="155">
        <f>ROUND(J83,2)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53"/>
      <c r="J31" s="76"/>
      <c r="K31" s="76"/>
      <c r="L31" s="44"/>
    </row>
    <row r="32" spans="2:12" s="1" customFormat="1" ht="14.4" customHeight="1">
      <c r="B32" s="44"/>
      <c r="F32" s="156" t="s">
        <v>40</v>
      </c>
      <c r="I32" s="157" t="s">
        <v>39</v>
      </c>
      <c r="J32" s="156" t="s">
        <v>41</v>
      </c>
      <c r="L32" s="44"/>
    </row>
    <row r="33" spans="2:12" s="1" customFormat="1" ht="14.4" customHeight="1">
      <c r="B33" s="44"/>
      <c r="D33" s="158" t="s">
        <v>42</v>
      </c>
      <c r="E33" s="144" t="s">
        <v>43</v>
      </c>
      <c r="F33" s="159">
        <f>ROUND((SUM(BE83:BE97)),2)</f>
        <v>0</v>
      </c>
      <c r="I33" s="160">
        <v>0.21</v>
      </c>
      <c r="J33" s="159">
        <f>ROUND(((SUM(BE83:BE97))*I33),2)</f>
        <v>0</v>
      </c>
      <c r="L33" s="44"/>
    </row>
    <row r="34" spans="2:12" s="1" customFormat="1" ht="14.4" customHeight="1">
      <c r="B34" s="44"/>
      <c r="E34" s="144" t="s">
        <v>44</v>
      </c>
      <c r="F34" s="159">
        <f>ROUND((SUM(BF83:BF97)),2)</f>
        <v>0</v>
      </c>
      <c r="I34" s="160">
        <v>0.15</v>
      </c>
      <c r="J34" s="159">
        <f>ROUND(((SUM(BF83:BF97))*I34),2)</f>
        <v>0</v>
      </c>
      <c r="L34" s="44"/>
    </row>
    <row r="35" spans="2:12" s="1" customFormat="1" ht="14.4" customHeight="1" hidden="1">
      <c r="B35" s="44"/>
      <c r="E35" s="144" t="s">
        <v>45</v>
      </c>
      <c r="F35" s="159">
        <f>ROUND((SUM(BG83:BG97)),2)</f>
        <v>0</v>
      </c>
      <c r="I35" s="160">
        <v>0.21</v>
      </c>
      <c r="J35" s="159">
        <f>0</f>
        <v>0</v>
      </c>
      <c r="L35" s="44"/>
    </row>
    <row r="36" spans="2:12" s="1" customFormat="1" ht="14.4" customHeight="1" hidden="1">
      <c r="B36" s="44"/>
      <c r="E36" s="144" t="s">
        <v>46</v>
      </c>
      <c r="F36" s="159">
        <f>ROUND((SUM(BH83:BH97)),2)</f>
        <v>0</v>
      </c>
      <c r="I36" s="160">
        <v>0.15</v>
      </c>
      <c r="J36" s="159">
        <f>0</f>
        <v>0</v>
      </c>
      <c r="L36" s="44"/>
    </row>
    <row r="37" spans="2:12" s="1" customFormat="1" ht="14.4" customHeight="1" hidden="1">
      <c r="B37" s="44"/>
      <c r="E37" s="144" t="s">
        <v>47</v>
      </c>
      <c r="F37" s="159">
        <f>ROUND((SUM(BI83:BI97)),2)</f>
        <v>0</v>
      </c>
      <c r="I37" s="160">
        <v>0</v>
      </c>
      <c r="J37" s="159">
        <f>0</f>
        <v>0</v>
      </c>
      <c r="L37" s="44"/>
    </row>
    <row r="38" spans="2:12" s="1" customFormat="1" ht="6.95" customHeight="1">
      <c r="B38" s="44"/>
      <c r="I38" s="146"/>
      <c r="L38" s="44"/>
    </row>
    <row r="39" spans="2:12" s="1" customFormat="1" ht="25.4" customHeight="1">
      <c r="B39" s="44"/>
      <c r="C39" s="161"/>
      <c r="D39" s="162" t="s">
        <v>48</v>
      </c>
      <c r="E39" s="163"/>
      <c r="F39" s="163"/>
      <c r="G39" s="164" t="s">
        <v>49</v>
      </c>
      <c r="H39" s="165" t="s">
        <v>50</v>
      </c>
      <c r="I39" s="166"/>
      <c r="J39" s="167">
        <f>SUM(J30:J37)</f>
        <v>0</v>
      </c>
      <c r="K39" s="168"/>
      <c r="L39" s="44"/>
    </row>
    <row r="40" spans="2:12" s="1" customFormat="1" ht="14.4" customHeight="1">
      <c r="B40" s="169"/>
      <c r="C40" s="170"/>
      <c r="D40" s="170"/>
      <c r="E40" s="170"/>
      <c r="F40" s="170"/>
      <c r="G40" s="170"/>
      <c r="H40" s="170"/>
      <c r="I40" s="171"/>
      <c r="J40" s="170"/>
      <c r="K40" s="170"/>
      <c r="L40" s="44"/>
    </row>
    <row r="44" spans="2:12" s="1" customFormat="1" ht="6.95" customHeight="1">
      <c r="B44" s="172"/>
      <c r="C44" s="173"/>
      <c r="D44" s="173"/>
      <c r="E44" s="173"/>
      <c r="F44" s="173"/>
      <c r="G44" s="173"/>
      <c r="H44" s="173"/>
      <c r="I44" s="174"/>
      <c r="J44" s="173"/>
      <c r="K44" s="173"/>
      <c r="L44" s="44"/>
    </row>
    <row r="45" spans="2:12" s="1" customFormat="1" ht="24.95" customHeight="1">
      <c r="B45" s="39"/>
      <c r="C45" s="24" t="s">
        <v>113</v>
      </c>
      <c r="D45" s="40"/>
      <c r="E45" s="40"/>
      <c r="F45" s="40"/>
      <c r="G45" s="40"/>
      <c r="H45" s="40"/>
      <c r="I45" s="146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46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6"/>
      <c r="J47" s="40"/>
      <c r="K47" s="40"/>
      <c r="L47" s="44"/>
    </row>
    <row r="48" spans="2:12" s="1" customFormat="1" ht="16.5" customHeight="1">
      <c r="B48" s="39"/>
      <c r="C48" s="40"/>
      <c r="D48" s="40"/>
      <c r="E48" s="175" t="str">
        <f>E7</f>
        <v>Rekonstrukce vlastivědného muzea Nymburk - doplnění 1.6.2019</v>
      </c>
      <c r="F48" s="33"/>
      <c r="G48" s="33"/>
      <c r="H48" s="33"/>
      <c r="I48" s="146"/>
      <c r="J48" s="40"/>
      <c r="K48" s="40"/>
      <c r="L48" s="44"/>
    </row>
    <row r="49" spans="2:12" s="1" customFormat="1" ht="12" customHeight="1">
      <c r="B49" s="39"/>
      <c r="C49" s="33" t="s">
        <v>111</v>
      </c>
      <c r="D49" s="40"/>
      <c r="E49" s="40"/>
      <c r="F49" s="40"/>
      <c r="G49" s="40"/>
      <c r="H49" s="40"/>
      <c r="I49" s="146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>03 - Venkovní úpravy</v>
      </c>
      <c r="F50" s="40"/>
      <c r="G50" s="40"/>
      <c r="H50" s="40"/>
      <c r="I50" s="146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46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>Nymburk</v>
      </c>
      <c r="G52" s="40"/>
      <c r="H52" s="40"/>
      <c r="I52" s="148" t="s">
        <v>23</v>
      </c>
      <c r="J52" s="72" t="str">
        <f>IF(J12="","",J12)</f>
        <v>28. 4. 2019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46"/>
      <c r="J53" s="40"/>
      <c r="K53" s="40"/>
      <c r="L53" s="44"/>
    </row>
    <row r="54" spans="2:12" s="1" customFormat="1" ht="15.15" customHeight="1">
      <c r="B54" s="39"/>
      <c r="C54" s="33" t="s">
        <v>25</v>
      </c>
      <c r="D54" s="40"/>
      <c r="E54" s="40"/>
      <c r="F54" s="28" t="str">
        <f>E15</f>
        <v>Město Nymburk</v>
      </c>
      <c r="G54" s="40"/>
      <c r="H54" s="40"/>
      <c r="I54" s="148" t="s">
        <v>31</v>
      </c>
      <c r="J54" s="37" t="str">
        <f>E21</f>
        <v>RAM projekt s.r.o.</v>
      </c>
      <c r="K54" s="40"/>
      <c r="L54" s="44"/>
    </row>
    <row r="55" spans="2:12" s="1" customFormat="1" ht="15.15" customHeight="1">
      <c r="B55" s="39"/>
      <c r="C55" s="33" t="s">
        <v>29</v>
      </c>
      <c r="D55" s="40"/>
      <c r="E55" s="40"/>
      <c r="F55" s="28" t="str">
        <f>IF(E18="","",E18)</f>
        <v>Vyplň údaj</v>
      </c>
      <c r="G55" s="40"/>
      <c r="H55" s="40"/>
      <c r="I55" s="148" t="s">
        <v>34</v>
      </c>
      <c r="J55" s="37" t="str">
        <f>E24</f>
        <v>Ing. Eva Mrvová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46"/>
      <c r="J56" s="40"/>
      <c r="K56" s="40"/>
      <c r="L56" s="44"/>
    </row>
    <row r="57" spans="2:12" s="1" customFormat="1" ht="29.25" customHeight="1">
      <c r="B57" s="39"/>
      <c r="C57" s="176" t="s">
        <v>114</v>
      </c>
      <c r="D57" s="177"/>
      <c r="E57" s="177"/>
      <c r="F57" s="177"/>
      <c r="G57" s="177"/>
      <c r="H57" s="177"/>
      <c r="I57" s="178"/>
      <c r="J57" s="179" t="s">
        <v>115</v>
      </c>
      <c r="K57" s="177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46"/>
      <c r="J58" s="40"/>
      <c r="K58" s="40"/>
      <c r="L58" s="44"/>
    </row>
    <row r="59" spans="2:47" s="1" customFormat="1" ht="22.8" customHeight="1">
      <c r="B59" s="39"/>
      <c r="C59" s="180" t="s">
        <v>70</v>
      </c>
      <c r="D59" s="40"/>
      <c r="E59" s="40"/>
      <c r="F59" s="40"/>
      <c r="G59" s="40"/>
      <c r="H59" s="40"/>
      <c r="I59" s="146"/>
      <c r="J59" s="102">
        <f>J83</f>
        <v>0</v>
      </c>
      <c r="K59" s="40"/>
      <c r="L59" s="44"/>
      <c r="AU59" s="18" t="s">
        <v>116</v>
      </c>
    </row>
    <row r="60" spans="2:12" s="8" customFormat="1" ht="24.95" customHeight="1">
      <c r="B60" s="181"/>
      <c r="C60" s="182"/>
      <c r="D60" s="183" t="s">
        <v>117</v>
      </c>
      <c r="E60" s="184"/>
      <c r="F60" s="184"/>
      <c r="G60" s="184"/>
      <c r="H60" s="184"/>
      <c r="I60" s="185"/>
      <c r="J60" s="186">
        <f>J84</f>
        <v>0</v>
      </c>
      <c r="K60" s="182"/>
      <c r="L60" s="187"/>
    </row>
    <row r="61" spans="2:12" s="9" customFormat="1" ht="19.9" customHeight="1">
      <c r="B61" s="188"/>
      <c r="C61" s="125"/>
      <c r="D61" s="189" t="s">
        <v>118</v>
      </c>
      <c r="E61" s="190"/>
      <c r="F61" s="190"/>
      <c r="G61" s="190"/>
      <c r="H61" s="190"/>
      <c r="I61" s="191"/>
      <c r="J61" s="192">
        <f>J85</f>
        <v>0</v>
      </c>
      <c r="K61" s="125"/>
      <c r="L61" s="193"/>
    </row>
    <row r="62" spans="2:12" s="9" customFormat="1" ht="19.9" customHeight="1">
      <c r="B62" s="188"/>
      <c r="C62" s="125"/>
      <c r="D62" s="189" t="s">
        <v>2980</v>
      </c>
      <c r="E62" s="190"/>
      <c r="F62" s="190"/>
      <c r="G62" s="190"/>
      <c r="H62" s="190"/>
      <c r="I62" s="191"/>
      <c r="J62" s="192">
        <f>J87</f>
        <v>0</v>
      </c>
      <c r="K62" s="125"/>
      <c r="L62" s="193"/>
    </row>
    <row r="63" spans="2:12" s="9" customFormat="1" ht="19.9" customHeight="1">
      <c r="B63" s="188"/>
      <c r="C63" s="125"/>
      <c r="D63" s="189" t="s">
        <v>629</v>
      </c>
      <c r="E63" s="190"/>
      <c r="F63" s="190"/>
      <c r="G63" s="190"/>
      <c r="H63" s="190"/>
      <c r="I63" s="191"/>
      <c r="J63" s="192">
        <f>J96</f>
        <v>0</v>
      </c>
      <c r="K63" s="125"/>
      <c r="L63" s="193"/>
    </row>
    <row r="64" spans="2:12" s="1" customFormat="1" ht="21.8" customHeight="1">
      <c r="B64" s="39"/>
      <c r="C64" s="40"/>
      <c r="D64" s="40"/>
      <c r="E64" s="40"/>
      <c r="F64" s="40"/>
      <c r="G64" s="40"/>
      <c r="H64" s="40"/>
      <c r="I64" s="146"/>
      <c r="J64" s="40"/>
      <c r="K64" s="40"/>
      <c r="L64" s="44"/>
    </row>
    <row r="65" spans="2:12" s="1" customFormat="1" ht="6.95" customHeight="1">
      <c r="B65" s="59"/>
      <c r="C65" s="60"/>
      <c r="D65" s="60"/>
      <c r="E65" s="60"/>
      <c r="F65" s="60"/>
      <c r="G65" s="60"/>
      <c r="H65" s="60"/>
      <c r="I65" s="171"/>
      <c r="J65" s="60"/>
      <c r="K65" s="60"/>
      <c r="L65" s="44"/>
    </row>
    <row r="69" spans="2:12" s="1" customFormat="1" ht="6.95" customHeight="1">
      <c r="B69" s="61"/>
      <c r="C69" s="62"/>
      <c r="D69" s="62"/>
      <c r="E69" s="62"/>
      <c r="F69" s="62"/>
      <c r="G69" s="62"/>
      <c r="H69" s="62"/>
      <c r="I69" s="174"/>
      <c r="J69" s="62"/>
      <c r="K69" s="62"/>
      <c r="L69" s="44"/>
    </row>
    <row r="70" spans="2:12" s="1" customFormat="1" ht="24.95" customHeight="1">
      <c r="B70" s="39"/>
      <c r="C70" s="24" t="s">
        <v>132</v>
      </c>
      <c r="D70" s="40"/>
      <c r="E70" s="40"/>
      <c r="F70" s="40"/>
      <c r="G70" s="40"/>
      <c r="H70" s="40"/>
      <c r="I70" s="146"/>
      <c r="J70" s="40"/>
      <c r="K70" s="40"/>
      <c r="L70" s="44"/>
    </row>
    <row r="71" spans="2:12" s="1" customFormat="1" ht="6.95" customHeight="1">
      <c r="B71" s="39"/>
      <c r="C71" s="40"/>
      <c r="D71" s="40"/>
      <c r="E71" s="40"/>
      <c r="F71" s="40"/>
      <c r="G71" s="40"/>
      <c r="H71" s="40"/>
      <c r="I71" s="146"/>
      <c r="J71" s="40"/>
      <c r="K71" s="40"/>
      <c r="L71" s="44"/>
    </row>
    <row r="72" spans="2:12" s="1" customFormat="1" ht="12" customHeight="1">
      <c r="B72" s="39"/>
      <c r="C72" s="33" t="s">
        <v>16</v>
      </c>
      <c r="D72" s="40"/>
      <c r="E72" s="40"/>
      <c r="F72" s="40"/>
      <c r="G72" s="40"/>
      <c r="H72" s="40"/>
      <c r="I72" s="146"/>
      <c r="J72" s="40"/>
      <c r="K72" s="40"/>
      <c r="L72" s="44"/>
    </row>
    <row r="73" spans="2:12" s="1" customFormat="1" ht="16.5" customHeight="1">
      <c r="B73" s="39"/>
      <c r="C73" s="40"/>
      <c r="D73" s="40"/>
      <c r="E73" s="175" t="str">
        <f>E7</f>
        <v>Rekonstrukce vlastivědného muzea Nymburk - doplnění 1.6.2019</v>
      </c>
      <c r="F73" s="33"/>
      <c r="G73" s="33"/>
      <c r="H73" s="33"/>
      <c r="I73" s="146"/>
      <c r="J73" s="40"/>
      <c r="K73" s="40"/>
      <c r="L73" s="44"/>
    </row>
    <row r="74" spans="2:12" s="1" customFormat="1" ht="12" customHeight="1">
      <c r="B74" s="39"/>
      <c r="C74" s="33" t="s">
        <v>111</v>
      </c>
      <c r="D74" s="40"/>
      <c r="E74" s="40"/>
      <c r="F74" s="40"/>
      <c r="G74" s="40"/>
      <c r="H74" s="40"/>
      <c r="I74" s="146"/>
      <c r="J74" s="40"/>
      <c r="K74" s="40"/>
      <c r="L74" s="44"/>
    </row>
    <row r="75" spans="2:12" s="1" customFormat="1" ht="16.5" customHeight="1">
      <c r="B75" s="39"/>
      <c r="C75" s="40"/>
      <c r="D75" s="40"/>
      <c r="E75" s="69" t="str">
        <f>E9</f>
        <v>03 - Venkovní úpravy</v>
      </c>
      <c r="F75" s="40"/>
      <c r="G75" s="40"/>
      <c r="H75" s="40"/>
      <c r="I75" s="146"/>
      <c r="J75" s="40"/>
      <c r="K75" s="40"/>
      <c r="L75" s="44"/>
    </row>
    <row r="76" spans="2:12" s="1" customFormat="1" ht="6.95" customHeight="1">
      <c r="B76" s="39"/>
      <c r="C76" s="40"/>
      <c r="D76" s="40"/>
      <c r="E76" s="40"/>
      <c r="F76" s="40"/>
      <c r="G76" s="40"/>
      <c r="H76" s="40"/>
      <c r="I76" s="146"/>
      <c r="J76" s="40"/>
      <c r="K76" s="40"/>
      <c r="L76" s="44"/>
    </row>
    <row r="77" spans="2:12" s="1" customFormat="1" ht="12" customHeight="1">
      <c r="B77" s="39"/>
      <c r="C77" s="33" t="s">
        <v>21</v>
      </c>
      <c r="D77" s="40"/>
      <c r="E77" s="40"/>
      <c r="F77" s="28" t="str">
        <f>F12</f>
        <v>Nymburk</v>
      </c>
      <c r="G77" s="40"/>
      <c r="H77" s="40"/>
      <c r="I77" s="148" t="s">
        <v>23</v>
      </c>
      <c r="J77" s="72" t="str">
        <f>IF(J12="","",J12)</f>
        <v>28. 4. 2019</v>
      </c>
      <c r="K77" s="40"/>
      <c r="L77" s="44"/>
    </row>
    <row r="78" spans="2:12" s="1" customFormat="1" ht="6.95" customHeight="1">
      <c r="B78" s="39"/>
      <c r="C78" s="40"/>
      <c r="D78" s="40"/>
      <c r="E78" s="40"/>
      <c r="F78" s="40"/>
      <c r="G78" s="40"/>
      <c r="H78" s="40"/>
      <c r="I78" s="146"/>
      <c r="J78" s="40"/>
      <c r="K78" s="40"/>
      <c r="L78" s="44"/>
    </row>
    <row r="79" spans="2:12" s="1" customFormat="1" ht="15.15" customHeight="1">
      <c r="B79" s="39"/>
      <c r="C79" s="33" t="s">
        <v>25</v>
      </c>
      <c r="D79" s="40"/>
      <c r="E79" s="40"/>
      <c r="F79" s="28" t="str">
        <f>E15</f>
        <v>Město Nymburk</v>
      </c>
      <c r="G79" s="40"/>
      <c r="H79" s="40"/>
      <c r="I79" s="148" t="s">
        <v>31</v>
      </c>
      <c r="J79" s="37" t="str">
        <f>E21</f>
        <v>RAM projekt s.r.o.</v>
      </c>
      <c r="K79" s="40"/>
      <c r="L79" s="44"/>
    </row>
    <row r="80" spans="2:12" s="1" customFormat="1" ht="15.15" customHeight="1">
      <c r="B80" s="39"/>
      <c r="C80" s="33" t="s">
        <v>29</v>
      </c>
      <c r="D80" s="40"/>
      <c r="E80" s="40"/>
      <c r="F80" s="28" t="str">
        <f>IF(E18="","",E18)</f>
        <v>Vyplň údaj</v>
      </c>
      <c r="G80" s="40"/>
      <c r="H80" s="40"/>
      <c r="I80" s="148" t="s">
        <v>34</v>
      </c>
      <c r="J80" s="37" t="str">
        <f>E24</f>
        <v>Ing. Eva Mrvová</v>
      </c>
      <c r="K80" s="40"/>
      <c r="L80" s="44"/>
    </row>
    <row r="81" spans="2:12" s="1" customFormat="1" ht="10.3" customHeight="1">
      <c r="B81" s="39"/>
      <c r="C81" s="40"/>
      <c r="D81" s="40"/>
      <c r="E81" s="40"/>
      <c r="F81" s="40"/>
      <c r="G81" s="40"/>
      <c r="H81" s="40"/>
      <c r="I81" s="146"/>
      <c r="J81" s="40"/>
      <c r="K81" s="40"/>
      <c r="L81" s="44"/>
    </row>
    <row r="82" spans="2:20" s="10" customFormat="1" ht="29.25" customHeight="1">
      <c r="B82" s="194"/>
      <c r="C82" s="195" t="s">
        <v>133</v>
      </c>
      <c r="D82" s="196" t="s">
        <v>57</v>
      </c>
      <c r="E82" s="196" t="s">
        <v>53</v>
      </c>
      <c r="F82" s="196" t="s">
        <v>54</v>
      </c>
      <c r="G82" s="196" t="s">
        <v>134</v>
      </c>
      <c r="H82" s="196" t="s">
        <v>135</v>
      </c>
      <c r="I82" s="197" t="s">
        <v>136</v>
      </c>
      <c r="J82" s="196" t="s">
        <v>115</v>
      </c>
      <c r="K82" s="198" t="s">
        <v>137</v>
      </c>
      <c r="L82" s="199"/>
      <c r="M82" s="92" t="s">
        <v>19</v>
      </c>
      <c r="N82" s="93" t="s">
        <v>42</v>
      </c>
      <c r="O82" s="93" t="s">
        <v>138</v>
      </c>
      <c r="P82" s="93" t="s">
        <v>139</v>
      </c>
      <c r="Q82" s="93" t="s">
        <v>140</v>
      </c>
      <c r="R82" s="93" t="s">
        <v>141</v>
      </c>
      <c r="S82" s="93" t="s">
        <v>142</v>
      </c>
      <c r="T82" s="94" t="s">
        <v>143</v>
      </c>
    </row>
    <row r="83" spans="2:63" s="1" customFormat="1" ht="22.8" customHeight="1">
      <c r="B83" s="39"/>
      <c r="C83" s="99" t="s">
        <v>144</v>
      </c>
      <c r="D83" s="40"/>
      <c r="E83" s="40"/>
      <c r="F83" s="40"/>
      <c r="G83" s="40"/>
      <c r="H83" s="40"/>
      <c r="I83" s="146"/>
      <c r="J83" s="200">
        <f>BK83</f>
        <v>0</v>
      </c>
      <c r="K83" s="40"/>
      <c r="L83" s="44"/>
      <c r="M83" s="95"/>
      <c r="N83" s="96"/>
      <c r="O83" s="96"/>
      <c r="P83" s="201">
        <f>P84</f>
        <v>0</v>
      </c>
      <c r="Q83" s="96"/>
      <c r="R83" s="201">
        <f>R84</f>
        <v>80.9607</v>
      </c>
      <c r="S83" s="96"/>
      <c r="T83" s="202">
        <f>T84</f>
        <v>0</v>
      </c>
      <c r="AT83" s="18" t="s">
        <v>71</v>
      </c>
      <c r="AU83" s="18" t="s">
        <v>116</v>
      </c>
      <c r="BK83" s="203">
        <f>BK84</f>
        <v>0</v>
      </c>
    </row>
    <row r="84" spans="2:63" s="11" customFormat="1" ht="25.9" customHeight="1">
      <c r="B84" s="204"/>
      <c r="C84" s="205"/>
      <c r="D84" s="206" t="s">
        <v>71</v>
      </c>
      <c r="E84" s="207" t="s">
        <v>145</v>
      </c>
      <c r="F84" s="207" t="s">
        <v>146</v>
      </c>
      <c r="G84" s="205"/>
      <c r="H84" s="205"/>
      <c r="I84" s="208"/>
      <c r="J84" s="209">
        <f>BK84</f>
        <v>0</v>
      </c>
      <c r="K84" s="205"/>
      <c r="L84" s="210"/>
      <c r="M84" s="211"/>
      <c r="N84" s="212"/>
      <c r="O84" s="212"/>
      <c r="P84" s="213">
        <f>P85+P87+P96</f>
        <v>0</v>
      </c>
      <c r="Q84" s="212"/>
      <c r="R84" s="213">
        <f>R85+R87+R96</f>
        <v>80.9607</v>
      </c>
      <c r="S84" s="212"/>
      <c r="T84" s="214">
        <f>T85+T87+T96</f>
        <v>0</v>
      </c>
      <c r="AR84" s="215" t="s">
        <v>80</v>
      </c>
      <c r="AT84" s="216" t="s">
        <v>71</v>
      </c>
      <c r="AU84" s="216" t="s">
        <v>72</v>
      </c>
      <c r="AY84" s="215" t="s">
        <v>147</v>
      </c>
      <c r="BK84" s="217">
        <f>BK85+BK87+BK96</f>
        <v>0</v>
      </c>
    </row>
    <row r="85" spans="2:63" s="11" customFormat="1" ht="22.8" customHeight="1">
      <c r="B85" s="204"/>
      <c r="C85" s="205"/>
      <c r="D85" s="206" t="s">
        <v>71</v>
      </c>
      <c r="E85" s="218" t="s">
        <v>80</v>
      </c>
      <c r="F85" s="218" t="s">
        <v>148</v>
      </c>
      <c r="G85" s="205"/>
      <c r="H85" s="205"/>
      <c r="I85" s="208"/>
      <c r="J85" s="219">
        <f>BK85</f>
        <v>0</v>
      </c>
      <c r="K85" s="205"/>
      <c r="L85" s="210"/>
      <c r="M85" s="211"/>
      <c r="N85" s="212"/>
      <c r="O85" s="212"/>
      <c r="P85" s="213">
        <f>P86</f>
        <v>0</v>
      </c>
      <c r="Q85" s="212"/>
      <c r="R85" s="213">
        <f>R86</f>
        <v>0</v>
      </c>
      <c r="S85" s="212"/>
      <c r="T85" s="214">
        <f>T86</f>
        <v>0</v>
      </c>
      <c r="AR85" s="215" t="s">
        <v>80</v>
      </c>
      <c r="AT85" s="216" t="s">
        <v>71</v>
      </c>
      <c r="AU85" s="216" t="s">
        <v>80</v>
      </c>
      <c r="AY85" s="215" t="s">
        <v>147</v>
      </c>
      <c r="BK85" s="217">
        <f>BK86</f>
        <v>0</v>
      </c>
    </row>
    <row r="86" spans="2:65" s="1" customFormat="1" ht="24" customHeight="1">
      <c r="B86" s="39"/>
      <c r="C86" s="220" t="s">
        <v>80</v>
      </c>
      <c r="D86" s="220" t="s">
        <v>149</v>
      </c>
      <c r="E86" s="221" t="s">
        <v>2981</v>
      </c>
      <c r="F86" s="222" t="s">
        <v>2982</v>
      </c>
      <c r="G86" s="223" t="s">
        <v>152</v>
      </c>
      <c r="H86" s="224">
        <v>211</v>
      </c>
      <c r="I86" s="225"/>
      <c r="J86" s="226">
        <f>ROUND(I86*H86,2)</f>
        <v>0</v>
      </c>
      <c r="K86" s="222" t="s">
        <v>153</v>
      </c>
      <c r="L86" s="44"/>
      <c r="M86" s="227" t="s">
        <v>19</v>
      </c>
      <c r="N86" s="228" t="s">
        <v>43</v>
      </c>
      <c r="O86" s="84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1" t="s">
        <v>154</v>
      </c>
      <c r="AT86" s="231" t="s">
        <v>149</v>
      </c>
      <c r="AU86" s="231" t="s">
        <v>82</v>
      </c>
      <c r="AY86" s="18" t="s">
        <v>147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18" t="s">
        <v>80</v>
      </c>
      <c r="BK86" s="232">
        <f>ROUND(I86*H86,2)</f>
        <v>0</v>
      </c>
      <c r="BL86" s="18" t="s">
        <v>154</v>
      </c>
      <c r="BM86" s="231" t="s">
        <v>2983</v>
      </c>
    </row>
    <row r="87" spans="2:63" s="11" customFormat="1" ht="22.8" customHeight="1">
      <c r="B87" s="204"/>
      <c r="C87" s="205"/>
      <c r="D87" s="206" t="s">
        <v>71</v>
      </c>
      <c r="E87" s="218" t="s">
        <v>170</v>
      </c>
      <c r="F87" s="218" t="s">
        <v>2984</v>
      </c>
      <c r="G87" s="205"/>
      <c r="H87" s="205"/>
      <c r="I87" s="208"/>
      <c r="J87" s="219">
        <f>BK87</f>
        <v>0</v>
      </c>
      <c r="K87" s="205"/>
      <c r="L87" s="210"/>
      <c r="M87" s="211"/>
      <c r="N87" s="212"/>
      <c r="O87" s="212"/>
      <c r="P87" s="213">
        <f>SUM(P88:P95)</f>
        <v>0</v>
      </c>
      <c r="Q87" s="212"/>
      <c r="R87" s="213">
        <f>SUM(R88:R95)</f>
        <v>80.9607</v>
      </c>
      <c r="S87" s="212"/>
      <c r="T87" s="214">
        <f>SUM(T88:T95)</f>
        <v>0</v>
      </c>
      <c r="AR87" s="215" t="s">
        <v>80</v>
      </c>
      <c r="AT87" s="216" t="s">
        <v>71</v>
      </c>
      <c r="AU87" s="216" t="s">
        <v>80</v>
      </c>
      <c r="AY87" s="215" t="s">
        <v>147</v>
      </c>
      <c r="BK87" s="217">
        <f>SUM(BK88:BK95)</f>
        <v>0</v>
      </c>
    </row>
    <row r="88" spans="2:65" s="1" customFormat="1" ht="36" customHeight="1">
      <c r="B88" s="39"/>
      <c r="C88" s="220" t="s">
        <v>82</v>
      </c>
      <c r="D88" s="220" t="s">
        <v>149</v>
      </c>
      <c r="E88" s="221" t="s">
        <v>2985</v>
      </c>
      <c r="F88" s="222" t="s">
        <v>2986</v>
      </c>
      <c r="G88" s="223" t="s">
        <v>152</v>
      </c>
      <c r="H88" s="224">
        <v>211</v>
      </c>
      <c r="I88" s="225"/>
      <c r="J88" s="226">
        <f>ROUND(I88*H88,2)</f>
        <v>0</v>
      </c>
      <c r="K88" s="222" t="s">
        <v>153</v>
      </c>
      <c r="L88" s="44"/>
      <c r="M88" s="227" t="s">
        <v>19</v>
      </c>
      <c r="N88" s="228" t="s">
        <v>43</v>
      </c>
      <c r="O88" s="84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31" t="s">
        <v>154</v>
      </c>
      <c r="AT88" s="231" t="s">
        <v>149</v>
      </c>
      <c r="AU88" s="231" t="s">
        <v>82</v>
      </c>
      <c r="AY88" s="18" t="s">
        <v>147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18" t="s">
        <v>80</v>
      </c>
      <c r="BK88" s="232">
        <f>ROUND(I88*H88,2)</f>
        <v>0</v>
      </c>
      <c r="BL88" s="18" t="s">
        <v>154</v>
      </c>
      <c r="BM88" s="231" t="s">
        <v>2987</v>
      </c>
    </row>
    <row r="89" spans="2:65" s="1" customFormat="1" ht="36" customHeight="1">
      <c r="B89" s="39"/>
      <c r="C89" s="220" t="s">
        <v>162</v>
      </c>
      <c r="D89" s="220" t="s">
        <v>149</v>
      </c>
      <c r="E89" s="221" t="s">
        <v>2988</v>
      </c>
      <c r="F89" s="222" t="s">
        <v>2989</v>
      </c>
      <c r="G89" s="223" t="s">
        <v>152</v>
      </c>
      <c r="H89" s="224">
        <v>211</v>
      </c>
      <c r="I89" s="225"/>
      <c r="J89" s="226">
        <f>ROUND(I89*H89,2)</f>
        <v>0</v>
      </c>
      <c r="K89" s="222" t="s">
        <v>153</v>
      </c>
      <c r="L89" s="44"/>
      <c r="M89" s="227" t="s">
        <v>19</v>
      </c>
      <c r="N89" s="228" t="s">
        <v>43</v>
      </c>
      <c r="O89" s="84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AR89" s="231" t="s">
        <v>154</v>
      </c>
      <c r="AT89" s="231" t="s">
        <v>149</v>
      </c>
      <c r="AU89" s="231" t="s">
        <v>82</v>
      </c>
      <c r="AY89" s="18" t="s">
        <v>147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18" t="s">
        <v>80</v>
      </c>
      <c r="BK89" s="232">
        <f>ROUND(I89*H89,2)</f>
        <v>0</v>
      </c>
      <c r="BL89" s="18" t="s">
        <v>154</v>
      </c>
      <c r="BM89" s="231" t="s">
        <v>2990</v>
      </c>
    </row>
    <row r="90" spans="2:65" s="1" customFormat="1" ht="36" customHeight="1">
      <c r="B90" s="39"/>
      <c r="C90" s="220" t="s">
        <v>154</v>
      </c>
      <c r="D90" s="220" t="s">
        <v>149</v>
      </c>
      <c r="E90" s="221" t="s">
        <v>2991</v>
      </c>
      <c r="F90" s="222" t="s">
        <v>2992</v>
      </c>
      <c r="G90" s="223" t="s">
        <v>152</v>
      </c>
      <c r="H90" s="224">
        <v>211</v>
      </c>
      <c r="I90" s="225"/>
      <c r="J90" s="226">
        <f>ROUND(I90*H90,2)</f>
        <v>0</v>
      </c>
      <c r="K90" s="222" t="s">
        <v>153</v>
      </c>
      <c r="L90" s="44"/>
      <c r="M90" s="227" t="s">
        <v>19</v>
      </c>
      <c r="N90" s="228" t="s">
        <v>43</v>
      </c>
      <c r="O90" s="84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AR90" s="231" t="s">
        <v>154</v>
      </c>
      <c r="AT90" s="231" t="s">
        <v>149</v>
      </c>
      <c r="AU90" s="231" t="s">
        <v>82</v>
      </c>
      <c r="AY90" s="18" t="s">
        <v>147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18" t="s">
        <v>80</v>
      </c>
      <c r="BK90" s="232">
        <f>ROUND(I90*H90,2)</f>
        <v>0</v>
      </c>
      <c r="BL90" s="18" t="s">
        <v>154</v>
      </c>
      <c r="BM90" s="231" t="s">
        <v>2993</v>
      </c>
    </row>
    <row r="91" spans="2:65" s="1" customFormat="1" ht="48" customHeight="1">
      <c r="B91" s="39"/>
      <c r="C91" s="220" t="s">
        <v>170</v>
      </c>
      <c r="D91" s="220" t="s">
        <v>149</v>
      </c>
      <c r="E91" s="221" t="s">
        <v>2994</v>
      </c>
      <c r="F91" s="222" t="s">
        <v>2995</v>
      </c>
      <c r="G91" s="223" t="s">
        <v>152</v>
      </c>
      <c r="H91" s="224">
        <v>211</v>
      </c>
      <c r="I91" s="225"/>
      <c r="J91" s="226">
        <f>ROUND(I91*H91,2)</f>
        <v>0</v>
      </c>
      <c r="K91" s="222" t="s">
        <v>153</v>
      </c>
      <c r="L91" s="44"/>
      <c r="M91" s="227" t="s">
        <v>19</v>
      </c>
      <c r="N91" s="228" t="s">
        <v>43</v>
      </c>
      <c r="O91" s="84"/>
      <c r="P91" s="229">
        <f>O91*H91</f>
        <v>0</v>
      </c>
      <c r="Q91" s="229">
        <v>0.1837</v>
      </c>
      <c r="R91" s="229">
        <f>Q91*H91</f>
        <v>38.7607</v>
      </c>
      <c r="S91" s="229">
        <v>0</v>
      </c>
      <c r="T91" s="230">
        <f>S91*H91</f>
        <v>0</v>
      </c>
      <c r="AR91" s="231" t="s">
        <v>154</v>
      </c>
      <c r="AT91" s="231" t="s">
        <v>149</v>
      </c>
      <c r="AU91" s="231" t="s">
        <v>82</v>
      </c>
      <c r="AY91" s="18" t="s">
        <v>147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18" t="s">
        <v>80</v>
      </c>
      <c r="BK91" s="232">
        <f>ROUND(I91*H91,2)</f>
        <v>0</v>
      </c>
      <c r="BL91" s="18" t="s">
        <v>154</v>
      </c>
      <c r="BM91" s="231" t="s">
        <v>2996</v>
      </c>
    </row>
    <row r="92" spans="2:51" s="12" customFormat="1" ht="12">
      <c r="B92" s="233"/>
      <c r="C92" s="234"/>
      <c r="D92" s="235" t="s">
        <v>156</v>
      </c>
      <c r="E92" s="236" t="s">
        <v>19</v>
      </c>
      <c r="F92" s="237" t="s">
        <v>2997</v>
      </c>
      <c r="G92" s="234"/>
      <c r="H92" s="238">
        <v>211</v>
      </c>
      <c r="I92" s="239"/>
      <c r="J92" s="234"/>
      <c r="K92" s="234"/>
      <c r="L92" s="240"/>
      <c r="M92" s="241"/>
      <c r="N92" s="242"/>
      <c r="O92" s="242"/>
      <c r="P92" s="242"/>
      <c r="Q92" s="242"/>
      <c r="R92" s="242"/>
      <c r="S92" s="242"/>
      <c r="T92" s="243"/>
      <c r="AT92" s="244" t="s">
        <v>156</v>
      </c>
      <c r="AU92" s="244" t="s">
        <v>82</v>
      </c>
      <c r="AV92" s="12" t="s">
        <v>82</v>
      </c>
      <c r="AW92" s="12" t="s">
        <v>33</v>
      </c>
      <c r="AX92" s="12" t="s">
        <v>80</v>
      </c>
      <c r="AY92" s="244" t="s">
        <v>147</v>
      </c>
    </row>
    <row r="93" spans="2:65" s="1" customFormat="1" ht="16.5" customHeight="1">
      <c r="B93" s="39"/>
      <c r="C93" s="270" t="s">
        <v>176</v>
      </c>
      <c r="D93" s="270" t="s">
        <v>752</v>
      </c>
      <c r="E93" s="271" t="s">
        <v>2998</v>
      </c>
      <c r="F93" s="272" t="s">
        <v>2999</v>
      </c>
      <c r="G93" s="273" t="s">
        <v>212</v>
      </c>
      <c r="H93" s="274">
        <v>42.2</v>
      </c>
      <c r="I93" s="275"/>
      <c r="J93" s="276">
        <f>ROUND(I93*H93,2)</f>
        <v>0</v>
      </c>
      <c r="K93" s="272" t="s">
        <v>19</v>
      </c>
      <c r="L93" s="277"/>
      <c r="M93" s="278" t="s">
        <v>19</v>
      </c>
      <c r="N93" s="279" t="s">
        <v>43</v>
      </c>
      <c r="O93" s="84"/>
      <c r="P93" s="229">
        <f>O93*H93</f>
        <v>0</v>
      </c>
      <c r="Q93" s="229">
        <v>1</v>
      </c>
      <c r="R93" s="229">
        <f>Q93*H93</f>
        <v>42.2</v>
      </c>
      <c r="S93" s="229">
        <v>0</v>
      </c>
      <c r="T93" s="230">
        <f>S93*H93</f>
        <v>0</v>
      </c>
      <c r="AR93" s="231" t="s">
        <v>190</v>
      </c>
      <c r="AT93" s="231" t="s">
        <v>752</v>
      </c>
      <c r="AU93" s="231" t="s">
        <v>82</v>
      </c>
      <c r="AY93" s="18" t="s">
        <v>147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18" t="s">
        <v>80</v>
      </c>
      <c r="BK93" s="232">
        <f>ROUND(I93*H93,2)</f>
        <v>0</v>
      </c>
      <c r="BL93" s="18" t="s">
        <v>154</v>
      </c>
      <c r="BM93" s="231" t="s">
        <v>3000</v>
      </c>
    </row>
    <row r="94" spans="2:47" s="1" customFormat="1" ht="12">
      <c r="B94" s="39"/>
      <c r="C94" s="40"/>
      <c r="D94" s="235" t="s">
        <v>756</v>
      </c>
      <c r="E94" s="40"/>
      <c r="F94" s="280" t="s">
        <v>3001</v>
      </c>
      <c r="G94" s="40"/>
      <c r="H94" s="40"/>
      <c r="I94" s="146"/>
      <c r="J94" s="40"/>
      <c r="K94" s="40"/>
      <c r="L94" s="44"/>
      <c r="M94" s="281"/>
      <c r="N94" s="84"/>
      <c r="O94" s="84"/>
      <c r="P94" s="84"/>
      <c r="Q94" s="84"/>
      <c r="R94" s="84"/>
      <c r="S94" s="84"/>
      <c r="T94" s="85"/>
      <c r="AT94" s="18" t="s">
        <v>756</v>
      </c>
      <c r="AU94" s="18" t="s">
        <v>82</v>
      </c>
    </row>
    <row r="95" spans="2:51" s="12" customFormat="1" ht="12">
      <c r="B95" s="233"/>
      <c r="C95" s="234"/>
      <c r="D95" s="235" t="s">
        <v>156</v>
      </c>
      <c r="E95" s="236" t="s">
        <v>19</v>
      </c>
      <c r="F95" s="237" t="s">
        <v>3002</v>
      </c>
      <c r="G95" s="234"/>
      <c r="H95" s="238">
        <v>42.2</v>
      </c>
      <c r="I95" s="239"/>
      <c r="J95" s="234"/>
      <c r="K95" s="234"/>
      <c r="L95" s="240"/>
      <c r="M95" s="241"/>
      <c r="N95" s="242"/>
      <c r="O95" s="242"/>
      <c r="P95" s="242"/>
      <c r="Q95" s="242"/>
      <c r="R95" s="242"/>
      <c r="S95" s="242"/>
      <c r="T95" s="243"/>
      <c r="AT95" s="244" t="s">
        <v>156</v>
      </c>
      <c r="AU95" s="244" t="s">
        <v>82</v>
      </c>
      <c r="AV95" s="12" t="s">
        <v>82</v>
      </c>
      <c r="AW95" s="12" t="s">
        <v>33</v>
      </c>
      <c r="AX95" s="12" t="s">
        <v>80</v>
      </c>
      <c r="AY95" s="244" t="s">
        <v>147</v>
      </c>
    </row>
    <row r="96" spans="2:63" s="11" customFormat="1" ht="22.8" customHeight="1">
      <c r="B96" s="204"/>
      <c r="C96" s="205"/>
      <c r="D96" s="206" t="s">
        <v>71</v>
      </c>
      <c r="E96" s="218" t="s">
        <v>1103</v>
      </c>
      <c r="F96" s="218" t="s">
        <v>1104</v>
      </c>
      <c r="G96" s="205"/>
      <c r="H96" s="205"/>
      <c r="I96" s="208"/>
      <c r="J96" s="219">
        <f>BK96</f>
        <v>0</v>
      </c>
      <c r="K96" s="205"/>
      <c r="L96" s="210"/>
      <c r="M96" s="211"/>
      <c r="N96" s="212"/>
      <c r="O96" s="212"/>
      <c r="P96" s="213">
        <f>P97</f>
        <v>0</v>
      </c>
      <c r="Q96" s="212"/>
      <c r="R96" s="213">
        <f>R97</f>
        <v>0</v>
      </c>
      <c r="S96" s="212"/>
      <c r="T96" s="214">
        <f>T97</f>
        <v>0</v>
      </c>
      <c r="AR96" s="215" t="s">
        <v>80</v>
      </c>
      <c r="AT96" s="216" t="s">
        <v>71</v>
      </c>
      <c r="AU96" s="216" t="s">
        <v>80</v>
      </c>
      <c r="AY96" s="215" t="s">
        <v>147</v>
      </c>
      <c r="BK96" s="217">
        <f>BK97</f>
        <v>0</v>
      </c>
    </row>
    <row r="97" spans="2:65" s="1" customFormat="1" ht="36" customHeight="1">
      <c r="B97" s="39"/>
      <c r="C97" s="220" t="s">
        <v>184</v>
      </c>
      <c r="D97" s="220" t="s">
        <v>149</v>
      </c>
      <c r="E97" s="221" t="s">
        <v>3003</v>
      </c>
      <c r="F97" s="222" t="s">
        <v>3004</v>
      </c>
      <c r="G97" s="223" t="s">
        <v>212</v>
      </c>
      <c r="H97" s="224">
        <v>80.961</v>
      </c>
      <c r="I97" s="225"/>
      <c r="J97" s="226">
        <f>ROUND(I97*H97,2)</f>
        <v>0</v>
      </c>
      <c r="K97" s="222" t="s">
        <v>153</v>
      </c>
      <c r="L97" s="44"/>
      <c r="M97" s="294" t="s">
        <v>19</v>
      </c>
      <c r="N97" s="295" t="s">
        <v>43</v>
      </c>
      <c r="O97" s="296"/>
      <c r="P97" s="297">
        <f>O97*H97</f>
        <v>0</v>
      </c>
      <c r="Q97" s="297">
        <v>0</v>
      </c>
      <c r="R97" s="297">
        <f>Q97*H97</f>
        <v>0</v>
      </c>
      <c r="S97" s="297">
        <v>0</v>
      </c>
      <c r="T97" s="298">
        <f>S97*H97</f>
        <v>0</v>
      </c>
      <c r="AR97" s="231" t="s">
        <v>154</v>
      </c>
      <c r="AT97" s="231" t="s">
        <v>149</v>
      </c>
      <c r="AU97" s="231" t="s">
        <v>82</v>
      </c>
      <c r="AY97" s="18" t="s">
        <v>147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18" t="s">
        <v>80</v>
      </c>
      <c r="BK97" s="232">
        <f>ROUND(I97*H97,2)</f>
        <v>0</v>
      </c>
      <c r="BL97" s="18" t="s">
        <v>154</v>
      </c>
      <c r="BM97" s="231" t="s">
        <v>3005</v>
      </c>
    </row>
    <row r="98" spans="2:12" s="1" customFormat="1" ht="6.95" customHeight="1">
      <c r="B98" s="59"/>
      <c r="C98" s="60"/>
      <c r="D98" s="60"/>
      <c r="E98" s="60"/>
      <c r="F98" s="60"/>
      <c r="G98" s="60"/>
      <c r="H98" s="60"/>
      <c r="I98" s="171"/>
      <c r="J98" s="60"/>
      <c r="K98" s="60"/>
      <c r="L98" s="44"/>
    </row>
  </sheetData>
  <sheetProtection password="CC3D" sheet="1" objects="1" scenarios="1" formatColumns="0" formatRows="0" autoFilter="0"/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Josífek</dc:creator>
  <cp:keywords/>
  <dc:description/>
  <cp:lastModifiedBy>Josífek</cp:lastModifiedBy>
  <dcterms:created xsi:type="dcterms:W3CDTF">2019-06-01T20:54:31Z</dcterms:created>
  <dcterms:modified xsi:type="dcterms:W3CDTF">2019-06-01T20:54:49Z</dcterms:modified>
  <cp:category/>
  <cp:version/>
  <cp:contentType/>
  <cp:contentStatus/>
</cp:coreProperties>
</file>