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a před..." sheetId="2" r:id="rId2"/>
    <sheet name="SO 102.A - KOMUNIKACE STA..." sheetId="3" r:id="rId3"/>
    <sheet name="SO 191 - DIO" sheetId="4" r:id="rId4"/>
    <sheet name="SO 300.A - KANALIZACE A V..." sheetId="5" r:id="rId5"/>
    <sheet name="SO 404, SO412 - SO 404 Os..." sheetId="6" r:id="rId6"/>
    <sheet name="SO 421 - Technická ochran..." sheetId="7" r:id="rId7"/>
    <sheet name="SO 431 - Technická ochran..." sheetId="8" r:id="rId8"/>
    <sheet name="SO 502 - Přeložka plynovodu" sheetId="9" r:id="rId9"/>
    <sheet name="SO 802.A - Vegetační - SO..." sheetId="10" r:id="rId10"/>
  </sheets>
  <definedNames>
    <definedName name="_xlnm.Print_Area" localSheetId="0">'Rekapitulace stavby'!$D$4:$AO$36,'Rekapitulace stavby'!$C$42:$AQ$64</definedName>
    <definedName name="_xlnm._FilterDatabase" localSheetId="1" hidden="1">'SO 000 - Všeobecné a před...'!$C$91:$K$101</definedName>
    <definedName name="_xlnm.Print_Area" localSheetId="1">'SO 000 - Všeobecné a před...'!$C$4:$J$41,'SO 000 - Všeobecné a před...'!$C$47:$J$73,'SO 000 - Všeobecné a před...'!$C$79:$K$101</definedName>
    <definedName name="_xlnm._FilterDatabase" localSheetId="2" hidden="1">'SO 102.A - KOMUNIKACE STA...'!$C$97:$K$228</definedName>
    <definedName name="_xlnm.Print_Area" localSheetId="2">'SO 102.A - KOMUNIKACE STA...'!$C$4:$J$41,'SO 102.A - KOMUNIKACE STA...'!$C$47:$J$79,'SO 102.A - KOMUNIKACE STA...'!$C$85:$K$228</definedName>
    <definedName name="_xlnm._FilterDatabase" localSheetId="3" hidden="1">'SO 191 - DIO'!$C$91:$K$113</definedName>
    <definedName name="_xlnm.Print_Area" localSheetId="3">'SO 191 - DIO'!$C$4:$J$41,'SO 191 - DIO'!$C$47:$J$73,'SO 191 - DIO'!$C$79:$K$113</definedName>
    <definedName name="_xlnm._FilterDatabase" localSheetId="4" hidden="1">'SO 300.A - KANALIZACE A V...'!$C$93:$K$124</definedName>
    <definedName name="_xlnm.Print_Area" localSheetId="4">'SO 300.A - KANALIZACE A V...'!$C$4:$J$41,'SO 300.A - KANALIZACE A V...'!$C$47:$J$75,'SO 300.A - KANALIZACE A V...'!$C$81:$K$124</definedName>
    <definedName name="_xlnm._FilterDatabase" localSheetId="5" hidden="1">'SO 404, SO412 - SO 404 Os...'!$C$90:$K$115</definedName>
    <definedName name="_xlnm.Print_Area" localSheetId="5">'SO 404, SO412 - SO 404 Os...'!$C$4:$J$41,'SO 404, SO412 - SO 404 Os...'!$C$47:$J$72,'SO 404, SO412 - SO 404 Os...'!$C$78:$K$115</definedName>
    <definedName name="_xlnm._FilterDatabase" localSheetId="6" hidden="1">'SO 421 - Technická ochran...'!$C$93:$K$107</definedName>
    <definedName name="_xlnm.Print_Area" localSheetId="6">'SO 421 - Technická ochran...'!$C$4:$J$41,'SO 421 - Technická ochran...'!$C$47:$J$75,'SO 421 - Technická ochran...'!$C$81:$K$107</definedName>
    <definedName name="_xlnm._FilterDatabase" localSheetId="7" hidden="1">'SO 431 - Technická ochran...'!$C$92:$K$121</definedName>
    <definedName name="_xlnm.Print_Area" localSheetId="7">'SO 431 - Technická ochran...'!$C$4:$J$41,'SO 431 - Technická ochran...'!$C$47:$J$74,'SO 431 - Technická ochran...'!$C$80:$K$121</definedName>
    <definedName name="_xlnm._FilterDatabase" localSheetId="8" hidden="1">'SO 502 - Přeložka plynovodu'!$C$93:$K$146</definedName>
    <definedName name="_xlnm.Print_Area" localSheetId="8">'SO 502 - Přeložka plynovodu'!$C$4:$J$41,'SO 502 - Přeložka plynovodu'!$C$47:$J$75,'SO 502 - Přeložka plynovodu'!$C$81:$K$146</definedName>
    <definedName name="_xlnm._FilterDatabase" localSheetId="9" hidden="1">'SO 802.A - Vegetační - SO...'!$C$90:$K$121</definedName>
    <definedName name="_xlnm.Print_Area" localSheetId="9">'SO 802.A - Vegetační - SO...'!$C$4:$J$41,'SO 802.A - Vegetační - SO...'!$C$47:$J$72,'SO 802.A - Vegetační - SO...'!$C$78:$K$121</definedName>
    <definedName name="_xlnm.Print_Titles" localSheetId="0">'Rekapitulace stavby'!$52:$52</definedName>
    <definedName name="_xlnm.Print_Titles" localSheetId="1">'SO 000 - Všeobecné a před...'!$91:$91</definedName>
    <definedName name="_xlnm.Print_Titles" localSheetId="2">'SO 102.A - KOMUNIKACE STA...'!$97:$97</definedName>
    <definedName name="_xlnm.Print_Titles" localSheetId="3">'SO 191 - DIO'!$91:$91</definedName>
    <definedName name="_xlnm.Print_Titles" localSheetId="4">'SO 300.A - KANALIZACE A V...'!$93:$93</definedName>
    <definedName name="_xlnm.Print_Titles" localSheetId="6">'SO 421 - Technická ochran...'!$93:$93</definedName>
    <definedName name="_xlnm.Print_Titles" localSheetId="7">'SO 431 - Technická ochran...'!$92:$92</definedName>
    <definedName name="_xlnm.Print_Titles" localSheetId="8">'SO 502 - Přeložka plynovodu'!$93:$93</definedName>
    <definedName name="_xlnm.Print_Titles" localSheetId="9">'SO 802.A - Vegetační - SO...'!$90:$90</definedName>
  </definedNames>
  <calcPr fullCalcOnLoad="1"/>
</workbook>
</file>

<file path=xl/sharedStrings.xml><?xml version="1.0" encoding="utf-8"?>
<sst xmlns="http://schemas.openxmlformats.org/spreadsheetml/2006/main" count="5785" uniqueCount="978">
  <si>
    <t>Export Komplet</t>
  </si>
  <si>
    <t/>
  </si>
  <si>
    <t>2.0</t>
  </si>
  <si>
    <t>ZAMOK</t>
  </si>
  <si>
    <t>False</t>
  </si>
  <si>
    <t>{175b1042-7203-4af6-b50f-e610469245dc}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</si>
  <si>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</si>
  <si>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</si>
  <si>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</si>
  <si>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</si>
  <si>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</si>
  <si>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</si>
  <si>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</si>
  <si>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</si>
  <si>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1608126-KSÚS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</si>
  <si>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</si>
  <si>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</si>
  <si>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Okružní křižovatka v km 1,391.91 u areálu T-sport a SOPO - Modletice včetně chodníku k zastávce</t>
  </si>
  <si>
    <t>KSO:</t>
  </si>
  <si>
    <t>CC-CZ:</t>
  </si>
  <si>
    <t>Místo:</t>
  </si>
  <si>
    <t xml:space="preserve"> </t>
  </si>
  <si>
    <t>Datum:</t>
  </si>
  <si>
    <t>5. 2. 2018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</si>
  <si>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</si>
  <si>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</si>
  <si>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</si>
  <si>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</si>
  <si>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</si>
  <si>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</si>
  <si>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</si>
  <si>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</si>
  <si>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</si>
  <si>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</si>
  <si>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</si>
  <si>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</si>
  <si>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</si>
  <si>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</si>
  <si>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</si>
  <si>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</si>
  <si>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</si>
  <si>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</si>
  <si>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</si>
  <si>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</si>
  <si>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</si>
  <si>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</si>
  <si>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</si>
  <si>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</si>
  <si>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</si>
  <si>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</si>
  <si>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</si>
  <si>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</si>
  <si>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</si>
  <si>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</si>
  <si>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</si>
  <si>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</si>
  <si>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</si>
  <si>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</si>
  <si>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</si>
  <si>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</si>
  <si>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</si>
  <si>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</si>
  <si>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</si>
  <si>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</si>
  <si>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</si>
  <si>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</si>
  <si>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</si>
  <si>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</si>
  <si>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</si>
  <si>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</si>
  <si>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</si>
  <si>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</si>
  <si>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</si>
  <si>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a předběžné položky</t>
  </si>
  <si>
    <t>STA</t>
  </si>
  <si>
    <t>1</t>
  </si>
  <si>
    <t>{f79b155a-31eb-4b0c-8218-b462c9ba7e36}</t>
  </si>
  <si>
    <t>-1</t>
  </si>
  <si>
    <t>SO 102.A</t>
  </si>
  <si>
    <t>KOMUNIKACE STAVBA KSÚS</t>
  </si>
  <si>
    <t>{aac4cd79-5ce7-4af1-a105-f67043d696e7}</t>
  </si>
  <si>
    <t>SO 191</t>
  </si>
  <si>
    <t>DIO</t>
  </si>
  <si>
    <t>{0e1a6faa-b077-4533-a0a7-c89660a63b8c}</t>
  </si>
  <si>
    <t>SO 300.A</t>
  </si>
  <si>
    <t>KANALIZACE A VODOVOD</t>
  </si>
  <si>
    <t>{b796cd58-04f1-4438-bdbc-d151ac561d63}</t>
  </si>
  <si>
    <t>SO 404, SO412</t>
  </si>
  <si>
    <t>SO 404 Osvětlení okružní křižovatky, SO412 Osvětlení přechodů</t>
  </si>
  <si>
    <t>{c59a1a8d-9043-438a-88e3-0d94f989b290}</t>
  </si>
  <si>
    <t>2</t>
  </si>
  <si>
    <t>SO 421</t>
  </si>
  <si>
    <t>Technická ochrana kabelů slaboproudu u okružní křižovatky</t>
  </si>
  <si>
    <t>{84a99e1a-f498-4756-9cce-d149ad476323}</t>
  </si>
  <si>
    <t>SO 431</t>
  </si>
  <si>
    <t>Technická ochrana kabelů VN u okružní křižovatky</t>
  </si>
  <si>
    <t>{db0fc47c-e533-4d63-b07d-540fa539e953}</t>
  </si>
  <si>
    <t>SO 502</t>
  </si>
  <si>
    <t>Přeložka plynovodu</t>
  </si>
  <si>
    <t>{025eb23d-8074-4210-9f71-1f0628d81601}</t>
  </si>
  <si>
    <t>SO 802.A - Vegetační</t>
  </si>
  <si>
    <t>SO 802.A - Vegetační úpravy</t>
  </si>
  <si>
    <t>{f2a5251f-1f61-4c0f-bf2c-09acdb2d5df0}</t>
  </si>
  <si>
    <t>KRYCÍ LIST SOUPISU PRACÍ</t>
  </si>
  <si>
    <t>Objekt:</t>
  </si>
  <si>
    <t>SO 000 - Všeobecné a předběžné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</si>
  <si>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</si>
  <si>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</si>
  <si>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</si>
  <si>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</si>
  <si>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</si>
  <si>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</si>
  <si>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0 -  Všeobecné konstrukce a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</si>
  <si>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</si>
  <si>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</si>
  <si>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</si>
  <si>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</si>
  <si>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</si>
  <si>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</si>
  <si>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</si>
  <si>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</si>
  <si>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</si>
  <si>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</si>
  <si>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</si>
  <si>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</si>
  <si>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</si>
  <si>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</si>
  <si>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</si>
  <si>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</si>
  <si>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</si>
  <si>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</si>
  <si>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</si>
  <si>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</si>
  <si>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</si>
  <si>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</si>
  <si>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</si>
  <si>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Všeobecné konstrukce a práce</t>
  </si>
  <si>
    <t>ROZPOCET</t>
  </si>
  <si>
    <t>K</t>
  </si>
  <si>
    <t>02730.1</t>
  </si>
  <si>
    <t>POMOC PRÁCE ZŘÍZ NEBO ZAJIŠŤ OCHRANU INŽENÝRSKÝCH SÍTÍ</t>
  </si>
  <si>
    <t>KČ</t>
  </si>
  <si>
    <t>4</t>
  </si>
  <si>
    <t>-745279998</t>
  </si>
  <si>
    <t>02730.2</t>
  </si>
  <si>
    <t>1604772668</t>
  </si>
  <si>
    <t>3</t>
  </si>
  <si>
    <t>02910</t>
  </si>
  <si>
    <t>OSTATNÍ POŽADAVKY - ZEMĚMĚŘIČSKÁ MĚŘENÍ</t>
  </si>
  <si>
    <t>-175259957</t>
  </si>
  <si>
    <t>02944</t>
  </si>
  <si>
    <t>OSTAT POŽADAVKY - DOKUMENTACE SKUTEČ PROVEDENÍ V DIGIT FORMĚ</t>
  </si>
  <si>
    <t>1050478098</t>
  </si>
  <si>
    <t>5</t>
  </si>
  <si>
    <t>02946</t>
  </si>
  <si>
    <t>OSTAT POŽADAVKY - FOTODOKUMENTACE</t>
  </si>
  <si>
    <t>-762684356</t>
  </si>
  <si>
    <t>6</t>
  </si>
  <si>
    <t>02960.1</t>
  </si>
  <si>
    <t>OSTATNÍ POŽADAVKY - ODBORNÝ DOZOR</t>
  </si>
  <si>
    <t>1414688326</t>
  </si>
  <si>
    <t>7</t>
  </si>
  <si>
    <t>02960.2</t>
  </si>
  <si>
    <t>-309660183</t>
  </si>
  <si>
    <t>8</t>
  </si>
  <si>
    <t>03100</t>
  </si>
  <si>
    <t>ZAŘÍZENÍ STAVENIŠTĚ - ZŘÍZENÍ, PROVOZ, DEMONTÁŽ</t>
  </si>
  <si>
    <t>KPL</t>
  </si>
  <si>
    <t>1793348002</t>
  </si>
  <si>
    <t>A29</t>
  </si>
  <si>
    <t>12</t>
  </si>
  <si>
    <t>A30</t>
  </si>
  <si>
    <t>9</t>
  </si>
  <si>
    <t>B29</t>
  </si>
  <si>
    <t>10</t>
  </si>
  <si>
    <t>SO 102.A - KOMUNIKACE STAVBA KSÚS</t>
  </si>
  <si>
    <t>1 -  Zemní práce</t>
  </si>
  <si>
    <t>2 -  Základy</t>
  </si>
  <si>
    <t>4 -  Vodorovné konstrukce</t>
  </si>
  <si>
    <t>5 -  Komunikace</t>
  </si>
  <si>
    <t>8 -  Potrubí</t>
  </si>
  <si>
    <t>9 -  Ostatní konstrukce a práce</t>
  </si>
  <si>
    <t>014101</t>
  </si>
  <si>
    <t>POPLATKY ZA SKLÁDKU</t>
  </si>
  <si>
    <t>M3</t>
  </si>
  <si>
    <t>-850910746</t>
  </si>
  <si>
    <t>VV</t>
  </si>
  <si>
    <t>A53</t>
  </si>
  <si>
    <t>"z pol.č. 11332: "348,0</t>
  </si>
  <si>
    <t>B53</t>
  </si>
  <si>
    <t>"z pol.č. 11334: "236,25</t>
  </si>
  <si>
    <t>Součet</t>
  </si>
  <si>
    <t>72</t>
  </si>
  <si>
    <t>014101.2</t>
  </si>
  <si>
    <t>-359519340</t>
  </si>
  <si>
    <t>"z pol.č. 11313" 315,0</t>
  </si>
  <si>
    <t>"z pol.č. 11372" 35,0</t>
  </si>
  <si>
    <t>73</t>
  </si>
  <si>
    <t>014101.3</t>
  </si>
  <si>
    <t>-1822942444</t>
  </si>
  <si>
    <t>"z pol.č. 11352" 45,0*0,29</t>
  </si>
  <si>
    <t>"z pol.č. 96615" 33,92</t>
  </si>
  <si>
    <t>"z pol.č. 966358" 5,86*2,055</t>
  </si>
  <si>
    <t>014201</t>
  </si>
  <si>
    <t>POPLATKY ZA ZEMNÍK - ZEMINA</t>
  </si>
  <si>
    <t>1036605816</t>
  </si>
  <si>
    <t>A51</t>
  </si>
  <si>
    <t>"z pol.č. 12373b: "610,6</t>
  </si>
  <si>
    <t>B51</t>
  </si>
  <si>
    <t>"z pol.č. 12110b: "72,0</t>
  </si>
  <si>
    <t>014211</t>
  </si>
  <si>
    <t>POPLATKY ZA ZEMNÍK - ORNICE</t>
  </si>
  <si>
    <t>148892180</t>
  </si>
  <si>
    <t>A52</t>
  </si>
  <si>
    <t>680,0*0,05</t>
  </si>
  <si>
    <t xml:space="preserve"> Zemní práce</t>
  </si>
  <si>
    <t>11120</t>
  </si>
  <si>
    <t>ODSTRANĚNÍ KŘOVIN</t>
  </si>
  <si>
    <t>M2</t>
  </si>
  <si>
    <t>-1302449339</t>
  </si>
  <si>
    <t>11313</t>
  </si>
  <si>
    <t>ODSTRANĚNÍ KRYTU ZPEVNĚNÝCH PLOCH S ASFALTOVÝM POJIVEM</t>
  </si>
  <si>
    <t>23551254</t>
  </si>
  <si>
    <t>A2</t>
  </si>
  <si>
    <t>1575,0*0,2</t>
  </si>
  <si>
    <t>11332</t>
  </si>
  <si>
    <t>ODSTRANĚNÍ PODKLADŮ ZPEVNĚNÝCH PLOCH Z KAMENIVA NESTMELENÉHO</t>
  </si>
  <si>
    <t>1668315968</t>
  </si>
  <si>
    <t>11334</t>
  </si>
  <si>
    <t>ODSTRANĚNÍ PODKLADU ZPEVNĚNÝCH PLOCH S CEMENT POJIVEM</t>
  </si>
  <si>
    <t>1538726342</t>
  </si>
  <si>
    <t>A4</t>
  </si>
  <si>
    <t>1575,0*0,15</t>
  </si>
  <si>
    <t>11352</t>
  </si>
  <si>
    <t>ODSTRANĚNÍ CHODNÍKOVÝCH OBRUBNÍKŮ BETONOVÝCH</t>
  </si>
  <si>
    <t>M</t>
  </si>
  <si>
    <t>-556670468</t>
  </si>
  <si>
    <t>11372</t>
  </si>
  <si>
    <t>FRÉZOVÁNÍ ZPEVNĚNÝCH PLOCH ASFALTOVÝCH</t>
  </si>
  <si>
    <t>9314384</t>
  </si>
  <si>
    <t>B11</t>
  </si>
  <si>
    <t>"Konstrukce obrusu silnice II/101:" 350,0*0,1</t>
  </si>
  <si>
    <t>12110.a</t>
  </si>
  <si>
    <t>SEJMUTÍ ORNICE NEBO LESNÍ PŮDY</t>
  </si>
  <si>
    <t>-2100410344</t>
  </si>
  <si>
    <t>A5</t>
  </si>
  <si>
    <t>800,0*(50+150)/2/1000</t>
  </si>
  <si>
    <t>11</t>
  </si>
  <si>
    <t>12110.b</t>
  </si>
  <si>
    <t>-1616870557</t>
  </si>
  <si>
    <t>A6</t>
  </si>
  <si>
    <t>720,0*(50+150)/2/1000</t>
  </si>
  <si>
    <t>12373.a</t>
  </si>
  <si>
    <t>ODKOP PRO SPOD STAVBU SILNIC A ŽELEZNIC TŘ. I</t>
  </si>
  <si>
    <t>780898422</t>
  </si>
  <si>
    <t>A8</t>
  </si>
  <si>
    <t>"Výkopy pod komunikace: "54,0+66,0</t>
  </si>
  <si>
    <t>13</t>
  </si>
  <si>
    <t>12373.b</t>
  </si>
  <si>
    <t>1293522126</t>
  </si>
  <si>
    <t>14</t>
  </si>
  <si>
    <t>12573</t>
  </si>
  <si>
    <t>VYKOPÁVKY ZE ZEMNÍKŮ A SKLÁDEK TŘ. I</t>
  </si>
  <si>
    <t>1677780510</t>
  </si>
  <si>
    <t>A13</t>
  </si>
  <si>
    <t>12932</t>
  </si>
  <si>
    <t>ČIŠTĚNÍ PŘÍKOPŮ OD NÁNOSU DO 0,5M3/M</t>
  </si>
  <si>
    <t>524218457</t>
  </si>
  <si>
    <t>16</t>
  </si>
  <si>
    <t>17110</t>
  </si>
  <si>
    <t>ULOŽENÍ SYPANINY DO NÁSYPŮ SE ZHUTNĚNÍM</t>
  </si>
  <si>
    <t>1616756983</t>
  </si>
  <si>
    <t>17</t>
  </si>
  <si>
    <t>17120</t>
  </si>
  <si>
    <t>ULOŽENÍ SYPANINY DO NÁSYPŮ A NA SKLÁDKY BEZ ZHUTNĚNÍ</t>
  </si>
  <si>
    <t>1204602608</t>
  </si>
  <si>
    <t>18</t>
  </si>
  <si>
    <t>17180</t>
  </si>
  <si>
    <t>ULOŽENÍ SYPANINY DO NÁSYPŮ Z NAKUPOVANÝCH MATERIÁLŮ</t>
  </si>
  <si>
    <t>132572772</t>
  </si>
  <si>
    <t>19</t>
  </si>
  <si>
    <t>18110</t>
  </si>
  <si>
    <t>ÚPRAVA PLÁNĚ SE ZHUTNĚNÍM V HORNINĚ TŘ. I</t>
  </si>
  <si>
    <t>-678911197</t>
  </si>
  <si>
    <t>20</t>
  </si>
  <si>
    <t>18230</t>
  </si>
  <si>
    <t>ROZPROSTŘENÍ ORNICE V ROVINĚ</t>
  </si>
  <si>
    <t>-899859808</t>
  </si>
  <si>
    <t>A12</t>
  </si>
  <si>
    <t>680,0*0,1+680*0,05</t>
  </si>
  <si>
    <t xml:space="preserve"> Základy</t>
  </si>
  <si>
    <t>21263</t>
  </si>
  <si>
    <t>TRATIVODY KOMPLET Z TRUB Z PLAST HMOT DN DO 150MM</t>
  </si>
  <si>
    <t>-403047508</t>
  </si>
  <si>
    <t>A21</t>
  </si>
  <si>
    <t>215,0+30,0</t>
  </si>
  <si>
    <t>22</t>
  </si>
  <si>
    <t>21361</t>
  </si>
  <si>
    <t>DRENÁŽNÍ VRSTVY Z GEOTEXTILIE</t>
  </si>
  <si>
    <t>1560434013</t>
  </si>
  <si>
    <t>23</t>
  </si>
  <si>
    <t>272314</t>
  </si>
  <si>
    <t>ZÁKLADY Z PROSTÉHO BETONU DO C25/30 (B30)</t>
  </si>
  <si>
    <t>1432280928</t>
  </si>
  <si>
    <t>A24</t>
  </si>
  <si>
    <t>9,4*0,7*1,15+10,35*0,7*1,15</t>
  </si>
  <si>
    <t>24</t>
  </si>
  <si>
    <t>289971</t>
  </si>
  <si>
    <t>OPLÁŠTĚNÍ (ZPEVNĚNÍ) Z GEOTEXTILIE</t>
  </si>
  <si>
    <t>-739796121</t>
  </si>
  <si>
    <t>A22</t>
  </si>
  <si>
    <t>345,0*2,0</t>
  </si>
  <si>
    <t xml:space="preserve"> Vodorovné konstrukce</t>
  </si>
  <si>
    <t>25</t>
  </si>
  <si>
    <t>45152</t>
  </si>
  <si>
    <t>PODKLADNÍ A VÝPLŇOVÉ VRSTVY Z KAMENIVA DRCENÉHO</t>
  </si>
  <si>
    <t>1759347093</t>
  </si>
  <si>
    <t>26</t>
  </si>
  <si>
    <t>465512</t>
  </si>
  <si>
    <t>DLAŽBY Z LOMOVÉHO KAMENE NA MC</t>
  </si>
  <si>
    <t>-642279485</t>
  </si>
  <si>
    <t>A19</t>
  </si>
  <si>
    <t>38,0*0,35</t>
  </si>
  <si>
    <t>27</t>
  </si>
  <si>
    <t>467314</t>
  </si>
  <si>
    <t>STUPNĚ A PRAHY VODNÍCH KORYT Z PROSTÉHO BETONU C25/30</t>
  </si>
  <si>
    <t>1939702516</t>
  </si>
  <si>
    <t>A20</t>
  </si>
  <si>
    <t>3,0*0,6*0,6+2,0*0,6*0,6+2,9*0,6*0,6</t>
  </si>
  <si>
    <t xml:space="preserve"> Komunikace</t>
  </si>
  <si>
    <t>28</t>
  </si>
  <si>
    <t>56143</t>
  </si>
  <si>
    <t>KAMENIVO ZPEVNĚNÉ CEMENTEM TL. DO 150MM</t>
  </si>
  <si>
    <t>-729563280</t>
  </si>
  <si>
    <t>29</t>
  </si>
  <si>
    <t>56144</t>
  </si>
  <si>
    <t>KAMENIVO ZPEVNĚNÉ CEMENTEM TL. DO 200MM</t>
  </si>
  <si>
    <t>324354840</t>
  </si>
  <si>
    <t>30</t>
  </si>
  <si>
    <t>56333</t>
  </si>
  <si>
    <t>VOZOVKOVÉ VRSTVY ZE ŠTĚRKODRTI TL. DO 150MM</t>
  </si>
  <si>
    <t>1806062498</t>
  </si>
  <si>
    <t>A27</t>
  </si>
  <si>
    <t>"Konstrukce zvýšeného ostrůvku:" 65,0</t>
  </si>
  <si>
    <t>31</t>
  </si>
  <si>
    <t>56334</t>
  </si>
  <si>
    <t>VOZOVKOVÉ VRSTVY ZE ŠTĚRKODRTI TL. DO 200MM</t>
  </si>
  <si>
    <t>819521129</t>
  </si>
  <si>
    <t>"Okapové chodníčky:" 12,0</t>
  </si>
  <si>
    <t>"Varovné A29 signální pásy: "10,0</t>
  </si>
  <si>
    <t>C29</t>
  </si>
  <si>
    <t>"Celkem: "A29+B29</t>
  </si>
  <si>
    <t>32</t>
  </si>
  <si>
    <t>56335</t>
  </si>
  <si>
    <t>VOZOVKOVÉ VRSTVY ZE ŠTĚRKODRTI TL. DO 250MM</t>
  </si>
  <si>
    <t>2014579472</t>
  </si>
  <si>
    <t>33</t>
  </si>
  <si>
    <t>56932</t>
  </si>
  <si>
    <t>ZPEVNĚNÍ KRAJNIC ZE ŠTĚRKODRTI TL. DO 100MM</t>
  </si>
  <si>
    <t>-65305493</t>
  </si>
  <si>
    <t>34</t>
  </si>
  <si>
    <t>572113</t>
  </si>
  <si>
    <t>INFILTRAČNÍ POSTŘIK Z EMULZE DO 0,5KG/M2</t>
  </si>
  <si>
    <t>1378510090</t>
  </si>
  <si>
    <t>35</t>
  </si>
  <si>
    <t>572123</t>
  </si>
  <si>
    <t>INFILTRAČNÍ POSTŘIK Z EMULZE DO 1,0KG/M2</t>
  </si>
  <si>
    <t>1777707808</t>
  </si>
  <si>
    <t>36</t>
  </si>
  <si>
    <t>572212</t>
  </si>
  <si>
    <t>SPOJOVACÍ POSTŘIK Z MODIFIK ASFALTU DO 0,5KG/M2</t>
  </si>
  <si>
    <t>1320057820</t>
  </si>
  <si>
    <t>37</t>
  </si>
  <si>
    <t>57472</t>
  </si>
  <si>
    <t>VOZOVKOVÉ VÝZTUŽNÉ VRSTVY Z TEXTILIE</t>
  </si>
  <si>
    <t>820305670</t>
  </si>
  <si>
    <t>A44</t>
  </si>
  <si>
    <t>"Konstrukce opravy komunikace po osazení obruby:" 1,0</t>
  </si>
  <si>
    <t>38</t>
  </si>
  <si>
    <t>57475</t>
  </si>
  <si>
    <t>VOZOVKOVÉ VÝZTUŽNÉ VRSTVY Z GEOMŘÍŽOVINY</t>
  </si>
  <si>
    <t>1110171825</t>
  </si>
  <si>
    <t>39</t>
  </si>
  <si>
    <t>57479.R</t>
  </si>
  <si>
    <t>VOZOVKOVÉ VÝZTUŽNÉ VRSTVY</t>
  </si>
  <si>
    <t>1537963432</t>
  </si>
  <si>
    <t>40</t>
  </si>
  <si>
    <t>574B34</t>
  </si>
  <si>
    <t>ASFALTOVÝ BETON PRO OBRUSNÉ VRSTVY MODIFIK ACO 11+, 11S TL. 40MM</t>
  </si>
  <si>
    <t>1177962541</t>
  </si>
  <si>
    <t>41</t>
  </si>
  <si>
    <t>574D56</t>
  </si>
  <si>
    <t>ASFALTOVÝ BETON PRO LOŽNÍ VRSTVY MODIFIK ACL 16+, 16S TL. 60MM</t>
  </si>
  <si>
    <t>-1561575467</t>
  </si>
  <si>
    <t>A28</t>
  </si>
  <si>
    <t>"Konstrukce komunikace k T-sportu:" 245,0</t>
  </si>
  <si>
    <t>42</t>
  </si>
  <si>
    <t>574D78</t>
  </si>
  <si>
    <t>ASFALTOVÝ BETON PRO LOŽNÍ VRSTVY MODIFIK ACL 22+, 22S TL. 80MM</t>
  </si>
  <si>
    <t>-1216546656</t>
  </si>
  <si>
    <t>A34</t>
  </si>
  <si>
    <t>"Konstrukce komunikace silnice II/101: "1220,0</t>
  </si>
  <si>
    <t>43</t>
  </si>
  <si>
    <t>574D88</t>
  </si>
  <si>
    <t>ASFALTOVÝ BETON PRO LOŽNÍ VRSTVY MODIFIK ACL 22+, 22S TL. 90MM</t>
  </si>
  <si>
    <t>628134845</t>
  </si>
  <si>
    <t>A48</t>
  </si>
  <si>
    <t>"Konstrukce obrusu silnice II/101:" 350,0</t>
  </si>
  <si>
    <t>44</t>
  </si>
  <si>
    <t>574F56</t>
  </si>
  <si>
    <t>ASFALTOVÝ BETON PRO PODKLADNÍ VRSTVY MODIFIK ACP 16+, 16S TL. 60MM</t>
  </si>
  <si>
    <t>-1317893045</t>
  </si>
  <si>
    <t>A42</t>
  </si>
  <si>
    <t>45</t>
  </si>
  <si>
    <t>574F58</t>
  </si>
  <si>
    <t>ASFALTOVÝ BETON PRO PODKLADNÍ VRSTVY MODIFIK ACP 22+, 22S TL. 60MM</t>
  </si>
  <si>
    <t>1546475208</t>
  </si>
  <si>
    <t>B41</t>
  </si>
  <si>
    <t>"Konstrukce obrusu silnice II/101:" 350*0,2</t>
  </si>
  <si>
    <t>46</t>
  </si>
  <si>
    <t>574F78</t>
  </si>
  <si>
    <t>ASFALTOVÝ BETON PRO PODKLADNÍ VRSTVY MODIFIK ACP 22+, 22S TL. 80MM</t>
  </si>
  <si>
    <t>1374104985</t>
  </si>
  <si>
    <t>A37</t>
  </si>
  <si>
    <t>"Konstrukce komunikace silnice II/101: "1240,0</t>
  </si>
  <si>
    <t>47</t>
  </si>
  <si>
    <t>575A53</t>
  </si>
  <si>
    <t>LITÝ ASFALT MA I (SILNICE, DÁLNICE) 11 TL. 40MM</t>
  </si>
  <si>
    <t>1017853341</t>
  </si>
  <si>
    <t>A43</t>
  </si>
  <si>
    <t>48</t>
  </si>
  <si>
    <t>58212</t>
  </si>
  <si>
    <t>DLÁŽDĚNÉ KRYTY Z VELKÝCH KOSTEK DO LOŽE Z MC</t>
  </si>
  <si>
    <t>1404502634</t>
  </si>
  <si>
    <t>49</t>
  </si>
  <si>
    <t>58222</t>
  </si>
  <si>
    <t>DLÁŽDĚNÉ KRYTY Z DROBNÝCH KOSTEK DO LOŽE Z MC</t>
  </si>
  <si>
    <t>1645519046</t>
  </si>
  <si>
    <t>A26</t>
  </si>
  <si>
    <t>"Konstrukce zvýšeného ostrůvku:" 61,0</t>
  </si>
  <si>
    <t>50</t>
  </si>
  <si>
    <t>582611</t>
  </si>
  <si>
    <t>KRYTY Z BETON DLAŽDIC SE ZÁMKEM ŠEDÝCH TL 60MM DO LOŽE Z KAM</t>
  </si>
  <si>
    <t>1122621685</t>
  </si>
  <si>
    <t>A47</t>
  </si>
  <si>
    <t>"Okapové chodníčky:" 10,0</t>
  </si>
  <si>
    <t>51</t>
  </si>
  <si>
    <t>58261A</t>
  </si>
  <si>
    <t>KRYTY Z BETON DLAŽDIC SE ZÁMKEM BAREV RELIÉF TL 60MM DO LOŽE Z KAM</t>
  </si>
  <si>
    <t>1465619573</t>
  </si>
  <si>
    <t>"Varovné A30 signální pásy: "9,0</t>
  </si>
  <si>
    <t xml:space="preserve"> Potrubí</t>
  </si>
  <si>
    <t>52</t>
  </si>
  <si>
    <t>89711</t>
  </si>
  <si>
    <t>VPUSŤ KANALIZAČNÍ ULIČNÍ KOMPLETNÍ MONOLIT BETON</t>
  </si>
  <si>
    <t>KUS</t>
  </si>
  <si>
    <t>2138376774</t>
  </si>
  <si>
    <t>53</t>
  </si>
  <si>
    <t>89742</t>
  </si>
  <si>
    <t>VPUSŤ CHODNÍKOVÁ Z BETON DÍLCŮ</t>
  </si>
  <si>
    <t>-320375950</t>
  </si>
  <si>
    <t xml:space="preserve"> Ostatní konstrukce a práce</t>
  </si>
  <si>
    <t>54</t>
  </si>
  <si>
    <t>9111A3</t>
  </si>
  <si>
    <t>ZÁBRADLÍ SILNIČNÍ S VODOR MADLY - DEMONTÁŽ S PŘESUNEM</t>
  </si>
  <si>
    <t>2055099098</t>
  </si>
  <si>
    <t>55</t>
  </si>
  <si>
    <t>9112A1</t>
  </si>
  <si>
    <t>ZÁBRADLÍ MOSTNÍ S VODOR MADLY - DODÁVKA A MONTÁŽ</t>
  </si>
  <si>
    <t>180348093</t>
  </si>
  <si>
    <t>A63</t>
  </si>
  <si>
    <t>7,2+8,4</t>
  </si>
  <si>
    <t>56</t>
  </si>
  <si>
    <t>9113A1</t>
  </si>
  <si>
    <t>SVODIDLO OCEL SILNIČ JEDNOSTR, ÚROVEŇ ZADRŽ N1, N2 - DODÁVKA A MONTÁŽ</t>
  </si>
  <si>
    <t>-301929565</t>
  </si>
  <si>
    <t>57</t>
  </si>
  <si>
    <t>9113B3</t>
  </si>
  <si>
    <t>SVODIDLO OCEL SILNIČ JEDNOSTR, ÚROVEŇ ZADRŽ H1 - DEMONTÁŽ S PŘESUNEM</t>
  </si>
  <si>
    <t>274280687</t>
  </si>
  <si>
    <t>58</t>
  </si>
  <si>
    <t>914113</t>
  </si>
  <si>
    <t>DOPRAVNÍ ZNAČKY ZÁKLADNÍ VELIKOSTI OCELOVÉ NEREFLEXNÍ - DEMONTÁŽ</t>
  </si>
  <si>
    <t>-209199715</t>
  </si>
  <si>
    <t>59</t>
  </si>
  <si>
    <t>914161</t>
  </si>
  <si>
    <t>DOPRAVNÍ ZNAČKY ZÁKLADNÍ VELIKOSTI HLINÍKOVÉ FÓLIE TŘ 1 - DODÁVKA A MONTÁŽ</t>
  </si>
  <si>
    <t>-688887680</t>
  </si>
  <si>
    <t>60</t>
  </si>
  <si>
    <t>914171</t>
  </si>
  <si>
    <t>DOPRAVNÍ ZNAČKY ZÁKLADNÍ VELIKOSTI HLINÍKOVÉ FÓLIE TŘ 2 - DODÁVKA A MONTÁŽ</t>
  </si>
  <si>
    <t>2074858526</t>
  </si>
  <si>
    <t>A61</t>
  </si>
  <si>
    <t>"IP6: "1</t>
  </si>
  <si>
    <t>61</t>
  </si>
  <si>
    <t>914551</t>
  </si>
  <si>
    <t>DOPRAV ZNAČ VELKOPLOŠ HLINÍK LAMELY FÓLIE TŘ 1 - DOD A MONT</t>
  </si>
  <si>
    <t>14850886</t>
  </si>
  <si>
    <t>A60</t>
  </si>
  <si>
    <t>" IS9b: "2*3,8*2,8</t>
  </si>
  <si>
    <t>62</t>
  </si>
  <si>
    <t>914931</t>
  </si>
  <si>
    <t>SLOUPKY A STOJKY DZ Z HLINÍK TRUBEK ZABETON DOD A MONTÁŽ</t>
  </si>
  <si>
    <t>1618822089</t>
  </si>
  <si>
    <t>A58</t>
  </si>
  <si>
    <t>17+1+2*2</t>
  </si>
  <si>
    <t>63</t>
  </si>
  <si>
    <t>915221</t>
  </si>
  <si>
    <t>VODOR DOPRAV ZNAČ PLASTEM STRUKTURÁLNÍ NEHLUČNÉ - DOD A POKLÁDKA</t>
  </si>
  <si>
    <t>-1981537849</t>
  </si>
  <si>
    <t>64</t>
  </si>
  <si>
    <t>917425</t>
  </si>
  <si>
    <t>CHODNÍKOVÉ OBRUBY Z KAMENNÝCH OBRUBNÍKŮ ŠÍŘ 200MM</t>
  </si>
  <si>
    <t>547054540</t>
  </si>
  <si>
    <t>65</t>
  </si>
  <si>
    <t>918115</t>
  </si>
  <si>
    <t>ČELA PROPUSTU Z BETONU DO C 30/37</t>
  </si>
  <si>
    <t>-511365664</t>
  </si>
  <si>
    <t>9,4*0,75*3,43+10,35*0,75*2,15+9,4*1,15*0,7+10,35*1,15*0,7</t>
  </si>
  <si>
    <t>66</t>
  </si>
  <si>
    <t>918359.R</t>
  </si>
  <si>
    <t>PROPUSTY Z TRUB DN 600MM</t>
  </si>
  <si>
    <t>1079242598</t>
  </si>
  <si>
    <t>A64</t>
  </si>
  <si>
    <t>5,3+2,4</t>
  </si>
  <si>
    <t>67</t>
  </si>
  <si>
    <t>919114</t>
  </si>
  <si>
    <t>ŘEZÁNÍ ASFALTOVÉHO KRYTU VOZOVEK TL DO 200MM</t>
  </si>
  <si>
    <t>-1367303832</t>
  </si>
  <si>
    <t>68</t>
  </si>
  <si>
    <t>919149.R</t>
  </si>
  <si>
    <t>ŘEZÁNÍ ŽELEZOBETONOVÝCH KONSTRUKCÍ TL DO 200MM</t>
  </si>
  <si>
    <t>-1046228887</t>
  </si>
  <si>
    <t>69</t>
  </si>
  <si>
    <t>93543</t>
  </si>
  <si>
    <t>ŽLABY Z DÍLCŮ Z POLYMERBETONU SVĚTLÉ ŠÍŘKY DO 200MM VČETNĚ MŘÍŽÍ</t>
  </si>
  <si>
    <t>-2023025679</t>
  </si>
  <si>
    <t>A69</t>
  </si>
  <si>
    <t>4,0+6,0+20,0</t>
  </si>
  <si>
    <t>70</t>
  </si>
  <si>
    <t>96615</t>
  </si>
  <si>
    <t>BOURÁNÍ KONSTRUKCÍ Z PROSTÉHO BETONU</t>
  </si>
  <si>
    <t>728220934</t>
  </si>
  <si>
    <t>71</t>
  </si>
  <si>
    <t>966358</t>
  </si>
  <si>
    <t>BOURÁNÍ PROPUSTŮ Z TRUB DN DO 600MM</t>
  </si>
  <si>
    <t>2055847437</t>
  </si>
  <si>
    <t>A55</t>
  </si>
  <si>
    <t>1,0+4,86</t>
  </si>
  <si>
    <t>SO 191 - DIO</t>
  </si>
  <si>
    <t>914122</t>
  </si>
  <si>
    <t>DOPRAVNÍ ZNAČKY ZÁKLADNÍ VELIKOSTI OCELOVÉ FÓLIE TŘ 1 - MONTÁŽ S PŘEMÍSTĚNÍM</t>
  </si>
  <si>
    <t>1828114272</t>
  </si>
  <si>
    <t>914123</t>
  </si>
  <si>
    <t>DOPRAVNÍ ZNAČKY ZÁKLADNÍ VELIKOSTI OCELOVÉ FÓLIE TŘ 1 - DEMONTÁŽ</t>
  </si>
  <si>
    <t>-345403914</t>
  </si>
  <si>
    <t>914129</t>
  </si>
  <si>
    <t>DOPRAV ZNAČKY ZÁKLAD VEL OCEL FÓLIE TŘ 1 - NÁJEMNÉ</t>
  </si>
  <si>
    <t>KSDEN</t>
  </si>
  <si>
    <t>230586872</t>
  </si>
  <si>
    <t>915111</t>
  </si>
  <si>
    <t>VODOROVNÉ DOPRAVNÍ ZNAČENÍ BARVOU HLADKÉ - DODÁVKA A POKLÁDKA</t>
  </si>
  <si>
    <t>852917160</t>
  </si>
  <si>
    <t>915112</t>
  </si>
  <si>
    <t>VODOROVNÉ DOPRAVNÍ ZNAČENÍ BARVOU HLADKÉ - ODSTRANĚNÍ</t>
  </si>
  <si>
    <t>-1009562025</t>
  </si>
  <si>
    <t>916122</t>
  </si>
  <si>
    <t>DOPRAV SVĚTLO VÝSTRAŽ SOUPRAVA 3KS - MONTÁŽ S PŘESUNEM</t>
  </si>
  <si>
    <t>-980519937</t>
  </si>
  <si>
    <t>916123</t>
  </si>
  <si>
    <t>DOPRAV SVĚTLO VÝSTRAŽ SOUPRAVA 3KS - DEMONTÁŽ</t>
  </si>
  <si>
    <t>-1521567885</t>
  </si>
  <si>
    <t>916129</t>
  </si>
  <si>
    <t>DOPRAV SVĚTLO VÝSTRAŽ SOUPRAVA 3KS - NÁJEMNÉ</t>
  </si>
  <si>
    <t>221537069</t>
  </si>
  <si>
    <t>916152</t>
  </si>
  <si>
    <t>SEMAFOROVÁ PŘENOSNÁ SOUPRAVA - MONTÁŽ S PŘESUNEM</t>
  </si>
  <si>
    <t>330329480</t>
  </si>
  <si>
    <t>916153</t>
  </si>
  <si>
    <t>SEMAFOROVÁ PŘENOSNÁ SOUPRAVA - DEMONTÁŽ</t>
  </si>
  <si>
    <t>37175106</t>
  </si>
  <si>
    <t>916159</t>
  </si>
  <si>
    <t>SEMAFOROVÁ PŘENOSNÁ SOUPRAVA - NÁJEMNÉ</t>
  </si>
  <si>
    <t>-787941693</t>
  </si>
  <si>
    <t>916312</t>
  </si>
  <si>
    <t>DOPRAVNÍ ZÁBRANY Z2 S FÓLIÍ TŘ 1 - MONTÁŽ S PŘESUNEM</t>
  </si>
  <si>
    <t>-538939107</t>
  </si>
  <si>
    <t>916313</t>
  </si>
  <si>
    <t>DOPRAVNÍ ZÁBRANY Z2 S FÓLIÍ TŘ 1 - DEMONTÁŽ</t>
  </si>
  <si>
    <t>1250322205</t>
  </si>
  <si>
    <t>916319</t>
  </si>
  <si>
    <t>DOPRAVNÍ ZÁBRANY Z2 - NÁJEMNÉ</t>
  </si>
  <si>
    <t>-344252276</t>
  </si>
  <si>
    <t>916332</t>
  </si>
  <si>
    <t>SMĚROVACÍ DESKY Z4 JEDNOSTR S FÓLIÍ TŘ 1 - MONTÁŽ S PŘESUNEM</t>
  </si>
  <si>
    <t>1201333626</t>
  </si>
  <si>
    <t>916333</t>
  </si>
  <si>
    <t>SMĚROVACÍ DESKY Z4 JEDNOSTR S FÓLIÍ TŘ 1 - DEMONTÁŽ</t>
  </si>
  <si>
    <t>777709877</t>
  </si>
  <si>
    <t>916339</t>
  </si>
  <si>
    <t>SMĚROVACÍ DESKY Z4 - NÁJEMNÉ</t>
  </si>
  <si>
    <t>-1916211425</t>
  </si>
  <si>
    <t>916711</t>
  </si>
  <si>
    <t>UPEVŇOVACÍ KONSTR - PODKLADNÍ DESKA POD 28KG - DOD A MONTÁŽ</t>
  </si>
  <si>
    <t>-1333377508</t>
  </si>
  <si>
    <t>916713</t>
  </si>
  <si>
    <t>UPEVŇOVACÍ KONSTR - PODKLADNÍ DESKA POD 28KG - DEMONTÁŽ</t>
  </si>
  <si>
    <t>384061684</t>
  </si>
  <si>
    <t>916719</t>
  </si>
  <si>
    <t>UPEVŇOVACÍ KONSTR - PODKLAD DESKA POD 28KG - NÁJEMNÉ</t>
  </si>
  <si>
    <t>213126748</t>
  </si>
  <si>
    <t>B4</t>
  </si>
  <si>
    <t>C4</t>
  </si>
  <si>
    <t>D4</t>
  </si>
  <si>
    <t>SO 300.A - KANALIZACE A VODOVOD</t>
  </si>
  <si>
    <t>1849264913</t>
  </si>
  <si>
    <t>A14</t>
  </si>
  <si>
    <t>"z pol.č. 13273a: "122,0</t>
  </si>
  <si>
    <t>12110</t>
  </si>
  <si>
    <t>-598098484</t>
  </si>
  <si>
    <t>A1</t>
  </si>
  <si>
    <t>118,0*0,9*0,15</t>
  </si>
  <si>
    <t>13273.a</t>
  </si>
  <si>
    <t>HLOUBENÍ RÝH ŠÍŘ DO 2M PAŽ I NEPAŽ TŘ. I</t>
  </si>
  <si>
    <t>-26168810</t>
  </si>
  <si>
    <t>"Výkopy - vykop rýhy pro osazení stoky A2, B: "122,0</t>
  </si>
  <si>
    <t>13273.b</t>
  </si>
  <si>
    <t>-8669600</t>
  </si>
  <si>
    <t>-343716393</t>
  </si>
  <si>
    <t>192026783</t>
  </si>
  <si>
    <t>"Podsyp + obsyp potrubí přípojek pískem: "56,0</t>
  </si>
  <si>
    <t>"Podsyp + obsyp potrubí stoky potrubí pískem: "28,0</t>
  </si>
  <si>
    <t>"Podsyp + obsyp potrubí vodovodu potrubí pískem: "10,0</t>
  </si>
  <si>
    <t>"hutněný zásyp potrubí stoky A4 přípojek (konstruk. vrstvy komunikace 0,5 m odečteny): "41,0</t>
  </si>
  <si>
    <t>E4</t>
  </si>
  <si>
    <t>"Celkem: "A4+B4+C4+D4</t>
  </si>
  <si>
    <t>87327</t>
  </si>
  <si>
    <t>POTRUBÍ Z TRUB PLASTOVÝCH TLAKOVÝCH SVAŘOVANÝCH DN DO 100MM</t>
  </si>
  <si>
    <t>-948889758</t>
  </si>
  <si>
    <t>"Pokládka vodovodního potrubí HDPE100 160x14,6 mm SDR11: "21,0</t>
  </si>
  <si>
    <t>87433</t>
  </si>
  <si>
    <t>POTRUBÍ Z TRUB PLASTOVÝCH ODPADNÍCH DN DO 150MM</t>
  </si>
  <si>
    <t>-1192957055</t>
  </si>
  <si>
    <t>A10</t>
  </si>
  <si>
    <t>"Pokládka potrubí přípojek vpustí (PVC potrubí DN150 SN8): "118,0</t>
  </si>
  <si>
    <t>87444</t>
  </si>
  <si>
    <t>POTRUBÍ Z TRUB PLASTOVÝCH ODPADNÍCH DN DO 250MM</t>
  </si>
  <si>
    <t>162787622</t>
  </si>
  <si>
    <t>A9</t>
  </si>
  <si>
    <t>"Pokládka potrubí stoky (PP potrubí DN250 SN10): "46,0</t>
  </si>
  <si>
    <t>87645</t>
  </si>
  <si>
    <t>CHRÁNIČKY Z TRUB PLASTOVÝCH DN DO 300MM</t>
  </si>
  <si>
    <t>-188926515</t>
  </si>
  <si>
    <t>A7</t>
  </si>
  <si>
    <t>"Chránička vodovodu PP DN300 SN10: "12,0</t>
  </si>
  <si>
    <t>891133</t>
  </si>
  <si>
    <t>ŠOUPÁTKA DN DO 150MM</t>
  </si>
  <si>
    <t>-1808783699</t>
  </si>
  <si>
    <t>891933</t>
  </si>
  <si>
    <t>ZEMNÍ SOUPRAVY DN DO 150MM S POKLOPEM</t>
  </si>
  <si>
    <t>-1518953291</t>
  </si>
  <si>
    <t>894345</t>
  </si>
  <si>
    <t>ŠACHTY KANALIZAČNÍ Z PROST BETONU NA POTRUBÍ DN DO 300MM</t>
  </si>
  <si>
    <t>-972300441</t>
  </si>
  <si>
    <t>89916</t>
  </si>
  <si>
    <t>BETONOVÉ DOPLŇKY TRUB VEDENÍ</t>
  </si>
  <si>
    <t>1653492214</t>
  </si>
  <si>
    <t>SO 404, SO412 - SO 404 Osvětlení okružní křižovatky, SO412 Osvětlení přechodů</t>
  </si>
  <si>
    <t>Projektové práce</t>
  </si>
  <si>
    <t>Jiné VRN</t>
  </si>
  <si>
    <t>210810014</t>
  </si>
  <si>
    <t>Montáž měděných kabelů CYKY, CYKYD, CYKYDY, NYM, NYY, YSLY 750 V 4x16mm2 uložených volně</t>
  </si>
  <si>
    <t>m</t>
  </si>
  <si>
    <t>-2105617666</t>
  </si>
  <si>
    <t>341110800</t>
  </si>
  <si>
    <t>kabel silový s Cu jádrem CYKY 4x16 mm2</t>
  </si>
  <si>
    <t>-786753981</t>
  </si>
  <si>
    <t>741122142</t>
  </si>
  <si>
    <t>Montáž kabel Cu plný kulatý žíla 5x1,5 až 2,5 mm2 zatažený v trubkách (CYKY)</t>
  </si>
  <si>
    <t>-1515784415</t>
  </si>
  <si>
    <t>341110900</t>
  </si>
  <si>
    <t>kabel silový s Cu jádrem CYKY 5x1,5 mm2</t>
  </si>
  <si>
    <t>-1852564721</t>
  </si>
  <si>
    <t>741130021</t>
  </si>
  <si>
    <t>Ukončení vodič izolovaný do 2,5 mm2 na svorkovnici</t>
  </si>
  <si>
    <t>kus</t>
  </si>
  <si>
    <t>-2026100998</t>
  </si>
  <si>
    <t>741130025</t>
  </si>
  <si>
    <t>Ukončení vodič izolovaný do 16 mm2 na svorkovnici</t>
  </si>
  <si>
    <t>878521456</t>
  </si>
  <si>
    <t>741372151</t>
  </si>
  <si>
    <t>Montáž svítidlo LED průmyslové závěsné lampa</t>
  </si>
  <si>
    <t>2129333585</t>
  </si>
  <si>
    <t>210220020</t>
  </si>
  <si>
    <t>Montáž uzemňovacího vedení vodičů FeZn pomocí svorek v zemi páskou do 120 mm2 ve městské zástavbě</t>
  </si>
  <si>
    <t>1092046919</t>
  </si>
  <si>
    <t>354420620</t>
  </si>
  <si>
    <t>pás zemnící 30 x 4 mm FeZn</t>
  </si>
  <si>
    <t>kg</t>
  </si>
  <si>
    <t>-68908216</t>
  </si>
  <si>
    <t>354420360</t>
  </si>
  <si>
    <t>svorka uzemnění  SP nerez připojovací</t>
  </si>
  <si>
    <t>-1983487865</t>
  </si>
  <si>
    <t>354420370</t>
  </si>
  <si>
    <t>svorka uzemnění  SK nerez křížová</t>
  </si>
  <si>
    <t>-550046769</t>
  </si>
  <si>
    <t>111633460</t>
  </si>
  <si>
    <t>suspenze asfaltová GUMOASFALT SA 12/ 10 kg</t>
  </si>
  <si>
    <t>t</t>
  </si>
  <si>
    <t>-1827563642</t>
  </si>
  <si>
    <t>460050703</t>
  </si>
  <si>
    <t>Hloubení nezapažených jam pro stožáry veřejného osvětlení ručně v hornině tř 3</t>
  </si>
  <si>
    <t>-683826012</t>
  </si>
  <si>
    <t>460080034</t>
  </si>
  <si>
    <t>Základové konstrukce ze ŽB tř. C 20/25</t>
  </si>
  <si>
    <t>m3</t>
  </si>
  <si>
    <t>1872389334</t>
  </si>
  <si>
    <t>460080201</t>
  </si>
  <si>
    <t>Zřízení nezabudovaného bednění základových konstrukcí</t>
  </si>
  <si>
    <t>m2</t>
  </si>
  <si>
    <t>-1910923886</t>
  </si>
  <si>
    <t>460080301</t>
  </si>
  <si>
    <t>Odstranění nezabudovaného bednění základových konstrukcí</t>
  </si>
  <si>
    <t>1966031989</t>
  </si>
  <si>
    <t>210204011</t>
  </si>
  <si>
    <t>Montáž stožárů osvětlení ocelových samostatně stojících délky do 12 m</t>
  </si>
  <si>
    <t>-1503247867</t>
  </si>
  <si>
    <t>210204103</t>
  </si>
  <si>
    <t>Montáž výložníků osvětlení jednoramenných sloupových hmotnosti do 35 kg</t>
  </si>
  <si>
    <t>-1673202468</t>
  </si>
  <si>
    <t>1608126-SM-fialov</t>
  </si>
  <si>
    <t>Světelné místo Komplet Fialové (stožár, svítidlo, výložník, svorkovnice) dle výpočtu osvětlení</t>
  </si>
  <si>
    <t>ks</t>
  </si>
  <si>
    <t>591687938</t>
  </si>
  <si>
    <t>1608126-SM-Přecho</t>
  </si>
  <si>
    <t>Světelné místo Komplet přechodové oranžové (stožár, svítidlo, výložník, svorkovnice) dle výpočtu osvětlení</t>
  </si>
  <si>
    <t>1138446765</t>
  </si>
  <si>
    <t>012103000</t>
  </si>
  <si>
    <t>Geodetické práce před výstavbou</t>
  </si>
  <si>
    <t>km</t>
  </si>
  <si>
    <t>-472128626</t>
  </si>
  <si>
    <t>012303000</t>
  </si>
  <si>
    <t>Geodetické práce po výstavbě</t>
  </si>
  <si>
    <t>1666488173</t>
  </si>
  <si>
    <t>044002000</t>
  </si>
  <si>
    <t>Revize</t>
  </si>
  <si>
    <t>791016732</t>
  </si>
  <si>
    <t>065002000</t>
  </si>
  <si>
    <t>Mimostaveništní doprava materiálů</t>
  </si>
  <si>
    <t>459181045</t>
  </si>
  <si>
    <t>SO 421 - Technická ochrana kabelů slaboproudu u okružní křižovatky</t>
  </si>
  <si>
    <t>PSV -  Práce a dodávky PSV</t>
  </si>
  <si>
    <t xml:space="preserve">    741 -  Elektroinstalace</t>
  </si>
  <si>
    <t xml:space="preserve">    742 -  Elektroinstalace</t>
  </si>
  <si>
    <t>998225111</t>
  </si>
  <si>
    <t>Přesun hmot pro pozemní komunikace s krytem z kamene, monolitickým betonovým nebo živičným</t>
  </si>
  <si>
    <t>-1560369587</t>
  </si>
  <si>
    <t>998225194</t>
  </si>
  <si>
    <t>Příplatek k přesunu hmot pro pozemní komunikace s krytem z kamene, živičným, betonovým do 5000 m</t>
  </si>
  <si>
    <t>-695010178</t>
  </si>
  <si>
    <t>741128022</t>
  </si>
  <si>
    <t>Příplatek k montáži kabelů za zatažení vodiče a kabelu do 2,00 kg</t>
  </si>
  <si>
    <t>559361194</t>
  </si>
  <si>
    <t>460150304</t>
  </si>
  <si>
    <t>Hloubení kabelových zapažených i nezapažených rýh ručně š 50 cm, hl 120 cm, v hornině tř 4</t>
  </si>
  <si>
    <t>-923449593</t>
  </si>
  <si>
    <t>460560284</t>
  </si>
  <si>
    <t>Zásyp rýh ručně šířky 50 cm, hloubky 100 cm, z horniny třídy 4</t>
  </si>
  <si>
    <t>-1008381219</t>
  </si>
  <si>
    <t>460650065</t>
  </si>
  <si>
    <t>Zřízení podkladní vrstvy vozovky a chodníku z kameniva drceného se zhutněním tloušťky do 30 cm</t>
  </si>
  <si>
    <t>1274650322</t>
  </si>
  <si>
    <t>PSV</t>
  </si>
  <si>
    <t xml:space="preserve"> Práce a dodávky PSV</t>
  </si>
  <si>
    <t>741</t>
  </si>
  <si>
    <t xml:space="preserve"> Elektroinstalace</t>
  </si>
  <si>
    <t>741111803</t>
  </si>
  <si>
    <t>Demontáž trubky plastové tuhé D přes 50 mm uložené pevně</t>
  </si>
  <si>
    <t>-664998558</t>
  </si>
  <si>
    <t>742</t>
  </si>
  <si>
    <t>742110021</t>
  </si>
  <si>
    <t>Montáž trubek pro slaboproud plastových tuhých pro vnější rozvody uložených volně na příchytky</t>
  </si>
  <si>
    <t>-41254737</t>
  </si>
  <si>
    <t>Trubka dělená</t>
  </si>
  <si>
    <t>Trubka podélně dělená 110 PS, délky 3m</t>
  </si>
  <si>
    <t>320315206</t>
  </si>
  <si>
    <t>742121001</t>
  </si>
  <si>
    <t>Montáž kabelů sdělovacích pro vnitřní rozvody do 15 žil</t>
  </si>
  <si>
    <t>-855462504</t>
  </si>
  <si>
    <t>SO 431 - Technická ochrana kabelů VN u okružní křižovatky</t>
  </si>
  <si>
    <t>M -  Práce a dodávky M</t>
  </si>
  <si>
    <t xml:space="preserve">    46-M -  Zemní práce při extr.mont.pracích</t>
  </si>
  <si>
    <t>883510086</t>
  </si>
  <si>
    <t>-1753255707</t>
  </si>
  <si>
    <t>741110053</t>
  </si>
  <si>
    <t>Montáž trubka plastová ohebná D přes 35 mm uložená volně</t>
  </si>
  <si>
    <t>-968829312</t>
  </si>
  <si>
    <t>345713560</t>
  </si>
  <si>
    <t>trubka elektroinstalační ohebná Kopoflex, HDPE+LDPE KF 09120</t>
  </si>
  <si>
    <t>-169028321</t>
  </si>
  <si>
    <t>323152934</t>
  </si>
  <si>
    <t>-167607277</t>
  </si>
  <si>
    <t>1550399913</t>
  </si>
  <si>
    <t>-440878830</t>
  </si>
  <si>
    <t>-367906305</t>
  </si>
  <si>
    <t>460030011</t>
  </si>
  <si>
    <t>Sejmutí drnu jakékoliv tloušťky</t>
  </si>
  <si>
    <t>-1597567840</t>
  </si>
  <si>
    <t>460421044</t>
  </si>
  <si>
    <t>Lože kabelů z písku a štěrkopísku tl 5 cm nad kabel, kryté beton deskou 50x25 cm, š lože do 100 cm</t>
  </si>
  <si>
    <t>-1352395240</t>
  </si>
  <si>
    <t>592131050</t>
  </si>
  <si>
    <t>deska krycí DK3 50 x 31/21 x 5,5 cm</t>
  </si>
  <si>
    <t>564859320</t>
  </si>
  <si>
    <t>460561821</t>
  </si>
  <si>
    <t>Zásyp rýh strojně včetně zhutnění a urovnání povrchu - v zástavbě</t>
  </si>
  <si>
    <t>-2034623940</t>
  </si>
  <si>
    <t>460620002</t>
  </si>
  <si>
    <t>Položení drnu včetně zalití vodou na rovině</t>
  </si>
  <si>
    <t>-651147670</t>
  </si>
  <si>
    <t>005724720</t>
  </si>
  <si>
    <t>osivo směs travní krajinná - rovinná</t>
  </si>
  <si>
    <t>-974507698</t>
  </si>
  <si>
    <t xml:space="preserve"> Práce a dodávky M</t>
  </si>
  <si>
    <t>46-M</t>
  </si>
  <si>
    <t xml:space="preserve"> Zemní práce při extr.mont.pracích</t>
  </si>
  <si>
    <t>460230003</t>
  </si>
  <si>
    <t>Hloubení nezapažených rýh kabelových spojek vn do 10 kV ručně v hornině tř 3</t>
  </si>
  <si>
    <t>534724573</t>
  </si>
  <si>
    <t>460700001</t>
  </si>
  <si>
    <t>Zemní značky včetně hloubením jámy - kabelový označník</t>
  </si>
  <si>
    <t>1138872944</t>
  </si>
  <si>
    <t>Montáž spojka VN</t>
  </si>
  <si>
    <t>Montáž kabeloví spojky VN</t>
  </si>
  <si>
    <t>1637238355</t>
  </si>
  <si>
    <t>Spojka VN</t>
  </si>
  <si>
    <t>Spojka VN komplet zemní 22kV</t>
  </si>
  <si>
    <t>256</t>
  </si>
  <si>
    <t>-536579363</t>
  </si>
  <si>
    <t>341150620</t>
  </si>
  <si>
    <t>kabel 22-AXEKVCY 1x240/25 RMV</t>
  </si>
  <si>
    <t>1698236491</t>
  </si>
  <si>
    <t>-1847687744</t>
  </si>
  <si>
    <t>-1040254857</t>
  </si>
  <si>
    <t>032503000</t>
  </si>
  <si>
    <t>Skládky na staveništi</t>
  </si>
  <si>
    <t>1135156663</t>
  </si>
  <si>
    <t>034002000</t>
  </si>
  <si>
    <t>Zabezpečení staveniště</t>
  </si>
  <si>
    <t>1627774505</t>
  </si>
  <si>
    <t>-602618269</t>
  </si>
  <si>
    <t>159394554</t>
  </si>
  <si>
    <t>SO 502 - Přeložka plynovodu</t>
  </si>
  <si>
    <t>D1 - Stavební práce :</t>
  </si>
  <si>
    <t>D2 - Montáž:</t>
  </si>
  <si>
    <t>D3 - Montážní materiál:</t>
  </si>
  <si>
    <t>D1</t>
  </si>
  <si>
    <t>Stavební práce :</t>
  </si>
  <si>
    <t>Dočasné zajištění podzem.vedení   /skp   (9x1,5=13,5)</t>
  </si>
  <si>
    <t>Hloubení rýh, jam h.3, ruční těžení   /skp</t>
  </si>
  <si>
    <t>Hloubení rýh, jam h.3, strojní těžení   /skp 88,01-21,18=66,83 50%</t>
  </si>
  <si>
    <t>Hloubení rýh, jam h.4, ruční těžení   /skp</t>
  </si>
  <si>
    <t>Hloubení rýh, jam h.4, strojní těžení  /skp</t>
  </si>
  <si>
    <t>Zřízení, odstranění pažení   /skp  5,38x2x1,6=16,14</t>
  </si>
  <si>
    <t>Vodor.doprava výkop.na skládku   /skp</t>
  </si>
  <si>
    <t>84,7*0,8*0,1</t>
  </si>
  <si>
    <t>84,7*0,8*0,3</t>
  </si>
  <si>
    <t>-(0,816+0,187)</t>
  </si>
  <si>
    <t>Nakládání výkopku,suti   /skp</t>
  </si>
  <si>
    <t>Zásyp zeminou se zhutněním   /skp 59,5x0,8x0,9=42,84</t>
  </si>
  <si>
    <t>Zásyp štěrkopískem se zhutněním   /skp 25,2x0,8x0,35=7,05</t>
  </si>
  <si>
    <t>Lože pod potrubí z kameniva těženého 84,7x0,8x0,1=6,77</t>
  </si>
  <si>
    <t>Obsyp potrubí kamenivem těženým /skp 20,32-1,003=19,31</t>
  </si>
  <si>
    <t>Fólie výstražná š. 22 cm   /skp</t>
  </si>
  <si>
    <t>Poplatek za skládku výkopku</t>
  </si>
  <si>
    <t>Náklady na vytýčení podzemních sítí</t>
  </si>
  <si>
    <t>cel.</t>
  </si>
  <si>
    <t>P</t>
  </si>
  <si>
    <t>Poznámka k položce:
Celkem stavební práce :</t>
  </si>
  <si>
    <t>D2</t>
  </si>
  <si>
    <t>Montáž:</t>
  </si>
  <si>
    <t>Montáž vývodu signal.vodiče   /skp</t>
  </si>
  <si>
    <t>Montáž signalizačního vodiče</t>
  </si>
  <si>
    <t>Výřez potrubí PE d90  /skp</t>
  </si>
  <si>
    <t>Montáž potrubí  PE 90    /skp</t>
  </si>
  <si>
    <t>Montáž potrubí  PE 63    /skp</t>
  </si>
  <si>
    <t>Montáž dílu PE 90</t>
  </si>
  <si>
    <t>Montáž dílu PE 63</t>
  </si>
  <si>
    <t>Montáž chráničky PE 160/skp</t>
  </si>
  <si>
    <t>Odpoj PE d90</t>
  </si>
  <si>
    <t>Propoj PE d90</t>
  </si>
  <si>
    <t>Revize zařízení</t>
  </si>
  <si>
    <t>celk</t>
  </si>
  <si>
    <t>Geodetické zaměření plynovodu</t>
  </si>
  <si>
    <t>D3</t>
  </si>
  <si>
    <t>Montážní materiál:</t>
  </si>
  <si>
    <t>- trubky PE100 SDR 11 o  63x5,8</t>
  </si>
  <si>
    <t>- trubky PE 100 SDR 17,6 o  90x5,2</t>
  </si>
  <si>
    <t>- chránička PE 160</t>
  </si>
  <si>
    <t>- elektroobjímka s dorazem d 63</t>
  </si>
  <si>
    <t>- elektroobjímka s dorazem d 90</t>
  </si>
  <si>
    <t>- elektroobjímka s dorazem d 160</t>
  </si>
  <si>
    <t>74</t>
  </si>
  <si>
    <t>- el. tvarovka koleno d 90 30°</t>
  </si>
  <si>
    <t>76</t>
  </si>
  <si>
    <t>- el. tvarovka koleno d 63 45°</t>
  </si>
  <si>
    <t>78</t>
  </si>
  <si>
    <t>- el. tvarovka koleno d 63 90°</t>
  </si>
  <si>
    <t>80</t>
  </si>
  <si>
    <t>- el. tvarovka koleno d 90 45°</t>
  </si>
  <si>
    <t>82</t>
  </si>
  <si>
    <t>- T-kus d 90</t>
  </si>
  <si>
    <t>84</t>
  </si>
  <si>
    <t>-Přípojkový T-kus  s objímkou MB d 90/63</t>
  </si>
  <si>
    <t>86</t>
  </si>
  <si>
    <t>-opravárenská tvarovka dělená d 90</t>
  </si>
  <si>
    <t>88</t>
  </si>
  <si>
    <t>- poklop litinový Y 4522       34x24x31</t>
  </si>
  <si>
    <t>90</t>
  </si>
  <si>
    <t>- betonová deska ON 72 3169.2 vel. 450x450x70</t>
  </si>
  <si>
    <t>92</t>
  </si>
  <si>
    <t>- signalizační vodič CYY 1,5 mm2</t>
  </si>
  <si>
    <t>94</t>
  </si>
  <si>
    <t>- vývod signal. vodiče</t>
  </si>
  <si>
    <t>96</t>
  </si>
  <si>
    <t>SO 802.A - Vegetační - SO 802.A - Vegetační úpravy</t>
  </si>
  <si>
    <t>Pol1</t>
  </si>
  <si>
    <t>Výkop lože štěrkového záhonu, hloubka 40 cm</t>
  </si>
  <si>
    <t>Poznámka k položce:
DETAIL B - Založení štěrkového záhonu - plocha kruhového objezdu + ostrůvek (380+38 = 418 m2)</t>
  </si>
  <si>
    <t>Pol2</t>
  </si>
  <si>
    <t>Založení drenážní vrstvy 20 cm</t>
  </si>
  <si>
    <t>Pol3</t>
  </si>
  <si>
    <t>Dodání štěrkodrě 16/32, mocnost 20 cm, včetně slehnutí 10%</t>
  </si>
  <si>
    <t>418*0,2*1,1</t>
  </si>
  <si>
    <t>Pol4</t>
  </si>
  <si>
    <t>Založení pěstební vrstvy: dodání směsi ornice a drcené kamenivo 0/32 mm v poměru 2:1, vyplnit další vrstvu 10 cm, slehnutí 20%</t>
  </si>
  <si>
    <t>418*0,1*1,2</t>
  </si>
  <si>
    <t>Pol5</t>
  </si>
  <si>
    <t>Dodávka listnatých keřů včetně složení na místě stavby (pro kruhový objezd + ostrůvek)</t>
  </si>
  <si>
    <t>Pol6</t>
  </si>
  <si>
    <t>Cotonesater damerii ´Eichholz´(skalník celokrajný), vel.20-30cm</t>
  </si>
  <si>
    <t>Pol7</t>
  </si>
  <si>
    <t>Pyracantha coccinea ´Solei d´Or´(hlohyně šarlatová), vel.60-80cm</t>
  </si>
  <si>
    <t>Pol8</t>
  </si>
  <si>
    <t>Spiraea japonica ´Pruhoniciana´(tavolník japonský), 30-40cm</t>
  </si>
  <si>
    <t>Pol9</t>
  </si>
  <si>
    <t>Ribes alpinum (meruzalka alpská), 60-80 cm</t>
  </si>
  <si>
    <t>Pol10</t>
  </si>
  <si>
    <t>Rosa virginalis (růže viržinská), vel. 60-80 cm</t>
  </si>
  <si>
    <t>Pol11</t>
  </si>
  <si>
    <t>Rozmístění keřů podle schematu</t>
  </si>
  <si>
    <t>Pol12</t>
  </si>
  <si>
    <t>Hloubení jamek od 0,02 do 0,05m3</t>
  </si>
  <si>
    <t>Pol13</t>
  </si>
  <si>
    <t>Dodání zlepšujícího pěstebního substrátu pro keře v jamkách (v rámci šětrkového záhonu)</t>
  </si>
  <si>
    <t>222*0,007</t>
  </si>
  <si>
    <t>Pol14</t>
  </si>
  <si>
    <t>Dodání zásobního pomalu rozpustného hnojiva: Osmocote M16-18 v dávce 1kg/1 m3 substrátu</t>
  </si>
  <si>
    <t>Pol15</t>
  </si>
  <si>
    <t>Výsadba rostliny s balem o průměru 0,1-0,2m v rovině či na svahu 1:5</t>
  </si>
  <si>
    <t>Pol16</t>
  </si>
  <si>
    <t>Dodání trvalek pro "Silber Sommer" včetně složení na místě stavby (pro kruhový objezd + ostrůvek)</t>
  </si>
  <si>
    <t>Pol17</t>
  </si>
  <si>
    <t>Rozmístění trvalek a okrasných travin v ploše podle schematu</t>
  </si>
  <si>
    <t>Pol18</t>
  </si>
  <si>
    <t>Pol19</t>
  </si>
  <si>
    <t>Výsadba trvalek s balem do jamek; výsadba s horní hranou balu 1-2cm nad úroveň pěstebního substrátu</t>
  </si>
  <si>
    <t>Pol20</t>
  </si>
  <si>
    <t>Dodání mulčovací vrstvy: štěrková drť frakce 4/8 o mocnosti 8cm</t>
  </si>
  <si>
    <t>418*0,08</t>
  </si>
  <si>
    <t>Pol21</t>
  </si>
  <si>
    <t>Péče do předání po dobu 1 měsíc od výsadby - cena za jeden měsíc ( v ceně je zálivka, chemická ochrana proti patogenům, případně řez a celková kontrola)</t>
  </si>
  <si>
    <t>Pol22</t>
  </si>
  <si>
    <t>Dodání cibulovin pro "Silber Sommer" včetně složení na místě stavby (pro kruhový objezd, vnější okraj)</t>
  </si>
  <si>
    <t>Pol23</t>
  </si>
  <si>
    <t>Rozmístění cibulovin</t>
  </si>
  <si>
    <t>Pol24</t>
  </si>
  <si>
    <t>Výsadba cibulovin do štěrkového záhonu se zálivkou, podzimní termín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</si>
</sst>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4" fontId="10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4" fontId="21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1608126-KSÚS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Okružní křižovatka v km 1,391.91 u areálu T-sport a SOPO - Modletice včetně chodníku k zastávce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5. 2. 2018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ROUND(SUM(AG55:AG63),2)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ROUND(SUM(AS55:AS63),2)</f>
        <v>0</v>
      </c>
      <c r="AT54" s="99">
        <f>ROUND(SUM(AV54:AW54),2)</f>
        <v>0</v>
      </c>
      <c r="AU54" s="100">
        <f>ROUND(SUM(AU55:AU63),5)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ROUND(SUM(AZ55:AZ63),2)</f>
        <v>0</v>
      </c>
      <c r="BA54" s="99">
        <f>ROUND(SUM(BA55:BA63),2)</f>
        <v>0</v>
      </c>
      <c r="BB54" s="99">
        <f>ROUND(SUM(BB55:BB63),2)</f>
        <v>0</v>
      </c>
      <c r="BC54" s="99">
        <f>ROUND(SUM(BC55:BC63),2)</f>
        <v>0</v>
      </c>
      <c r="BD54" s="101">
        <f>ROUND(SUM(BD55:BD63),2)</f>
        <v>0</v>
      </c>
      <c r="BS54" s="102" t="s">
        <v>66</v>
      </c>
      <c r="BT54" s="102" t="s">
        <v>67</v>
      </c>
      <c r="BU54" s="103" t="s">
        <v>68</v>
      </c>
      <c r="BV54" s="102" t="s">
        <v>69</v>
      </c>
      <c r="BW54" s="102" t="s">
        <v>5</v>
      </c>
      <c r="BX54" s="102" t="s">
        <v>70</v>
      </c>
      <c r="CL54" s="102" t="s">
        <v>1</v>
      </c>
    </row>
    <row r="55" spans="1:91" s="5" customFormat="1" ht="16.5" customHeight="1">
      <c r="A55" s="104" t="s">
        <v>71</v>
      </c>
      <c r="B55" s="105"/>
      <c r="C55" s="106"/>
      <c r="D55" s="107" t="s">
        <v>72</v>
      </c>
      <c r="E55" s="107"/>
      <c r="F55" s="107"/>
      <c r="G55" s="107"/>
      <c r="H55" s="107"/>
      <c r="I55" s="108"/>
      <c r="J55" s="107" t="s">
        <v>73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000 - Všeobecné a před...'!J32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'SO 000 - Všeobecné a před...'!P92</f>
        <v>0</v>
      </c>
      <c r="AV55" s="113">
        <f>'SO 000 - Všeobecné a před...'!J35</f>
        <v>0</v>
      </c>
      <c r="AW55" s="113">
        <f>'SO 000 - Všeobecné a před...'!J36</f>
        <v>0</v>
      </c>
      <c r="AX55" s="113">
        <f>'SO 000 - Všeobecné a před...'!J37</f>
        <v>0</v>
      </c>
      <c r="AY55" s="113">
        <f>'SO 000 - Všeobecné a před...'!J38</f>
        <v>0</v>
      </c>
      <c r="AZ55" s="113">
        <f>'SO 000 - Všeobecné a před...'!F35</f>
        <v>0</v>
      </c>
      <c r="BA55" s="113">
        <f>'SO 000 - Všeobecné a před...'!F36</f>
        <v>0</v>
      </c>
      <c r="BB55" s="113">
        <f>'SO 000 - Všeobecné a před...'!F37</f>
        <v>0</v>
      </c>
      <c r="BC55" s="113">
        <f>'SO 000 - Všeobecné a před...'!F38</f>
        <v>0</v>
      </c>
      <c r="BD55" s="115">
        <f>'SO 000 - Všeobecné a před...'!F39</f>
        <v>0</v>
      </c>
      <c r="BT55" s="116" t="s">
        <v>75</v>
      </c>
      <c r="BV55" s="116" t="s">
        <v>69</v>
      </c>
      <c r="BW55" s="116" t="s">
        <v>76</v>
      </c>
      <c r="BX55" s="116" t="s">
        <v>5</v>
      </c>
      <c r="CL55" s="116" t="s">
        <v>1</v>
      </c>
      <c r="CM55" s="116" t="s">
        <v>77</v>
      </c>
    </row>
    <row r="56" spans="1:91" s="5" customFormat="1" ht="27" customHeight="1">
      <c r="A56" s="104" t="s">
        <v>71</v>
      </c>
      <c r="B56" s="105"/>
      <c r="C56" s="106"/>
      <c r="D56" s="107" t="s">
        <v>78</v>
      </c>
      <c r="E56" s="107"/>
      <c r="F56" s="107"/>
      <c r="G56" s="107"/>
      <c r="H56" s="107"/>
      <c r="I56" s="108"/>
      <c r="J56" s="107" t="s">
        <v>79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102.A - KOMUNIKACE STA...'!J32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74</v>
      </c>
      <c r="AR56" s="111"/>
      <c r="AS56" s="112">
        <v>0</v>
      </c>
      <c r="AT56" s="113">
        <f>ROUND(SUM(AV56:AW56),2)</f>
        <v>0</v>
      </c>
      <c r="AU56" s="114">
        <f>'SO 102.A - KOMUNIKACE STA...'!P98</f>
        <v>0</v>
      </c>
      <c r="AV56" s="113">
        <f>'SO 102.A - KOMUNIKACE STA...'!J35</f>
        <v>0</v>
      </c>
      <c r="AW56" s="113">
        <f>'SO 102.A - KOMUNIKACE STA...'!J36</f>
        <v>0</v>
      </c>
      <c r="AX56" s="113">
        <f>'SO 102.A - KOMUNIKACE STA...'!J37</f>
        <v>0</v>
      </c>
      <c r="AY56" s="113">
        <f>'SO 102.A - KOMUNIKACE STA...'!J38</f>
        <v>0</v>
      </c>
      <c r="AZ56" s="113">
        <f>'SO 102.A - KOMUNIKACE STA...'!F35</f>
        <v>0</v>
      </c>
      <c r="BA56" s="113">
        <f>'SO 102.A - KOMUNIKACE STA...'!F36</f>
        <v>0</v>
      </c>
      <c r="BB56" s="113">
        <f>'SO 102.A - KOMUNIKACE STA...'!F37</f>
        <v>0</v>
      </c>
      <c r="BC56" s="113">
        <f>'SO 102.A - KOMUNIKACE STA...'!F38</f>
        <v>0</v>
      </c>
      <c r="BD56" s="115">
        <f>'SO 102.A - KOMUNIKACE STA...'!F39</f>
        <v>0</v>
      </c>
      <c r="BT56" s="116" t="s">
        <v>75</v>
      </c>
      <c r="BV56" s="116" t="s">
        <v>69</v>
      </c>
      <c r="BW56" s="116" t="s">
        <v>80</v>
      </c>
      <c r="BX56" s="116" t="s">
        <v>5</v>
      </c>
      <c r="CL56" s="116" t="s">
        <v>1</v>
      </c>
      <c r="CM56" s="116" t="s">
        <v>77</v>
      </c>
    </row>
    <row r="57" spans="1:91" s="5" customFormat="1" ht="16.5" customHeight="1">
      <c r="A57" s="104" t="s">
        <v>71</v>
      </c>
      <c r="B57" s="105"/>
      <c r="C57" s="106"/>
      <c r="D57" s="107" t="s">
        <v>81</v>
      </c>
      <c r="E57" s="107"/>
      <c r="F57" s="107"/>
      <c r="G57" s="107"/>
      <c r="H57" s="107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191 - DIO'!J32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74</v>
      </c>
      <c r="AR57" s="111"/>
      <c r="AS57" s="112">
        <v>0</v>
      </c>
      <c r="AT57" s="113">
        <f>ROUND(SUM(AV57:AW57),2)</f>
        <v>0</v>
      </c>
      <c r="AU57" s="114">
        <f>'SO 191 - DIO'!P92</f>
        <v>0</v>
      </c>
      <c r="AV57" s="113">
        <f>'SO 191 - DIO'!J35</f>
        <v>0</v>
      </c>
      <c r="AW57" s="113">
        <f>'SO 191 - DIO'!J36</f>
        <v>0</v>
      </c>
      <c r="AX57" s="113">
        <f>'SO 191 - DIO'!J37</f>
        <v>0</v>
      </c>
      <c r="AY57" s="113">
        <f>'SO 191 - DIO'!J38</f>
        <v>0</v>
      </c>
      <c r="AZ57" s="113">
        <f>'SO 191 - DIO'!F35</f>
        <v>0</v>
      </c>
      <c r="BA57" s="113">
        <f>'SO 191 - DIO'!F36</f>
        <v>0</v>
      </c>
      <c r="BB57" s="113">
        <f>'SO 191 - DIO'!F37</f>
        <v>0</v>
      </c>
      <c r="BC57" s="113">
        <f>'SO 191 - DIO'!F38</f>
        <v>0</v>
      </c>
      <c r="BD57" s="115">
        <f>'SO 191 - DIO'!F39</f>
        <v>0</v>
      </c>
      <c r="BT57" s="116" t="s">
        <v>75</v>
      </c>
      <c r="BV57" s="116" t="s">
        <v>69</v>
      </c>
      <c r="BW57" s="116" t="s">
        <v>83</v>
      </c>
      <c r="BX57" s="116" t="s">
        <v>5</v>
      </c>
      <c r="CL57" s="116" t="s">
        <v>1</v>
      </c>
      <c r="CM57" s="116" t="s">
        <v>77</v>
      </c>
    </row>
    <row r="58" spans="1:91" s="5" customFormat="1" ht="27" customHeight="1">
      <c r="A58" s="104" t="s">
        <v>71</v>
      </c>
      <c r="B58" s="105"/>
      <c r="C58" s="106"/>
      <c r="D58" s="107" t="s">
        <v>84</v>
      </c>
      <c r="E58" s="107"/>
      <c r="F58" s="107"/>
      <c r="G58" s="107"/>
      <c r="H58" s="107"/>
      <c r="I58" s="108"/>
      <c r="J58" s="107" t="s">
        <v>85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300.A - KANALIZACE A V...'!J32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74</v>
      </c>
      <c r="AR58" s="111"/>
      <c r="AS58" s="112">
        <v>0</v>
      </c>
      <c r="AT58" s="113">
        <f>ROUND(SUM(AV58:AW58),2)</f>
        <v>0</v>
      </c>
      <c r="AU58" s="114">
        <f>'SO 300.A - KANALIZACE A V...'!P94</f>
        <v>0</v>
      </c>
      <c r="AV58" s="113">
        <f>'SO 300.A - KANALIZACE A V...'!J35</f>
        <v>0</v>
      </c>
      <c r="AW58" s="113">
        <f>'SO 300.A - KANALIZACE A V...'!J36</f>
        <v>0</v>
      </c>
      <c r="AX58" s="113">
        <f>'SO 300.A - KANALIZACE A V...'!J37</f>
        <v>0</v>
      </c>
      <c r="AY58" s="113">
        <f>'SO 300.A - KANALIZACE A V...'!J38</f>
        <v>0</v>
      </c>
      <c r="AZ58" s="113">
        <f>'SO 300.A - KANALIZACE A V...'!F35</f>
        <v>0</v>
      </c>
      <c r="BA58" s="113">
        <f>'SO 300.A - KANALIZACE A V...'!F36</f>
        <v>0</v>
      </c>
      <c r="BB58" s="113">
        <f>'SO 300.A - KANALIZACE A V...'!F37</f>
        <v>0</v>
      </c>
      <c r="BC58" s="113">
        <f>'SO 300.A - KANALIZACE A V...'!F38</f>
        <v>0</v>
      </c>
      <c r="BD58" s="115">
        <f>'SO 300.A - KANALIZACE A V...'!F39</f>
        <v>0</v>
      </c>
      <c r="BT58" s="116" t="s">
        <v>75</v>
      </c>
      <c r="BV58" s="116" t="s">
        <v>69</v>
      </c>
      <c r="BW58" s="116" t="s">
        <v>86</v>
      </c>
      <c r="BX58" s="116" t="s">
        <v>5</v>
      </c>
      <c r="CL58" s="116" t="s">
        <v>1</v>
      </c>
      <c r="CM58" s="116" t="s">
        <v>77</v>
      </c>
    </row>
    <row r="59" spans="1:91" s="5" customFormat="1" ht="40.5" customHeight="1">
      <c r="A59" s="104" t="s">
        <v>71</v>
      </c>
      <c r="B59" s="105"/>
      <c r="C59" s="106"/>
      <c r="D59" s="107" t="s">
        <v>87</v>
      </c>
      <c r="E59" s="107"/>
      <c r="F59" s="107"/>
      <c r="G59" s="107"/>
      <c r="H59" s="107"/>
      <c r="I59" s="108"/>
      <c r="J59" s="107" t="s">
        <v>88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404, SO412 - SO 404 Os...'!J32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74</v>
      </c>
      <c r="AR59" s="111"/>
      <c r="AS59" s="112">
        <v>0</v>
      </c>
      <c r="AT59" s="113">
        <f>ROUND(SUM(AV59:AW59),2)</f>
        <v>0</v>
      </c>
      <c r="AU59" s="114">
        <f>'SO 404, SO412 - SO 404 Os...'!P91</f>
        <v>0</v>
      </c>
      <c r="AV59" s="113">
        <f>'SO 404, SO412 - SO 404 Os...'!J35</f>
        <v>0</v>
      </c>
      <c r="AW59" s="113">
        <f>'SO 404, SO412 - SO 404 Os...'!J36</f>
        <v>0</v>
      </c>
      <c r="AX59" s="113">
        <f>'SO 404, SO412 - SO 404 Os...'!J37</f>
        <v>0</v>
      </c>
      <c r="AY59" s="113">
        <f>'SO 404, SO412 - SO 404 Os...'!J38</f>
        <v>0</v>
      </c>
      <c r="AZ59" s="113">
        <f>'SO 404, SO412 - SO 404 Os...'!F35</f>
        <v>0</v>
      </c>
      <c r="BA59" s="113">
        <f>'SO 404, SO412 - SO 404 Os...'!F36</f>
        <v>0</v>
      </c>
      <c r="BB59" s="113">
        <f>'SO 404, SO412 - SO 404 Os...'!F37</f>
        <v>0</v>
      </c>
      <c r="BC59" s="113">
        <f>'SO 404, SO412 - SO 404 Os...'!F38</f>
        <v>0</v>
      </c>
      <c r="BD59" s="115">
        <f>'SO 404, SO412 - SO 404 Os...'!F39</f>
        <v>0</v>
      </c>
      <c r="BT59" s="116" t="s">
        <v>75</v>
      </c>
      <c r="BV59" s="116" t="s">
        <v>69</v>
      </c>
      <c r="BW59" s="116" t="s">
        <v>89</v>
      </c>
      <c r="BX59" s="116" t="s">
        <v>5</v>
      </c>
      <c r="CL59" s="116" t="s">
        <v>1</v>
      </c>
      <c r="CM59" s="116" t="s">
        <v>90</v>
      </c>
    </row>
    <row r="60" spans="1:91" s="5" customFormat="1" ht="27" customHeight="1">
      <c r="A60" s="104" t="s">
        <v>71</v>
      </c>
      <c r="B60" s="105"/>
      <c r="C60" s="106"/>
      <c r="D60" s="107" t="s">
        <v>91</v>
      </c>
      <c r="E60" s="107"/>
      <c r="F60" s="107"/>
      <c r="G60" s="107"/>
      <c r="H60" s="107"/>
      <c r="I60" s="108"/>
      <c r="J60" s="107" t="s">
        <v>92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9">
        <f>'SO 421 - Technická ochran...'!J32</f>
        <v>0</v>
      </c>
      <c r="AH60" s="108"/>
      <c r="AI60" s="108"/>
      <c r="AJ60" s="108"/>
      <c r="AK60" s="108"/>
      <c r="AL60" s="108"/>
      <c r="AM60" s="108"/>
      <c r="AN60" s="109">
        <f>SUM(AG60,AT60)</f>
        <v>0</v>
      </c>
      <c r="AO60" s="108"/>
      <c r="AP60" s="108"/>
      <c r="AQ60" s="110" t="s">
        <v>74</v>
      </c>
      <c r="AR60" s="111"/>
      <c r="AS60" s="112">
        <v>0</v>
      </c>
      <c r="AT60" s="113">
        <f>ROUND(SUM(AV60:AW60),2)</f>
        <v>0</v>
      </c>
      <c r="AU60" s="114">
        <f>'SO 421 - Technická ochran...'!P94</f>
        <v>0</v>
      </c>
      <c r="AV60" s="113">
        <f>'SO 421 - Technická ochran...'!J35</f>
        <v>0</v>
      </c>
      <c r="AW60" s="113">
        <f>'SO 421 - Technická ochran...'!J36</f>
        <v>0</v>
      </c>
      <c r="AX60" s="113">
        <f>'SO 421 - Technická ochran...'!J37</f>
        <v>0</v>
      </c>
      <c r="AY60" s="113">
        <f>'SO 421 - Technická ochran...'!J38</f>
        <v>0</v>
      </c>
      <c r="AZ60" s="113">
        <f>'SO 421 - Technická ochran...'!F35</f>
        <v>0</v>
      </c>
      <c r="BA60" s="113">
        <f>'SO 421 - Technická ochran...'!F36</f>
        <v>0</v>
      </c>
      <c r="BB60" s="113">
        <f>'SO 421 - Technická ochran...'!F37</f>
        <v>0</v>
      </c>
      <c r="BC60" s="113">
        <f>'SO 421 - Technická ochran...'!F38</f>
        <v>0</v>
      </c>
      <c r="BD60" s="115">
        <f>'SO 421 - Technická ochran...'!F39</f>
        <v>0</v>
      </c>
      <c r="BT60" s="116" t="s">
        <v>75</v>
      </c>
      <c r="BV60" s="116" t="s">
        <v>69</v>
      </c>
      <c r="BW60" s="116" t="s">
        <v>93</v>
      </c>
      <c r="BX60" s="116" t="s">
        <v>5</v>
      </c>
      <c r="CL60" s="116" t="s">
        <v>1</v>
      </c>
      <c r="CM60" s="116" t="s">
        <v>90</v>
      </c>
    </row>
    <row r="61" spans="1:91" s="5" customFormat="1" ht="27" customHeight="1">
      <c r="A61" s="104" t="s">
        <v>71</v>
      </c>
      <c r="B61" s="105"/>
      <c r="C61" s="106"/>
      <c r="D61" s="107" t="s">
        <v>94</v>
      </c>
      <c r="E61" s="107"/>
      <c r="F61" s="107"/>
      <c r="G61" s="107"/>
      <c r="H61" s="107"/>
      <c r="I61" s="108"/>
      <c r="J61" s="107" t="s">
        <v>95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9">
        <f>'SO 431 - Technická ochran...'!J32</f>
        <v>0</v>
      </c>
      <c r="AH61" s="108"/>
      <c r="AI61" s="108"/>
      <c r="AJ61" s="108"/>
      <c r="AK61" s="108"/>
      <c r="AL61" s="108"/>
      <c r="AM61" s="108"/>
      <c r="AN61" s="109">
        <f>SUM(AG61,AT61)</f>
        <v>0</v>
      </c>
      <c r="AO61" s="108"/>
      <c r="AP61" s="108"/>
      <c r="AQ61" s="110" t="s">
        <v>74</v>
      </c>
      <c r="AR61" s="111"/>
      <c r="AS61" s="112">
        <v>0</v>
      </c>
      <c r="AT61" s="113">
        <f>ROUND(SUM(AV61:AW61),2)</f>
        <v>0</v>
      </c>
      <c r="AU61" s="114">
        <f>'SO 431 - Technická ochran...'!P93</f>
        <v>0</v>
      </c>
      <c r="AV61" s="113">
        <f>'SO 431 - Technická ochran...'!J35</f>
        <v>0</v>
      </c>
      <c r="AW61" s="113">
        <f>'SO 431 - Technická ochran...'!J36</f>
        <v>0</v>
      </c>
      <c r="AX61" s="113">
        <f>'SO 431 - Technická ochran...'!J37</f>
        <v>0</v>
      </c>
      <c r="AY61" s="113">
        <f>'SO 431 - Technická ochran...'!J38</f>
        <v>0</v>
      </c>
      <c r="AZ61" s="113">
        <f>'SO 431 - Technická ochran...'!F35</f>
        <v>0</v>
      </c>
      <c r="BA61" s="113">
        <f>'SO 431 - Technická ochran...'!F36</f>
        <v>0</v>
      </c>
      <c r="BB61" s="113">
        <f>'SO 431 - Technická ochran...'!F37</f>
        <v>0</v>
      </c>
      <c r="BC61" s="113">
        <f>'SO 431 - Technická ochran...'!F38</f>
        <v>0</v>
      </c>
      <c r="BD61" s="115">
        <f>'SO 431 - Technická ochran...'!F39</f>
        <v>0</v>
      </c>
      <c r="BT61" s="116" t="s">
        <v>75</v>
      </c>
      <c r="BV61" s="116" t="s">
        <v>69</v>
      </c>
      <c r="BW61" s="116" t="s">
        <v>96</v>
      </c>
      <c r="BX61" s="116" t="s">
        <v>5</v>
      </c>
      <c r="CL61" s="116" t="s">
        <v>1</v>
      </c>
      <c r="CM61" s="116" t="s">
        <v>90</v>
      </c>
    </row>
    <row r="62" spans="1:91" s="5" customFormat="1" ht="16.5" customHeight="1">
      <c r="A62" s="104" t="s">
        <v>71</v>
      </c>
      <c r="B62" s="105"/>
      <c r="C62" s="106"/>
      <c r="D62" s="107" t="s">
        <v>97</v>
      </c>
      <c r="E62" s="107"/>
      <c r="F62" s="107"/>
      <c r="G62" s="107"/>
      <c r="H62" s="107"/>
      <c r="I62" s="108"/>
      <c r="J62" s="107" t="s">
        <v>98</v>
      </c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9">
        <f>'SO 502 - Přeložka plynovodu'!J32</f>
        <v>0</v>
      </c>
      <c r="AH62" s="108"/>
      <c r="AI62" s="108"/>
      <c r="AJ62" s="108"/>
      <c r="AK62" s="108"/>
      <c r="AL62" s="108"/>
      <c r="AM62" s="108"/>
      <c r="AN62" s="109">
        <f>SUM(AG62,AT62)</f>
        <v>0</v>
      </c>
      <c r="AO62" s="108"/>
      <c r="AP62" s="108"/>
      <c r="AQ62" s="110" t="s">
        <v>74</v>
      </c>
      <c r="AR62" s="111"/>
      <c r="AS62" s="112">
        <v>0</v>
      </c>
      <c r="AT62" s="113">
        <f>ROUND(SUM(AV62:AW62),2)</f>
        <v>0</v>
      </c>
      <c r="AU62" s="114">
        <f>'SO 502 - Přeložka plynovodu'!P94</f>
        <v>0</v>
      </c>
      <c r="AV62" s="113">
        <f>'SO 502 - Přeložka plynovodu'!J35</f>
        <v>0</v>
      </c>
      <c r="AW62" s="113">
        <f>'SO 502 - Přeložka plynovodu'!J36</f>
        <v>0</v>
      </c>
      <c r="AX62" s="113">
        <f>'SO 502 - Přeložka plynovodu'!J37</f>
        <v>0</v>
      </c>
      <c r="AY62" s="113">
        <f>'SO 502 - Přeložka plynovodu'!J38</f>
        <v>0</v>
      </c>
      <c r="AZ62" s="113">
        <f>'SO 502 - Přeložka plynovodu'!F35</f>
        <v>0</v>
      </c>
      <c r="BA62" s="113">
        <f>'SO 502 - Přeložka plynovodu'!F36</f>
        <v>0</v>
      </c>
      <c r="BB62" s="113">
        <f>'SO 502 - Přeložka plynovodu'!F37</f>
        <v>0</v>
      </c>
      <c r="BC62" s="113">
        <f>'SO 502 - Přeložka plynovodu'!F38</f>
        <v>0</v>
      </c>
      <c r="BD62" s="115">
        <f>'SO 502 - Přeložka plynovodu'!F39</f>
        <v>0</v>
      </c>
      <c r="BT62" s="116" t="s">
        <v>75</v>
      </c>
      <c r="BV62" s="116" t="s">
        <v>69</v>
      </c>
      <c r="BW62" s="116" t="s">
        <v>99</v>
      </c>
      <c r="BX62" s="116" t="s">
        <v>5</v>
      </c>
      <c r="CL62" s="116" t="s">
        <v>1</v>
      </c>
      <c r="CM62" s="116" t="s">
        <v>90</v>
      </c>
    </row>
    <row r="63" spans="1:91" s="5" customFormat="1" ht="54" customHeight="1">
      <c r="A63" s="104" t="s">
        <v>71</v>
      </c>
      <c r="B63" s="105"/>
      <c r="C63" s="106"/>
      <c r="D63" s="107" t="s">
        <v>100</v>
      </c>
      <c r="E63" s="107"/>
      <c r="F63" s="107"/>
      <c r="G63" s="107"/>
      <c r="H63" s="107"/>
      <c r="I63" s="108"/>
      <c r="J63" s="107" t="s">
        <v>101</v>
      </c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9">
        <f>'SO 802.A - Vegetační - SO...'!J32</f>
        <v>0</v>
      </c>
      <c r="AH63" s="108"/>
      <c r="AI63" s="108"/>
      <c r="AJ63" s="108"/>
      <c r="AK63" s="108"/>
      <c r="AL63" s="108"/>
      <c r="AM63" s="108"/>
      <c r="AN63" s="109">
        <f>SUM(AG63,AT63)</f>
        <v>0</v>
      </c>
      <c r="AO63" s="108"/>
      <c r="AP63" s="108"/>
      <c r="AQ63" s="110" t="s">
        <v>74</v>
      </c>
      <c r="AR63" s="111"/>
      <c r="AS63" s="117">
        <v>0</v>
      </c>
      <c r="AT63" s="118">
        <f>ROUND(SUM(AV63:AW63),2)</f>
        <v>0</v>
      </c>
      <c r="AU63" s="119">
        <f>'SO 802.A - Vegetační - SO...'!P91</f>
        <v>0</v>
      </c>
      <c r="AV63" s="118">
        <f>'SO 802.A - Vegetační - SO...'!J35</f>
        <v>0</v>
      </c>
      <c r="AW63" s="118">
        <f>'SO 802.A - Vegetační - SO...'!J36</f>
        <v>0</v>
      </c>
      <c r="AX63" s="118">
        <f>'SO 802.A - Vegetační - SO...'!J37</f>
        <v>0</v>
      </c>
      <c r="AY63" s="118">
        <f>'SO 802.A - Vegetační - SO...'!J38</f>
        <v>0</v>
      </c>
      <c r="AZ63" s="118">
        <f>'SO 802.A - Vegetační - SO...'!F35</f>
        <v>0</v>
      </c>
      <c r="BA63" s="118">
        <f>'SO 802.A - Vegetační - SO...'!F36</f>
        <v>0</v>
      </c>
      <c r="BB63" s="118">
        <f>'SO 802.A - Vegetační - SO...'!F37</f>
        <v>0</v>
      </c>
      <c r="BC63" s="118">
        <f>'SO 802.A - Vegetační - SO...'!F38</f>
        <v>0</v>
      </c>
      <c r="BD63" s="120">
        <f>'SO 802.A - Vegetační - SO...'!F39</f>
        <v>0</v>
      </c>
      <c r="BT63" s="116" t="s">
        <v>75</v>
      </c>
      <c r="BV63" s="116" t="s">
        <v>69</v>
      </c>
      <c r="BW63" s="116" t="s">
        <v>102</v>
      </c>
      <c r="BX63" s="116" t="s">
        <v>5</v>
      </c>
      <c r="CL63" s="116" t="s">
        <v>1</v>
      </c>
      <c r="CM63" s="116" t="s">
        <v>90</v>
      </c>
    </row>
    <row r="64" spans="2:4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40"/>
    </row>
    <row r="65" spans="2:44" s="1" customFormat="1" ht="6.95" customHeigh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40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</mergeCells>
  <hyperlinks>
    <hyperlink ref="A55" location="'SO 000 - Všeobecné a před...'!C2" display="/"/>
    <hyperlink ref="A56" location="'SO 102.A - KOMUNIKACE STA...'!C2" display="/"/>
    <hyperlink ref="A57" location="'SO 191 - DIO'!C2" display="/"/>
    <hyperlink ref="A58" location="'SO 300.A - KANALIZACE A V...'!C2" display="/"/>
    <hyperlink ref="A59" location="'SO 404, SO412 - SO 404 Os...'!C2" display="/"/>
    <hyperlink ref="A60" location="'SO 421 - Technická ochran...'!C2" display="/"/>
    <hyperlink ref="A61" location="'SO 431 - Technická ochran...'!C2" display="/"/>
    <hyperlink ref="A62" location="'SO 502 - Přeložka plynovodu'!C2" display="/"/>
    <hyperlink ref="A63" location="'SO 802.A - Vegetační - S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102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925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ROUND((SUM(BE64:BE71)+SUM(BE91:BE121)),2)</f>
        <v>0</v>
      </c>
      <c r="I35" s="144">
        <v>0.21</v>
      </c>
      <c r="J35" s="143">
        <f>ROUND(((SUM(BE64:BE71)+SUM(BE91:BE121))*I35),2)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ROUND((SUM(BF64:BF71)+SUM(BF91:BF121)),2)</f>
        <v>0</v>
      </c>
      <c r="I36" s="144">
        <v>0.15</v>
      </c>
      <c r="J36" s="143">
        <f>ROUND(((SUM(BF64:BF71)+SUM(BF91:BF121))*I36),2)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ROUND((SUM(BG64:BG71)+SUM(BG91:BG121)),2)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ROUND((SUM(BH64:BH71)+SUM(BH91:BH121)),2)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ROUND((SUM(BI64:BI71)+SUM(BI91:BI121)),2)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802.A - Vegetační - SO 802.A - Vegetační úpravy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pans="2:12" s="1" customFormat="1" ht="21.8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pans="2:12" s="1" customFormat="1" ht="6.95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4" s="1" customFormat="1" ht="29.25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ROUND(J65+J66+J67+J68+J69+J70,2)</f>
        <v>0</v>
      </c>
      <c r="K64" s="36"/>
      <c r="L64" s="40"/>
      <c r="N64" s="173" t="s">
        <v>37</v>
      </c>
    </row>
    <row r="65" spans="2: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pans="2:65" s="1" customFormat="1" ht="18" customHeight="1">
      <c r="B66" s="35"/>
      <c r="C66" s="36"/>
      <c r="D66" s="174" t="s">
        <v>116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119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12" s="1" customFormat="1" ht="12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pans="2:12" s="1" customFormat="1" ht="29.25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pans="2:12" s="1" customFormat="1" ht="24.95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pans="2:1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61" t="str">
        <f>E9</f>
        <v>SO 802.A - Vegetační - SO 802.A - Vegetační úpravy</v>
      </c>
      <c r="F83" s="36"/>
      <c r="G83" s="36"/>
      <c r="H83" s="36"/>
      <c r="I83" s="128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pans="2:12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pans="2:12" s="1" customFormat="1" ht="10.3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20" s="8" customFormat="1" ht="29.25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pans="2:63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SUM(P92:P121)</f>
        <v>0</v>
      </c>
      <c r="Q91" s="89"/>
      <c r="R91" s="191">
        <f>SUM(R92:R121)</f>
        <v>0</v>
      </c>
      <c r="S91" s="89"/>
      <c r="T91" s="192">
        <f>SUM(T92:T121)</f>
        <v>0</v>
      </c>
      <c r="AT91" s="14" t="s">
        <v>66</v>
      </c>
      <c r="AU91" s="14" t="s">
        <v>77</v>
      </c>
      <c r="BK91" s="193">
        <f>SUM(BK92:BK121)</f>
        <v>0</v>
      </c>
    </row>
    <row r="92" spans="2:65" s="1" customFormat="1" ht="16.5" customHeight="1">
      <c r="B92" s="35"/>
      <c r="C92" s="208" t="s">
        <v>75</v>
      </c>
      <c r="D92" s="208" t="s">
        <v>138</v>
      </c>
      <c r="E92" s="209" t="s">
        <v>926</v>
      </c>
      <c r="F92" s="210" t="s">
        <v>927</v>
      </c>
      <c r="G92" s="211" t="s">
        <v>719</v>
      </c>
      <c r="H92" s="212">
        <v>418</v>
      </c>
      <c r="I92" s="213"/>
      <c r="J92" s="214">
        <f>ROUND(I92*H92,2)</f>
        <v>0</v>
      </c>
      <c r="K92" s="210" t="s">
        <v>1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90</v>
      </c>
    </row>
    <row r="93" spans="2:47" s="1" customFormat="1" ht="12">
      <c r="B93" s="35"/>
      <c r="C93" s="36"/>
      <c r="D93" s="228" t="s">
        <v>877</v>
      </c>
      <c r="E93" s="36"/>
      <c r="F93" s="271" t="s">
        <v>928</v>
      </c>
      <c r="G93" s="36"/>
      <c r="H93" s="36"/>
      <c r="I93" s="128"/>
      <c r="J93" s="36"/>
      <c r="K93" s="36"/>
      <c r="L93" s="40"/>
      <c r="M93" s="272"/>
      <c r="N93" s="76"/>
      <c r="O93" s="76"/>
      <c r="P93" s="76"/>
      <c r="Q93" s="76"/>
      <c r="R93" s="76"/>
      <c r="S93" s="76"/>
      <c r="T93" s="77"/>
      <c r="AT93" s="14" t="s">
        <v>877</v>
      </c>
      <c r="AU93" s="14" t="s">
        <v>67</v>
      </c>
    </row>
    <row r="94" spans="2:65" s="1" customFormat="1" ht="16.5" customHeight="1">
      <c r="B94" s="35"/>
      <c r="C94" s="208" t="s">
        <v>90</v>
      </c>
      <c r="D94" s="208" t="s">
        <v>138</v>
      </c>
      <c r="E94" s="209" t="s">
        <v>929</v>
      </c>
      <c r="F94" s="210" t="s">
        <v>930</v>
      </c>
      <c r="G94" s="211" t="s">
        <v>719</v>
      </c>
      <c r="H94" s="212">
        <v>418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142</v>
      </c>
    </row>
    <row r="95" spans="2:65" s="1" customFormat="1" ht="16.5" customHeight="1">
      <c r="B95" s="35"/>
      <c r="C95" s="208" t="s">
        <v>146</v>
      </c>
      <c r="D95" s="208" t="s">
        <v>138</v>
      </c>
      <c r="E95" s="209" t="s">
        <v>931</v>
      </c>
      <c r="F95" s="210" t="s">
        <v>932</v>
      </c>
      <c r="G95" s="211" t="s">
        <v>715</v>
      </c>
      <c r="H95" s="212">
        <v>91.96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157</v>
      </c>
    </row>
    <row r="96" spans="2:51" s="10" customFormat="1" ht="12">
      <c r="B96" s="226"/>
      <c r="C96" s="227"/>
      <c r="D96" s="228" t="s">
        <v>186</v>
      </c>
      <c r="E96" s="229" t="s">
        <v>1</v>
      </c>
      <c r="F96" s="230" t="s">
        <v>933</v>
      </c>
      <c r="G96" s="227"/>
      <c r="H96" s="231">
        <v>91.96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186</v>
      </c>
      <c r="AU96" s="237" t="s">
        <v>67</v>
      </c>
      <c r="AV96" s="10" t="s">
        <v>90</v>
      </c>
      <c r="AW96" s="10" t="s">
        <v>30</v>
      </c>
      <c r="AX96" s="10" t="s">
        <v>75</v>
      </c>
      <c r="AY96" s="237" t="s">
        <v>137</v>
      </c>
    </row>
    <row r="97" spans="2:65" s="1" customFormat="1" ht="22.5" customHeight="1">
      <c r="B97" s="35"/>
      <c r="C97" s="208" t="s">
        <v>142</v>
      </c>
      <c r="D97" s="208" t="s">
        <v>138</v>
      </c>
      <c r="E97" s="209" t="s">
        <v>934</v>
      </c>
      <c r="F97" s="210" t="s">
        <v>935</v>
      </c>
      <c r="G97" s="211" t="s">
        <v>715</v>
      </c>
      <c r="H97" s="212">
        <v>50.16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164</v>
      </c>
    </row>
    <row r="98" spans="2:51" s="10" customFormat="1" ht="12">
      <c r="B98" s="226"/>
      <c r="C98" s="227"/>
      <c r="D98" s="228" t="s">
        <v>186</v>
      </c>
      <c r="E98" s="229" t="s">
        <v>1</v>
      </c>
      <c r="F98" s="230" t="s">
        <v>936</v>
      </c>
      <c r="G98" s="227"/>
      <c r="H98" s="231">
        <v>50.16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186</v>
      </c>
      <c r="AU98" s="237" t="s">
        <v>67</v>
      </c>
      <c r="AV98" s="10" t="s">
        <v>90</v>
      </c>
      <c r="AW98" s="10" t="s">
        <v>30</v>
      </c>
      <c r="AX98" s="10" t="s">
        <v>75</v>
      </c>
      <c r="AY98" s="237" t="s">
        <v>137</v>
      </c>
    </row>
    <row r="99" spans="2:65" s="1" customFormat="1" ht="16.5" customHeight="1">
      <c r="B99" s="35"/>
      <c r="C99" s="208" t="s">
        <v>153</v>
      </c>
      <c r="D99" s="208" t="s">
        <v>138</v>
      </c>
      <c r="E99" s="209" t="s">
        <v>937</v>
      </c>
      <c r="F99" s="210" t="s">
        <v>938</v>
      </c>
      <c r="G99" s="211" t="s">
        <v>732</v>
      </c>
      <c r="H99" s="212">
        <v>222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174</v>
      </c>
    </row>
    <row r="100" spans="2:65" s="1" customFormat="1" ht="16.5" customHeight="1">
      <c r="B100" s="35"/>
      <c r="C100" s="208" t="s">
        <v>157</v>
      </c>
      <c r="D100" s="208" t="s">
        <v>138</v>
      </c>
      <c r="E100" s="209" t="s">
        <v>939</v>
      </c>
      <c r="F100" s="210" t="s">
        <v>940</v>
      </c>
      <c r="G100" s="211" t="s">
        <v>732</v>
      </c>
      <c r="H100" s="212">
        <v>170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170</v>
      </c>
    </row>
    <row r="101" spans="2:65" s="1" customFormat="1" ht="16.5" customHeight="1">
      <c r="B101" s="35"/>
      <c r="C101" s="208" t="s">
        <v>161</v>
      </c>
      <c r="D101" s="208" t="s">
        <v>138</v>
      </c>
      <c r="E101" s="209" t="s">
        <v>941</v>
      </c>
      <c r="F101" s="210" t="s">
        <v>942</v>
      </c>
      <c r="G101" s="211" t="s">
        <v>732</v>
      </c>
      <c r="H101" s="212">
        <v>9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260</v>
      </c>
    </row>
    <row r="102" spans="2:65" s="1" customFormat="1" ht="16.5" customHeight="1">
      <c r="B102" s="35"/>
      <c r="C102" s="208" t="s">
        <v>164</v>
      </c>
      <c r="D102" s="208" t="s">
        <v>138</v>
      </c>
      <c r="E102" s="209" t="s">
        <v>943</v>
      </c>
      <c r="F102" s="210" t="s">
        <v>944</v>
      </c>
      <c r="G102" s="211" t="s">
        <v>732</v>
      </c>
      <c r="H102" s="212">
        <v>15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268</v>
      </c>
    </row>
    <row r="103" spans="2:65" s="1" customFormat="1" ht="16.5" customHeight="1">
      <c r="B103" s="35"/>
      <c r="C103" s="208" t="s">
        <v>172</v>
      </c>
      <c r="D103" s="208" t="s">
        <v>138</v>
      </c>
      <c r="E103" s="209" t="s">
        <v>945</v>
      </c>
      <c r="F103" s="210" t="s">
        <v>946</v>
      </c>
      <c r="G103" s="211" t="s">
        <v>732</v>
      </c>
      <c r="H103" s="212">
        <v>20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276</v>
      </c>
    </row>
    <row r="104" spans="2:65" s="1" customFormat="1" ht="16.5" customHeight="1">
      <c r="B104" s="35"/>
      <c r="C104" s="208" t="s">
        <v>174</v>
      </c>
      <c r="D104" s="208" t="s">
        <v>138</v>
      </c>
      <c r="E104" s="209" t="s">
        <v>947</v>
      </c>
      <c r="F104" s="210" t="s">
        <v>948</v>
      </c>
      <c r="G104" s="211" t="s">
        <v>732</v>
      </c>
      <c r="H104" s="212">
        <v>8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284</v>
      </c>
    </row>
    <row r="105" spans="2:65" s="1" customFormat="1" ht="16.5" customHeight="1">
      <c r="B105" s="35"/>
      <c r="C105" s="208" t="s">
        <v>247</v>
      </c>
      <c r="D105" s="208" t="s">
        <v>138</v>
      </c>
      <c r="E105" s="209" t="s">
        <v>949</v>
      </c>
      <c r="F105" s="210" t="s">
        <v>950</v>
      </c>
      <c r="G105" s="211" t="s">
        <v>732</v>
      </c>
      <c r="H105" s="212">
        <v>222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296</v>
      </c>
    </row>
    <row r="106" spans="2:65" s="1" customFormat="1" ht="16.5" customHeight="1">
      <c r="B106" s="35"/>
      <c r="C106" s="208" t="s">
        <v>170</v>
      </c>
      <c r="D106" s="208" t="s">
        <v>138</v>
      </c>
      <c r="E106" s="209" t="s">
        <v>951</v>
      </c>
      <c r="F106" s="210" t="s">
        <v>952</v>
      </c>
      <c r="G106" s="211" t="s">
        <v>732</v>
      </c>
      <c r="H106" s="212">
        <v>222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306</v>
      </c>
    </row>
    <row r="107" spans="2:65" s="1" customFormat="1" ht="16.5" customHeight="1">
      <c r="B107" s="35"/>
      <c r="C107" s="208" t="s">
        <v>257</v>
      </c>
      <c r="D107" s="208" t="s">
        <v>138</v>
      </c>
      <c r="E107" s="209" t="s">
        <v>953</v>
      </c>
      <c r="F107" s="210" t="s">
        <v>954</v>
      </c>
      <c r="G107" s="211" t="s">
        <v>715</v>
      </c>
      <c r="H107" s="212">
        <v>1.554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317</v>
      </c>
    </row>
    <row r="108" spans="2:51" s="10" customFormat="1" ht="12">
      <c r="B108" s="226"/>
      <c r="C108" s="227"/>
      <c r="D108" s="228" t="s">
        <v>186</v>
      </c>
      <c r="E108" s="229" t="s">
        <v>1</v>
      </c>
      <c r="F108" s="230" t="s">
        <v>955</v>
      </c>
      <c r="G108" s="227"/>
      <c r="H108" s="231">
        <v>1.554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67</v>
      </c>
      <c r="AV108" s="10" t="s">
        <v>90</v>
      </c>
      <c r="AW108" s="10" t="s">
        <v>30</v>
      </c>
      <c r="AX108" s="10" t="s">
        <v>75</v>
      </c>
      <c r="AY108" s="237" t="s">
        <v>137</v>
      </c>
    </row>
    <row r="109" spans="2:65" s="1" customFormat="1" ht="16.5" customHeight="1">
      <c r="B109" s="35"/>
      <c r="C109" s="208" t="s">
        <v>260</v>
      </c>
      <c r="D109" s="208" t="s">
        <v>138</v>
      </c>
      <c r="E109" s="209" t="s">
        <v>956</v>
      </c>
      <c r="F109" s="210" t="s">
        <v>957</v>
      </c>
      <c r="G109" s="211" t="s">
        <v>698</v>
      </c>
      <c r="H109" s="212">
        <v>1.554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67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330</v>
      </c>
    </row>
    <row r="110" spans="2:51" s="10" customFormat="1" ht="12">
      <c r="B110" s="226"/>
      <c r="C110" s="227"/>
      <c r="D110" s="228" t="s">
        <v>186</v>
      </c>
      <c r="E110" s="229" t="s">
        <v>1</v>
      </c>
      <c r="F110" s="230" t="s">
        <v>955</v>
      </c>
      <c r="G110" s="227"/>
      <c r="H110" s="231">
        <v>1.554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67</v>
      </c>
      <c r="AV110" s="10" t="s">
        <v>90</v>
      </c>
      <c r="AW110" s="10" t="s">
        <v>30</v>
      </c>
      <c r="AX110" s="10" t="s">
        <v>75</v>
      </c>
      <c r="AY110" s="237" t="s">
        <v>137</v>
      </c>
    </row>
    <row r="111" spans="2:65" s="1" customFormat="1" ht="16.5" customHeight="1">
      <c r="B111" s="35"/>
      <c r="C111" s="208" t="s">
        <v>8</v>
      </c>
      <c r="D111" s="208" t="s">
        <v>138</v>
      </c>
      <c r="E111" s="209" t="s">
        <v>958</v>
      </c>
      <c r="F111" s="210" t="s">
        <v>959</v>
      </c>
      <c r="G111" s="211" t="s">
        <v>732</v>
      </c>
      <c r="H111" s="212">
        <v>222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338</v>
      </c>
    </row>
    <row r="112" spans="2:65" s="1" customFormat="1" ht="16.5" customHeight="1">
      <c r="B112" s="35"/>
      <c r="C112" s="208" t="s">
        <v>268</v>
      </c>
      <c r="D112" s="208" t="s">
        <v>138</v>
      </c>
      <c r="E112" s="209" t="s">
        <v>960</v>
      </c>
      <c r="F112" s="210" t="s">
        <v>961</v>
      </c>
      <c r="G112" s="211" t="s">
        <v>732</v>
      </c>
      <c r="H112" s="212">
        <v>1003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352</v>
      </c>
    </row>
    <row r="113" spans="2:65" s="1" customFormat="1" ht="16.5" customHeight="1">
      <c r="B113" s="35"/>
      <c r="C113" s="208" t="s">
        <v>272</v>
      </c>
      <c r="D113" s="208" t="s">
        <v>138</v>
      </c>
      <c r="E113" s="209" t="s">
        <v>962</v>
      </c>
      <c r="F113" s="210" t="s">
        <v>963</v>
      </c>
      <c r="G113" s="211" t="s">
        <v>732</v>
      </c>
      <c r="H113" s="212">
        <v>1003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360</v>
      </c>
    </row>
    <row r="114" spans="2:65" s="1" customFormat="1" ht="16.5" customHeight="1">
      <c r="B114" s="35"/>
      <c r="C114" s="208" t="s">
        <v>276</v>
      </c>
      <c r="D114" s="208" t="s">
        <v>138</v>
      </c>
      <c r="E114" s="209" t="s">
        <v>964</v>
      </c>
      <c r="F114" s="210" t="s">
        <v>952</v>
      </c>
      <c r="G114" s="211" t="s">
        <v>732</v>
      </c>
      <c r="H114" s="212">
        <v>1003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368</v>
      </c>
    </row>
    <row r="115" spans="2:65" s="1" customFormat="1" ht="16.5" customHeight="1">
      <c r="B115" s="35"/>
      <c r="C115" s="208" t="s">
        <v>280</v>
      </c>
      <c r="D115" s="208" t="s">
        <v>138</v>
      </c>
      <c r="E115" s="209" t="s">
        <v>965</v>
      </c>
      <c r="F115" s="210" t="s">
        <v>966</v>
      </c>
      <c r="G115" s="211" t="s">
        <v>732</v>
      </c>
      <c r="H115" s="212">
        <v>1003</v>
      </c>
      <c r="I115" s="213"/>
      <c r="J115" s="214">
        <f>ROUND(I115*H115,2)</f>
        <v>0</v>
      </c>
      <c r="K115" s="210" t="s">
        <v>1</v>
      </c>
      <c r="L115" s="40"/>
      <c r="M115" s="215" t="s">
        <v>1</v>
      </c>
      <c r="N115" s="216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378</v>
      </c>
    </row>
    <row r="116" spans="2:65" s="1" customFormat="1" ht="16.5" customHeight="1">
      <c r="B116" s="35"/>
      <c r="C116" s="208" t="s">
        <v>284</v>
      </c>
      <c r="D116" s="208" t="s">
        <v>138</v>
      </c>
      <c r="E116" s="209" t="s">
        <v>967</v>
      </c>
      <c r="F116" s="210" t="s">
        <v>968</v>
      </c>
      <c r="G116" s="211" t="s">
        <v>715</v>
      </c>
      <c r="H116" s="212">
        <v>33.44</v>
      </c>
      <c r="I116" s="213"/>
      <c r="J116" s="214">
        <f>ROUND(I116*H116,2)</f>
        <v>0</v>
      </c>
      <c r="K116" s="210" t="s">
        <v>1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142</v>
      </c>
      <c r="AT116" s="14" t="s">
        <v>138</v>
      </c>
      <c r="AU116" s="14" t="s">
        <v>67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142</v>
      </c>
      <c r="BM116" s="14" t="s">
        <v>386</v>
      </c>
    </row>
    <row r="117" spans="2:51" s="10" customFormat="1" ht="12">
      <c r="B117" s="226"/>
      <c r="C117" s="227"/>
      <c r="D117" s="228" t="s">
        <v>186</v>
      </c>
      <c r="E117" s="229" t="s">
        <v>1</v>
      </c>
      <c r="F117" s="230" t="s">
        <v>969</v>
      </c>
      <c r="G117" s="227"/>
      <c r="H117" s="231">
        <v>33.44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186</v>
      </c>
      <c r="AU117" s="237" t="s">
        <v>67</v>
      </c>
      <c r="AV117" s="10" t="s">
        <v>90</v>
      </c>
      <c r="AW117" s="10" t="s">
        <v>30</v>
      </c>
      <c r="AX117" s="10" t="s">
        <v>75</v>
      </c>
      <c r="AY117" s="237" t="s">
        <v>137</v>
      </c>
    </row>
    <row r="118" spans="2:65" s="1" customFormat="1" ht="22.5" customHeight="1">
      <c r="B118" s="35"/>
      <c r="C118" s="208" t="s">
        <v>7</v>
      </c>
      <c r="D118" s="208" t="s">
        <v>138</v>
      </c>
      <c r="E118" s="209" t="s">
        <v>970</v>
      </c>
      <c r="F118" s="210" t="s">
        <v>971</v>
      </c>
      <c r="G118" s="211" t="s">
        <v>719</v>
      </c>
      <c r="H118" s="212">
        <v>418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67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396</v>
      </c>
    </row>
    <row r="119" spans="2:65" s="1" customFormat="1" ht="16.5" customHeight="1">
      <c r="B119" s="35"/>
      <c r="C119" s="208" t="s">
        <v>296</v>
      </c>
      <c r="D119" s="208" t="s">
        <v>138</v>
      </c>
      <c r="E119" s="209" t="s">
        <v>972</v>
      </c>
      <c r="F119" s="210" t="s">
        <v>973</v>
      </c>
      <c r="G119" s="211" t="s">
        <v>732</v>
      </c>
      <c r="H119" s="212">
        <v>1380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67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408</v>
      </c>
    </row>
    <row r="120" spans="2:65" s="1" customFormat="1" ht="16.5" customHeight="1">
      <c r="B120" s="35"/>
      <c r="C120" s="208" t="s">
        <v>300</v>
      </c>
      <c r="D120" s="208" t="s">
        <v>138</v>
      </c>
      <c r="E120" s="209" t="s">
        <v>974</v>
      </c>
      <c r="F120" s="210" t="s">
        <v>975</v>
      </c>
      <c r="G120" s="211" t="s">
        <v>719</v>
      </c>
      <c r="H120" s="212">
        <v>60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67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419</v>
      </c>
    </row>
    <row r="121" spans="2:65" s="1" customFormat="1" ht="16.5" customHeight="1">
      <c r="B121" s="35"/>
      <c r="C121" s="208" t="s">
        <v>306</v>
      </c>
      <c r="D121" s="208" t="s">
        <v>138</v>
      </c>
      <c r="E121" s="209" t="s">
        <v>976</v>
      </c>
      <c r="F121" s="210" t="s">
        <v>977</v>
      </c>
      <c r="G121" s="211" t="s">
        <v>732</v>
      </c>
      <c r="H121" s="212">
        <v>1380</v>
      </c>
      <c r="I121" s="213"/>
      <c r="J121" s="214">
        <f>ROUND(I121*H121,2)</f>
        <v>0</v>
      </c>
      <c r="K121" s="210" t="s">
        <v>1</v>
      </c>
      <c r="L121" s="40"/>
      <c r="M121" s="220" t="s">
        <v>1</v>
      </c>
      <c r="N121" s="221" t="s">
        <v>38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14" t="s">
        <v>142</v>
      </c>
      <c r="AT121" s="14" t="s">
        <v>138</v>
      </c>
      <c r="AU121" s="14" t="s">
        <v>67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430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55"/>
      <c r="J122" s="55"/>
      <c r="K122" s="55"/>
      <c r="L122" s="40"/>
    </row>
  </sheetData>
  <sheetProtection password="CC35" sheet="1" objects="1" scenarios="1" formatColumns="0" formatRows="0" autoFilter="0"/>
  <autoFilter ref="C90:K121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76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105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ROUND((SUM(BE65:BE72)+SUM(BE92:BE101)),2)</f>
        <v>0</v>
      </c>
      <c r="I35" s="144">
        <v>0.21</v>
      </c>
      <c r="J35" s="143">
        <f>ROUND(((SUM(BE65:BE72)+SUM(BE92:BE101))*I35),2)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ROUND((SUM(BF65:BF72)+SUM(BF92:BF101)),2)</f>
        <v>0</v>
      </c>
      <c r="I36" s="144">
        <v>0.15</v>
      </c>
      <c r="J36" s="143">
        <f>ROUND(((SUM(BF65:BF72)+SUM(BF92:BF101))*I36),2)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ROUND((SUM(BG65:BG72)+SUM(BG92:BG101)),2)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ROUND((SUM(BH65:BH72)+SUM(BH92:BH101)),2)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ROUND((SUM(BI65:BI72)+SUM(BI92:BI101)),2)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000 - Všeobecné a předběžné položky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pans="2:12" s="1" customFormat="1" ht="21.8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2" s="1" customFormat="1" ht="6.95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4" s="1" customFormat="1" ht="29.25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ROUND(J66+J67+J68+J69+J70+J71,2)</f>
        <v>0</v>
      </c>
      <c r="K65" s="36"/>
      <c r="L65" s="40"/>
      <c r="N65" s="173" t="s">
        <v>37</v>
      </c>
    </row>
    <row r="66" spans="2:65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12" s="1" customFormat="1" ht="12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29.25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pans="2:12" s="1" customFormat="1" ht="6.95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pans="2:12" s="1" customFormat="1" ht="6.95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pans="2:12" s="1" customFormat="1" ht="24.95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pans="2:12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61" t="str">
        <f>E9</f>
        <v>SO 000 - Všeobecné a předběžné položky</v>
      </c>
      <c r="F84" s="36"/>
      <c r="G84" s="36"/>
      <c r="H84" s="36"/>
      <c r="I84" s="128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pans="2:12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pans="2:12" s="1" customFormat="1" ht="10.3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pans="2:20" s="8" customFormat="1" ht="29.25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pans="2:63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pans="2:63" s="9" customFormat="1" ht="25.9" customHeight="1">
      <c r="B93" s="194"/>
      <c r="C93" s="195"/>
      <c r="D93" s="196" t="s">
        <v>66</v>
      </c>
      <c r="E93" s="197" t="s">
        <v>67</v>
      </c>
      <c r="F93" s="197" t="s">
        <v>136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SUM(P94:P101)</f>
        <v>0</v>
      </c>
      <c r="Q93" s="202"/>
      <c r="R93" s="203">
        <f>SUM(R94:R101)</f>
        <v>0</v>
      </c>
      <c r="S93" s="202"/>
      <c r="T93" s="204">
        <f>SUM(T94:T101)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SUM(BK94:BK101)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139</v>
      </c>
      <c r="F94" s="210" t="s">
        <v>140</v>
      </c>
      <c r="G94" s="211" t="s">
        <v>141</v>
      </c>
      <c r="H94" s="212">
        <v>1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143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144</v>
      </c>
      <c r="F95" s="210" t="s">
        <v>140</v>
      </c>
      <c r="G95" s="211" t="s">
        <v>141</v>
      </c>
      <c r="H95" s="212">
        <v>1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145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147</v>
      </c>
      <c r="F96" s="210" t="s">
        <v>148</v>
      </c>
      <c r="G96" s="211" t="s">
        <v>141</v>
      </c>
      <c r="H96" s="212">
        <v>1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149</v>
      </c>
    </row>
    <row r="97" spans="2:65" s="1" customFormat="1" ht="16.5" customHeight="1">
      <c r="B97" s="35"/>
      <c r="C97" s="208" t="s">
        <v>142</v>
      </c>
      <c r="D97" s="208" t="s">
        <v>138</v>
      </c>
      <c r="E97" s="209" t="s">
        <v>150</v>
      </c>
      <c r="F97" s="210" t="s">
        <v>151</v>
      </c>
      <c r="G97" s="211" t="s">
        <v>141</v>
      </c>
      <c r="H97" s="212">
        <v>1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152</v>
      </c>
    </row>
    <row r="98" spans="2:65" s="1" customFormat="1" ht="16.5" customHeight="1">
      <c r="B98" s="35"/>
      <c r="C98" s="208" t="s">
        <v>153</v>
      </c>
      <c r="D98" s="208" t="s">
        <v>138</v>
      </c>
      <c r="E98" s="209" t="s">
        <v>154</v>
      </c>
      <c r="F98" s="210" t="s">
        <v>155</v>
      </c>
      <c r="G98" s="211" t="s">
        <v>141</v>
      </c>
      <c r="H98" s="212">
        <v>1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156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158</v>
      </c>
      <c r="F99" s="210" t="s">
        <v>159</v>
      </c>
      <c r="G99" s="211" t="s">
        <v>141</v>
      </c>
      <c r="H99" s="212">
        <v>1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160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162</v>
      </c>
      <c r="F100" s="210" t="s">
        <v>159</v>
      </c>
      <c r="G100" s="211" t="s">
        <v>141</v>
      </c>
      <c r="H100" s="212">
        <v>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163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165</v>
      </c>
      <c r="F101" s="210" t="s">
        <v>166</v>
      </c>
      <c r="G101" s="211" t="s">
        <v>167</v>
      </c>
      <c r="H101" s="212">
        <v>1</v>
      </c>
      <c r="I101" s="213"/>
      <c r="J101" s="214">
        <f>ROUND(I101*H101,2)</f>
        <v>0</v>
      </c>
      <c r="K101" s="210" t="s">
        <v>1</v>
      </c>
      <c r="L101" s="40"/>
      <c r="M101" s="220" t="s">
        <v>1</v>
      </c>
      <c r="N101" s="221" t="s">
        <v>38</v>
      </c>
      <c r="O101" s="222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168</v>
      </c>
    </row>
    <row r="102" spans="2:12" s="1" customFormat="1" ht="6.95" customHeight="1">
      <c r="B102" s="54"/>
      <c r="C102" s="55"/>
      <c r="D102" s="55"/>
      <c r="E102" s="55"/>
      <c r="F102" s="55"/>
      <c r="G102" s="55"/>
      <c r="H102" s="55"/>
      <c r="I102" s="155"/>
      <c r="J102" s="55"/>
      <c r="K102" s="55"/>
      <c r="L102" s="40"/>
    </row>
  </sheetData>
  <sheetProtection password="CC35" sheet="1" objects="1" scenarios="1" formatColumns="0" formatRows="0" autoFilter="0"/>
  <autoFilter ref="C91:K101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80</v>
      </c>
      <c r="AZ2" s="225" t="s">
        <v>169</v>
      </c>
      <c r="BA2" s="225" t="s">
        <v>169</v>
      </c>
      <c r="BB2" s="225" t="s">
        <v>1</v>
      </c>
      <c r="BC2" s="225" t="s">
        <v>170</v>
      </c>
      <c r="BD2" s="225" t="s">
        <v>90</v>
      </c>
    </row>
    <row r="3" spans="2:5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171</v>
      </c>
      <c r="BA3" s="225" t="s">
        <v>171</v>
      </c>
      <c r="BB3" s="225" t="s">
        <v>1</v>
      </c>
      <c r="BC3" s="225" t="s">
        <v>172</v>
      </c>
      <c r="BD3" s="225" t="s">
        <v>90</v>
      </c>
    </row>
    <row r="4" spans="2:56" ht="24.95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173</v>
      </c>
      <c r="BA4" s="225" t="s">
        <v>173</v>
      </c>
      <c r="BB4" s="225" t="s">
        <v>1</v>
      </c>
      <c r="BC4" s="225" t="s">
        <v>174</v>
      </c>
      <c r="BD4" s="225" t="s">
        <v>90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175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J71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ROUND((SUM(BE71:BE78)+SUM(BE98:BE228)),2)</f>
        <v>0</v>
      </c>
      <c r="I35" s="144">
        <v>0.21</v>
      </c>
      <c r="J35" s="143">
        <f>ROUND(((SUM(BE71:BE78)+SUM(BE98:BE228))*I35),2)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ROUND((SUM(BF71:BF78)+SUM(BF98:BF228)),2)</f>
        <v>0</v>
      </c>
      <c r="I36" s="144">
        <v>0.15</v>
      </c>
      <c r="J36" s="143">
        <f>ROUND(((SUM(BF71:BF78)+SUM(BF98:BF228))*I36),2)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ROUND((SUM(BG71:BG78)+SUM(BG98:BG228)),2)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ROUND((SUM(BH71:BH78)+SUM(BH98:BH228)),2)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ROUND((SUM(BI71:BI78)+SUM(BI98:BI228)),2)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102.A - KOMUNIKACE STAVBA KSÚS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J98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J99</f>
        <v>0</v>
      </c>
      <c r="K62" s="166"/>
      <c r="L62" s="171"/>
    </row>
    <row r="63" spans="2:12" s="7" customFormat="1" ht="24.95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J119</f>
        <v>0</v>
      </c>
      <c r="K63" s="166"/>
      <c r="L63" s="171"/>
    </row>
    <row r="64" spans="2:12" s="7" customFormat="1" ht="24.95" customHeight="1">
      <c r="B64" s="165"/>
      <c r="C64" s="166"/>
      <c r="D64" s="167" t="s">
        <v>177</v>
      </c>
      <c r="E64" s="168"/>
      <c r="F64" s="168"/>
      <c r="G64" s="168"/>
      <c r="H64" s="168"/>
      <c r="I64" s="169"/>
      <c r="J64" s="170">
        <f>J145</f>
        <v>0</v>
      </c>
      <c r="K64" s="166"/>
      <c r="L64" s="171"/>
    </row>
    <row r="65" spans="2:12" s="7" customFormat="1" ht="24.95" customHeight="1">
      <c r="B65" s="165"/>
      <c r="C65" s="166"/>
      <c r="D65" s="167" t="s">
        <v>178</v>
      </c>
      <c r="E65" s="168"/>
      <c r="F65" s="168"/>
      <c r="G65" s="168"/>
      <c r="H65" s="168"/>
      <c r="I65" s="169"/>
      <c r="J65" s="170">
        <f>J153</f>
        <v>0</v>
      </c>
      <c r="K65" s="166"/>
      <c r="L65" s="171"/>
    </row>
    <row r="66" spans="2:12" s="7" customFormat="1" ht="24.95" customHeight="1">
      <c r="B66" s="165"/>
      <c r="C66" s="166"/>
      <c r="D66" s="167" t="s">
        <v>179</v>
      </c>
      <c r="E66" s="168"/>
      <c r="F66" s="168"/>
      <c r="G66" s="168"/>
      <c r="H66" s="168"/>
      <c r="I66" s="169"/>
      <c r="J66" s="170">
        <f>J159</f>
        <v>0</v>
      </c>
      <c r="K66" s="166"/>
      <c r="L66" s="171"/>
    </row>
    <row r="67" spans="2:12" s="7" customFormat="1" ht="24.95" customHeight="1">
      <c r="B67" s="165"/>
      <c r="C67" s="166"/>
      <c r="D67" s="167" t="s">
        <v>180</v>
      </c>
      <c r="E67" s="168"/>
      <c r="F67" s="168"/>
      <c r="G67" s="168"/>
      <c r="H67" s="168"/>
      <c r="I67" s="169"/>
      <c r="J67" s="170">
        <f>J199</f>
        <v>0</v>
      </c>
      <c r="K67" s="166"/>
      <c r="L67" s="171"/>
    </row>
    <row r="68" spans="2:12" s="7" customFormat="1" ht="24.95" customHeight="1">
      <c r="B68" s="165"/>
      <c r="C68" s="166"/>
      <c r="D68" s="167" t="s">
        <v>181</v>
      </c>
      <c r="E68" s="168"/>
      <c r="F68" s="168"/>
      <c r="G68" s="168"/>
      <c r="H68" s="168"/>
      <c r="I68" s="169"/>
      <c r="J68" s="170">
        <f>J202</f>
        <v>0</v>
      </c>
      <c r="K68" s="166"/>
      <c r="L68" s="171"/>
    </row>
    <row r="69" spans="2:12" s="1" customFormat="1" ht="21.8" customHeight="1">
      <c r="B69" s="35"/>
      <c r="C69" s="36"/>
      <c r="D69" s="36"/>
      <c r="E69" s="36"/>
      <c r="F69" s="36"/>
      <c r="G69" s="36"/>
      <c r="H69" s="36"/>
      <c r="I69" s="128"/>
      <c r="J69" s="36"/>
      <c r="K69" s="36"/>
      <c r="L69" s="40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128"/>
      <c r="J70" s="36"/>
      <c r="K70" s="36"/>
      <c r="L70" s="40"/>
    </row>
    <row r="71" spans="2:14" s="1" customFormat="1" ht="29.25" customHeight="1">
      <c r="B71" s="35"/>
      <c r="C71" s="164" t="s">
        <v>113</v>
      </c>
      <c r="D71" s="36"/>
      <c r="E71" s="36"/>
      <c r="F71" s="36"/>
      <c r="G71" s="36"/>
      <c r="H71" s="36"/>
      <c r="I71" s="128"/>
      <c r="J71" s="172">
        <f>ROUND(J72+J73+J74+J75+J76+J77,2)</f>
        <v>0</v>
      </c>
      <c r="K71" s="36"/>
      <c r="L71" s="40"/>
      <c r="N71" s="173" t="s">
        <v>37</v>
      </c>
    </row>
    <row r="72" spans="2:65" s="1" customFormat="1" ht="18" customHeight="1">
      <c r="B72" s="35"/>
      <c r="C72" s="36"/>
      <c r="D72" s="174" t="s">
        <v>114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pans="2:65" s="1" customFormat="1" ht="18" customHeight="1">
      <c r="B73" s="35"/>
      <c r="C73" s="36"/>
      <c r="D73" s="174" t="s">
        <v>116</v>
      </c>
      <c r="E73" s="175"/>
      <c r="F73" s="175"/>
      <c r="G73" s="36"/>
      <c r="H73" s="36"/>
      <c r="I73" s="128"/>
      <c r="J73" s="176"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115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pans="2:65" s="1" customFormat="1" ht="18" customHeight="1">
      <c r="B74" s="35"/>
      <c r="C74" s="36"/>
      <c r="D74" s="174" t="s">
        <v>117</v>
      </c>
      <c r="E74" s="175"/>
      <c r="F74" s="175"/>
      <c r="G74" s="36"/>
      <c r="H74" s="36"/>
      <c r="I74" s="128"/>
      <c r="J74" s="176">
        <v>0</v>
      </c>
      <c r="K74" s="36"/>
      <c r="L74" s="177"/>
      <c r="M74" s="128"/>
      <c r="N74" s="178" t="s">
        <v>39</v>
      </c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79" t="s">
        <v>115</v>
      </c>
      <c r="AZ74" s="128"/>
      <c r="BA74" s="128"/>
      <c r="BB74" s="128"/>
      <c r="BC74" s="128"/>
      <c r="BD74" s="128"/>
      <c r="BE74" s="180">
        <f>IF(N74="základní",J74,0)</f>
        <v>0</v>
      </c>
      <c r="BF74" s="180">
        <f>IF(N74="snížená",J74,0)</f>
        <v>0</v>
      </c>
      <c r="BG74" s="180">
        <f>IF(N74="zákl. přenesená",J74,0)</f>
        <v>0</v>
      </c>
      <c r="BH74" s="180">
        <f>IF(N74="sníž. přenesená",J74,0)</f>
        <v>0</v>
      </c>
      <c r="BI74" s="180">
        <f>IF(N74="nulová",J74,0)</f>
        <v>0</v>
      </c>
      <c r="BJ74" s="179" t="s">
        <v>90</v>
      </c>
      <c r="BK74" s="128"/>
      <c r="BL74" s="128"/>
      <c r="BM74" s="128"/>
    </row>
    <row r="75" spans="2:65" s="1" customFormat="1" ht="18" customHeight="1">
      <c r="B75" s="35"/>
      <c r="C75" s="36"/>
      <c r="D75" s="174" t="s">
        <v>118</v>
      </c>
      <c r="E75" s="175"/>
      <c r="F75" s="175"/>
      <c r="G75" s="36"/>
      <c r="H75" s="36"/>
      <c r="I75" s="128"/>
      <c r="J75" s="176">
        <v>0</v>
      </c>
      <c r="K75" s="36"/>
      <c r="L75" s="177"/>
      <c r="M75" s="128"/>
      <c r="N75" s="178" t="s">
        <v>39</v>
      </c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79" t="s">
        <v>115</v>
      </c>
      <c r="AZ75" s="128"/>
      <c r="BA75" s="128"/>
      <c r="BB75" s="128"/>
      <c r="BC75" s="128"/>
      <c r="BD75" s="128"/>
      <c r="BE75" s="180">
        <f>IF(N75="základní",J75,0)</f>
        <v>0</v>
      </c>
      <c r="BF75" s="180">
        <f>IF(N75="snížená",J75,0)</f>
        <v>0</v>
      </c>
      <c r="BG75" s="180">
        <f>IF(N75="zákl. přenesená",J75,0)</f>
        <v>0</v>
      </c>
      <c r="BH75" s="180">
        <f>IF(N75="sníž. přenesená",J75,0)</f>
        <v>0</v>
      </c>
      <c r="BI75" s="180">
        <f>IF(N75="nulová",J75,0)</f>
        <v>0</v>
      </c>
      <c r="BJ75" s="179" t="s">
        <v>90</v>
      </c>
      <c r="BK75" s="128"/>
      <c r="BL75" s="128"/>
      <c r="BM75" s="128"/>
    </row>
    <row r="76" spans="2:65" s="1" customFormat="1" ht="18" customHeight="1">
      <c r="B76" s="35"/>
      <c r="C76" s="36"/>
      <c r="D76" s="174" t="s">
        <v>119</v>
      </c>
      <c r="E76" s="175"/>
      <c r="F76" s="175"/>
      <c r="G76" s="36"/>
      <c r="H76" s="36"/>
      <c r="I76" s="128"/>
      <c r="J76" s="176">
        <v>0</v>
      </c>
      <c r="K76" s="36"/>
      <c r="L76" s="177"/>
      <c r="M76" s="128"/>
      <c r="N76" s="178" t="s">
        <v>39</v>
      </c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79" t="s">
        <v>115</v>
      </c>
      <c r="AZ76" s="128"/>
      <c r="BA76" s="128"/>
      <c r="BB76" s="128"/>
      <c r="BC76" s="128"/>
      <c r="BD76" s="128"/>
      <c r="BE76" s="180">
        <f>IF(N76="základní",J76,0)</f>
        <v>0</v>
      </c>
      <c r="BF76" s="180">
        <f>IF(N76="snížená",J76,0)</f>
        <v>0</v>
      </c>
      <c r="BG76" s="180">
        <f>IF(N76="zákl. přenesená",J76,0)</f>
        <v>0</v>
      </c>
      <c r="BH76" s="180">
        <f>IF(N76="sníž. přenesená",J76,0)</f>
        <v>0</v>
      </c>
      <c r="BI76" s="180">
        <f>IF(N76="nulová",J76,0)</f>
        <v>0</v>
      </c>
      <c r="BJ76" s="179" t="s">
        <v>90</v>
      </c>
      <c r="BK76" s="128"/>
      <c r="BL76" s="128"/>
      <c r="BM76" s="128"/>
    </row>
    <row r="77" spans="2:65" s="1" customFormat="1" ht="18" customHeight="1">
      <c r="B77" s="35"/>
      <c r="C77" s="36"/>
      <c r="D77" s="175" t="s">
        <v>120</v>
      </c>
      <c r="E77" s="36"/>
      <c r="F77" s="36"/>
      <c r="G77" s="36"/>
      <c r="H77" s="36"/>
      <c r="I77" s="128"/>
      <c r="J77" s="176">
        <f>ROUND(J30*T77,2)</f>
        <v>0</v>
      </c>
      <c r="K77" s="36"/>
      <c r="L77" s="177"/>
      <c r="M77" s="128"/>
      <c r="N77" s="178" t="s">
        <v>39</v>
      </c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79" t="s">
        <v>121</v>
      </c>
      <c r="AZ77" s="128"/>
      <c r="BA77" s="128"/>
      <c r="BB77" s="128"/>
      <c r="BC77" s="128"/>
      <c r="BD77" s="128"/>
      <c r="BE77" s="180">
        <f>IF(N77="základní",J77,0)</f>
        <v>0</v>
      </c>
      <c r="BF77" s="180">
        <f>IF(N77="snížená",J77,0)</f>
        <v>0</v>
      </c>
      <c r="BG77" s="180">
        <f>IF(N77="zákl. přenesená",J77,0)</f>
        <v>0</v>
      </c>
      <c r="BH77" s="180">
        <f>IF(N77="sníž. přenesená",J77,0)</f>
        <v>0</v>
      </c>
      <c r="BI77" s="180">
        <f>IF(N77="nulová",J77,0)</f>
        <v>0</v>
      </c>
      <c r="BJ77" s="179" t="s">
        <v>90</v>
      </c>
      <c r="BK77" s="128"/>
      <c r="BL77" s="128"/>
      <c r="BM77" s="128"/>
    </row>
    <row r="78" spans="2:12" s="1" customFormat="1" ht="12">
      <c r="B78" s="35"/>
      <c r="C78" s="36"/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29.25" customHeight="1">
      <c r="B79" s="35"/>
      <c r="C79" s="181" t="s">
        <v>122</v>
      </c>
      <c r="D79" s="161"/>
      <c r="E79" s="161"/>
      <c r="F79" s="161"/>
      <c r="G79" s="161"/>
      <c r="H79" s="161"/>
      <c r="I79" s="162"/>
      <c r="J79" s="182">
        <f>ROUND(J61+J71,2)</f>
        <v>0</v>
      </c>
      <c r="K79" s="161"/>
      <c r="L79" s="40"/>
    </row>
    <row r="80" spans="2:12" s="1" customFormat="1" ht="6.95" customHeight="1">
      <c r="B80" s="54"/>
      <c r="C80" s="55"/>
      <c r="D80" s="55"/>
      <c r="E80" s="55"/>
      <c r="F80" s="55"/>
      <c r="G80" s="55"/>
      <c r="H80" s="55"/>
      <c r="I80" s="155"/>
      <c r="J80" s="55"/>
      <c r="K80" s="55"/>
      <c r="L80" s="40"/>
    </row>
    <row r="84" spans="2:12" s="1" customFormat="1" ht="6.95" customHeight="1">
      <c r="B84" s="56"/>
      <c r="C84" s="57"/>
      <c r="D84" s="57"/>
      <c r="E84" s="57"/>
      <c r="F84" s="57"/>
      <c r="G84" s="57"/>
      <c r="H84" s="57"/>
      <c r="I84" s="158"/>
      <c r="J84" s="57"/>
      <c r="K84" s="57"/>
      <c r="L84" s="40"/>
    </row>
    <row r="85" spans="2:12" s="1" customFormat="1" ht="24.95" customHeight="1">
      <c r="B85" s="35"/>
      <c r="C85" s="20" t="s">
        <v>123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2" customHeight="1">
      <c r="B87" s="35"/>
      <c r="C87" s="29" t="s">
        <v>16</v>
      </c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6.5" customHeight="1">
      <c r="B88" s="35"/>
      <c r="C88" s="36"/>
      <c r="D88" s="36"/>
      <c r="E88" s="159" t="str">
        <f>E7</f>
        <v>Okružní křižovatka v km 1,391.91 u areálu T-sport a SOPO - Modletice včetně chodníku k zastávce</v>
      </c>
      <c r="F88" s="29"/>
      <c r="G88" s="29"/>
      <c r="H88" s="29"/>
      <c r="I88" s="128"/>
      <c r="J88" s="36"/>
      <c r="K88" s="36"/>
      <c r="L88" s="40"/>
    </row>
    <row r="89" spans="2:12" s="1" customFormat="1" ht="12" customHeight="1">
      <c r="B89" s="35"/>
      <c r="C89" s="29" t="s">
        <v>104</v>
      </c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6.5" customHeight="1">
      <c r="B90" s="35"/>
      <c r="C90" s="36"/>
      <c r="D90" s="36"/>
      <c r="E90" s="61" t="str">
        <f>E9</f>
        <v>SO 102.A - KOMUNIKACE STAVBA KSÚS</v>
      </c>
      <c r="F90" s="36"/>
      <c r="G90" s="36"/>
      <c r="H90" s="36"/>
      <c r="I90" s="128"/>
      <c r="J90" s="36"/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pans="2:12" s="1" customFormat="1" ht="12" customHeight="1">
      <c r="B92" s="35"/>
      <c r="C92" s="29" t="s">
        <v>20</v>
      </c>
      <c r="D92" s="36"/>
      <c r="E92" s="36"/>
      <c r="F92" s="24" t="str">
        <f>F12</f>
        <v xml:space="preserve"> </v>
      </c>
      <c r="G92" s="36"/>
      <c r="H92" s="36"/>
      <c r="I92" s="130" t="s">
        <v>22</v>
      </c>
      <c r="J92" s="64" t="str">
        <f>IF(J12="","",J12)</f>
        <v>5. 2. 2018</v>
      </c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28"/>
      <c r="J93" s="36"/>
      <c r="K93" s="36"/>
      <c r="L93" s="40"/>
    </row>
    <row r="94" spans="2:12" s="1" customFormat="1" ht="13.65" customHeight="1">
      <c r="B94" s="35"/>
      <c r="C94" s="29" t="s">
        <v>24</v>
      </c>
      <c r="D94" s="36"/>
      <c r="E94" s="36"/>
      <c r="F94" s="24" t="str">
        <f>E15</f>
        <v xml:space="preserve"> </v>
      </c>
      <c r="G94" s="36"/>
      <c r="H94" s="36"/>
      <c r="I94" s="130" t="s">
        <v>29</v>
      </c>
      <c r="J94" s="33" t="str">
        <f>E21</f>
        <v xml:space="preserve"> </v>
      </c>
      <c r="K94" s="36"/>
      <c r="L94" s="40"/>
    </row>
    <row r="95" spans="2:12" s="1" customFormat="1" ht="13.65" customHeight="1">
      <c r="B95" s="35"/>
      <c r="C95" s="29" t="s">
        <v>27</v>
      </c>
      <c r="D95" s="36"/>
      <c r="E95" s="36"/>
      <c r="F95" s="24" t="str">
        <f>IF(E18="","",E18)</f>
        <v>Vyplň údaj</v>
      </c>
      <c r="G95" s="36"/>
      <c r="H95" s="36"/>
      <c r="I95" s="130" t="s">
        <v>31</v>
      </c>
      <c r="J95" s="33" t="str">
        <f>E24</f>
        <v xml:space="preserve"> </v>
      </c>
      <c r="K95" s="36"/>
      <c r="L95" s="40"/>
    </row>
    <row r="96" spans="2:12" s="1" customFormat="1" ht="10.3" customHeight="1">
      <c r="B96" s="35"/>
      <c r="C96" s="36"/>
      <c r="D96" s="36"/>
      <c r="E96" s="36"/>
      <c r="F96" s="36"/>
      <c r="G96" s="36"/>
      <c r="H96" s="36"/>
      <c r="I96" s="128"/>
      <c r="J96" s="36"/>
      <c r="K96" s="36"/>
      <c r="L96" s="40"/>
    </row>
    <row r="97" spans="2:20" s="8" customFormat="1" ht="29.25" customHeight="1">
      <c r="B97" s="183"/>
      <c r="C97" s="184" t="s">
        <v>124</v>
      </c>
      <c r="D97" s="185" t="s">
        <v>52</v>
      </c>
      <c r="E97" s="185" t="s">
        <v>48</v>
      </c>
      <c r="F97" s="185" t="s">
        <v>49</v>
      </c>
      <c r="G97" s="185" t="s">
        <v>125</v>
      </c>
      <c r="H97" s="185" t="s">
        <v>126</v>
      </c>
      <c r="I97" s="186" t="s">
        <v>127</v>
      </c>
      <c r="J97" s="187" t="s">
        <v>110</v>
      </c>
      <c r="K97" s="188" t="s">
        <v>128</v>
      </c>
      <c r="L97" s="189"/>
      <c r="M97" s="85" t="s">
        <v>1</v>
      </c>
      <c r="N97" s="86" t="s">
        <v>37</v>
      </c>
      <c r="O97" s="86" t="s">
        <v>129</v>
      </c>
      <c r="P97" s="86" t="s">
        <v>130</v>
      </c>
      <c r="Q97" s="86" t="s">
        <v>131</v>
      </c>
      <c r="R97" s="86" t="s">
        <v>132</v>
      </c>
      <c r="S97" s="86" t="s">
        <v>133</v>
      </c>
      <c r="T97" s="87" t="s">
        <v>134</v>
      </c>
    </row>
    <row r="98" spans="2:63" s="1" customFormat="1" ht="22.8" customHeight="1">
      <c r="B98" s="35"/>
      <c r="C98" s="92" t="s">
        <v>135</v>
      </c>
      <c r="D98" s="36"/>
      <c r="E98" s="36"/>
      <c r="F98" s="36"/>
      <c r="G98" s="36"/>
      <c r="H98" s="36"/>
      <c r="I98" s="128"/>
      <c r="J98" s="190">
        <f>BK98</f>
        <v>0</v>
      </c>
      <c r="K98" s="36"/>
      <c r="L98" s="40"/>
      <c r="M98" s="88"/>
      <c r="N98" s="89"/>
      <c r="O98" s="89"/>
      <c r="P98" s="191">
        <f>P99+P119+P145+P153+P159+P199+P202</f>
        <v>0</v>
      </c>
      <c r="Q98" s="89"/>
      <c r="R98" s="191">
        <f>R99+R119+R145+R153+R159+R199+R202</f>
        <v>0</v>
      </c>
      <c r="S98" s="89"/>
      <c r="T98" s="192">
        <f>T99+T119+T145+T153+T159+T199+T202</f>
        <v>0</v>
      </c>
      <c r="AT98" s="14" t="s">
        <v>66</v>
      </c>
      <c r="AU98" s="14" t="s">
        <v>77</v>
      </c>
      <c r="BK98" s="193">
        <f>BK99+BK119+BK145+BK153+BK159+BK199+BK202</f>
        <v>0</v>
      </c>
    </row>
    <row r="99" spans="2:63" s="9" customFormat="1" ht="25.9" customHeight="1">
      <c r="B99" s="194"/>
      <c r="C99" s="195"/>
      <c r="D99" s="196" t="s">
        <v>66</v>
      </c>
      <c r="E99" s="197" t="s">
        <v>67</v>
      </c>
      <c r="F99" s="197" t="s">
        <v>136</v>
      </c>
      <c r="G99" s="195"/>
      <c r="H99" s="195"/>
      <c r="I99" s="198"/>
      <c r="J99" s="199">
        <f>BK99</f>
        <v>0</v>
      </c>
      <c r="K99" s="195"/>
      <c r="L99" s="200"/>
      <c r="M99" s="201"/>
      <c r="N99" s="202"/>
      <c r="O99" s="202"/>
      <c r="P99" s="203">
        <f>SUM(P100:P118)</f>
        <v>0</v>
      </c>
      <c r="Q99" s="202"/>
      <c r="R99" s="203">
        <f>SUM(R100:R118)</f>
        <v>0</v>
      </c>
      <c r="S99" s="202"/>
      <c r="T99" s="204">
        <f>SUM(T100:T118)</f>
        <v>0</v>
      </c>
      <c r="AR99" s="205" t="s">
        <v>75</v>
      </c>
      <c r="AT99" s="206" t="s">
        <v>66</v>
      </c>
      <c r="AU99" s="206" t="s">
        <v>67</v>
      </c>
      <c r="AY99" s="205" t="s">
        <v>137</v>
      </c>
      <c r="BK99" s="207">
        <f>SUM(BK100:BK118)</f>
        <v>0</v>
      </c>
    </row>
    <row r="100" spans="2:65" s="1" customFormat="1" ht="16.5" customHeight="1">
      <c r="B100" s="35"/>
      <c r="C100" s="208" t="s">
        <v>75</v>
      </c>
      <c r="D100" s="208" t="s">
        <v>138</v>
      </c>
      <c r="E100" s="209" t="s">
        <v>182</v>
      </c>
      <c r="F100" s="210" t="s">
        <v>183</v>
      </c>
      <c r="G100" s="211" t="s">
        <v>184</v>
      </c>
      <c r="H100" s="212">
        <v>584.25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185</v>
      </c>
    </row>
    <row r="101" spans="2:51" s="10" customFormat="1" ht="12">
      <c r="B101" s="226"/>
      <c r="C101" s="227"/>
      <c r="D101" s="228" t="s">
        <v>186</v>
      </c>
      <c r="E101" s="229" t="s">
        <v>187</v>
      </c>
      <c r="F101" s="230" t="s">
        <v>188</v>
      </c>
      <c r="G101" s="227"/>
      <c r="H101" s="231">
        <v>348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186</v>
      </c>
      <c r="AU101" s="237" t="s">
        <v>75</v>
      </c>
      <c r="AV101" s="10" t="s">
        <v>90</v>
      </c>
      <c r="AW101" s="10" t="s">
        <v>30</v>
      </c>
      <c r="AX101" s="10" t="s">
        <v>67</v>
      </c>
      <c r="AY101" s="237" t="s">
        <v>137</v>
      </c>
    </row>
    <row r="102" spans="2:51" s="10" customFormat="1" ht="12">
      <c r="B102" s="226"/>
      <c r="C102" s="227"/>
      <c r="D102" s="228" t="s">
        <v>186</v>
      </c>
      <c r="E102" s="229" t="s">
        <v>189</v>
      </c>
      <c r="F102" s="230" t="s">
        <v>190</v>
      </c>
      <c r="G102" s="227"/>
      <c r="H102" s="231">
        <v>236.25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186</v>
      </c>
      <c r="AU102" s="237" t="s">
        <v>75</v>
      </c>
      <c r="AV102" s="10" t="s">
        <v>90</v>
      </c>
      <c r="AW102" s="10" t="s">
        <v>30</v>
      </c>
      <c r="AX102" s="10" t="s">
        <v>67</v>
      </c>
      <c r="AY102" s="237" t="s">
        <v>137</v>
      </c>
    </row>
    <row r="103" spans="2:51" s="11" customFormat="1" ht="12">
      <c r="B103" s="238"/>
      <c r="C103" s="239"/>
      <c r="D103" s="228" t="s">
        <v>186</v>
      </c>
      <c r="E103" s="240" t="s">
        <v>1</v>
      </c>
      <c r="F103" s="241" t="s">
        <v>191</v>
      </c>
      <c r="G103" s="239"/>
      <c r="H103" s="242">
        <v>584.25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186</v>
      </c>
      <c r="AU103" s="248" t="s">
        <v>75</v>
      </c>
      <c r="AV103" s="11" t="s">
        <v>142</v>
      </c>
      <c r="AW103" s="11" t="s">
        <v>30</v>
      </c>
      <c r="AX103" s="11" t="s">
        <v>75</v>
      </c>
      <c r="AY103" s="248" t="s">
        <v>137</v>
      </c>
    </row>
    <row r="104" spans="2:65" s="1" customFormat="1" ht="16.5" customHeight="1">
      <c r="B104" s="35"/>
      <c r="C104" s="208" t="s">
        <v>192</v>
      </c>
      <c r="D104" s="208" t="s">
        <v>138</v>
      </c>
      <c r="E104" s="209" t="s">
        <v>193</v>
      </c>
      <c r="F104" s="210" t="s">
        <v>183</v>
      </c>
      <c r="G104" s="211" t="s">
        <v>184</v>
      </c>
      <c r="H104" s="212">
        <v>350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194</v>
      </c>
    </row>
    <row r="105" spans="2:51" s="10" customFormat="1" ht="12">
      <c r="B105" s="226"/>
      <c r="C105" s="227"/>
      <c r="D105" s="228" t="s">
        <v>186</v>
      </c>
      <c r="E105" s="229" t="s">
        <v>1</v>
      </c>
      <c r="F105" s="230" t="s">
        <v>195</v>
      </c>
      <c r="G105" s="227"/>
      <c r="H105" s="231">
        <v>315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67</v>
      </c>
      <c r="AY105" s="237" t="s">
        <v>137</v>
      </c>
    </row>
    <row r="106" spans="2:51" s="10" customFormat="1" ht="12">
      <c r="B106" s="226"/>
      <c r="C106" s="227"/>
      <c r="D106" s="228" t="s">
        <v>186</v>
      </c>
      <c r="E106" s="229" t="s">
        <v>1</v>
      </c>
      <c r="F106" s="230" t="s">
        <v>196</v>
      </c>
      <c r="G106" s="227"/>
      <c r="H106" s="231">
        <v>35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186</v>
      </c>
      <c r="AU106" s="237" t="s">
        <v>75</v>
      </c>
      <c r="AV106" s="10" t="s">
        <v>90</v>
      </c>
      <c r="AW106" s="10" t="s">
        <v>30</v>
      </c>
      <c r="AX106" s="10" t="s">
        <v>67</v>
      </c>
      <c r="AY106" s="237" t="s">
        <v>137</v>
      </c>
    </row>
    <row r="107" spans="2:51" s="11" customFormat="1" ht="12">
      <c r="B107" s="238"/>
      <c r="C107" s="239"/>
      <c r="D107" s="228" t="s">
        <v>186</v>
      </c>
      <c r="E107" s="240" t="s">
        <v>1</v>
      </c>
      <c r="F107" s="241" t="s">
        <v>191</v>
      </c>
      <c r="G107" s="239"/>
      <c r="H107" s="242">
        <v>350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186</v>
      </c>
      <c r="AU107" s="248" t="s">
        <v>75</v>
      </c>
      <c r="AV107" s="11" t="s">
        <v>142</v>
      </c>
      <c r="AW107" s="11" t="s">
        <v>30</v>
      </c>
      <c r="AX107" s="11" t="s">
        <v>75</v>
      </c>
      <c r="AY107" s="248" t="s">
        <v>137</v>
      </c>
    </row>
    <row r="108" spans="2:65" s="1" customFormat="1" ht="16.5" customHeight="1">
      <c r="B108" s="35"/>
      <c r="C108" s="208" t="s">
        <v>197</v>
      </c>
      <c r="D108" s="208" t="s">
        <v>138</v>
      </c>
      <c r="E108" s="209" t="s">
        <v>198</v>
      </c>
      <c r="F108" s="210" t="s">
        <v>183</v>
      </c>
      <c r="G108" s="211" t="s">
        <v>184</v>
      </c>
      <c r="H108" s="212">
        <v>59.012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199</v>
      </c>
    </row>
    <row r="109" spans="2:51" s="10" customFormat="1" ht="12">
      <c r="B109" s="226"/>
      <c r="C109" s="227"/>
      <c r="D109" s="228" t="s">
        <v>186</v>
      </c>
      <c r="E109" s="229" t="s">
        <v>1</v>
      </c>
      <c r="F109" s="230" t="s">
        <v>200</v>
      </c>
      <c r="G109" s="227"/>
      <c r="H109" s="231">
        <v>13.05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75</v>
      </c>
      <c r="AV109" s="10" t="s">
        <v>90</v>
      </c>
      <c r="AW109" s="10" t="s">
        <v>30</v>
      </c>
      <c r="AX109" s="10" t="s">
        <v>67</v>
      </c>
      <c r="AY109" s="237" t="s">
        <v>137</v>
      </c>
    </row>
    <row r="110" spans="2:51" s="10" customFormat="1" ht="12">
      <c r="B110" s="226"/>
      <c r="C110" s="227"/>
      <c r="D110" s="228" t="s">
        <v>186</v>
      </c>
      <c r="E110" s="229" t="s">
        <v>1</v>
      </c>
      <c r="F110" s="230" t="s">
        <v>201</v>
      </c>
      <c r="G110" s="227"/>
      <c r="H110" s="231">
        <v>33.92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75</v>
      </c>
      <c r="AV110" s="10" t="s">
        <v>90</v>
      </c>
      <c r="AW110" s="10" t="s">
        <v>30</v>
      </c>
      <c r="AX110" s="10" t="s">
        <v>67</v>
      </c>
      <c r="AY110" s="237" t="s">
        <v>137</v>
      </c>
    </row>
    <row r="111" spans="2:51" s="10" customFormat="1" ht="12">
      <c r="B111" s="226"/>
      <c r="C111" s="227"/>
      <c r="D111" s="228" t="s">
        <v>186</v>
      </c>
      <c r="E111" s="229" t="s">
        <v>1</v>
      </c>
      <c r="F111" s="230" t="s">
        <v>202</v>
      </c>
      <c r="G111" s="227"/>
      <c r="H111" s="231">
        <v>12.042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186</v>
      </c>
      <c r="AU111" s="237" t="s">
        <v>75</v>
      </c>
      <c r="AV111" s="10" t="s">
        <v>90</v>
      </c>
      <c r="AW111" s="10" t="s">
        <v>30</v>
      </c>
      <c r="AX111" s="10" t="s">
        <v>67</v>
      </c>
      <c r="AY111" s="237" t="s">
        <v>137</v>
      </c>
    </row>
    <row r="112" spans="2:51" s="11" customFormat="1" ht="12">
      <c r="B112" s="238"/>
      <c r="C112" s="239"/>
      <c r="D112" s="228" t="s">
        <v>186</v>
      </c>
      <c r="E112" s="240" t="s">
        <v>1</v>
      </c>
      <c r="F112" s="241" t="s">
        <v>191</v>
      </c>
      <c r="G112" s="239"/>
      <c r="H112" s="242">
        <v>59.012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186</v>
      </c>
      <c r="AU112" s="248" t="s">
        <v>75</v>
      </c>
      <c r="AV112" s="11" t="s">
        <v>142</v>
      </c>
      <c r="AW112" s="11" t="s">
        <v>30</v>
      </c>
      <c r="AX112" s="11" t="s">
        <v>75</v>
      </c>
      <c r="AY112" s="248" t="s">
        <v>137</v>
      </c>
    </row>
    <row r="113" spans="2:65" s="1" customFormat="1" ht="16.5" customHeight="1">
      <c r="B113" s="35"/>
      <c r="C113" s="208" t="s">
        <v>90</v>
      </c>
      <c r="D113" s="208" t="s">
        <v>138</v>
      </c>
      <c r="E113" s="209" t="s">
        <v>203</v>
      </c>
      <c r="F113" s="210" t="s">
        <v>204</v>
      </c>
      <c r="G113" s="211" t="s">
        <v>184</v>
      </c>
      <c r="H113" s="212">
        <v>682.6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205</v>
      </c>
    </row>
    <row r="114" spans="2:51" s="10" customFormat="1" ht="12">
      <c r="B114" s="226"/>
      <c r="C114" s="227"/>
      <c r="D114" s="228" t="s">
        <v>186</v>
      </c>
      <c r="E114" s="229" t="s">
        <v>206</v>
      </c>
      <c r="F114" s="230" t="s">
        <v>207</v>
      </c>
      <c r="G114" s="227"/>
      <c r="H114" s="231">
        <v>610.6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67</v>
      </c>
      <c r="AY114" s="237" t="s">
        <v>137</v>
      </c>
    </row>
    <row r="115" spans="2:51" s="10" customFormat="1" ht="12">
      <c r="B115" s="226"/>
      <c r="C115" s="227"/>
      <c r="D115" s="228" t="s">
        <v>186</v>
      </c>
      <c r="E115" s="229" t="s">
        <v>208</v>
      </c>
      <c r="F115" s="230" t="s">
        <v>209</v>
      </c>
      <c r="G115" s="227"/>
      <c r="H115" s="231">
        <v>72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186</v>
      </c>
      <c r="AU115" s="237" t="s">
        <v>75</v>
      </c>
      <c r="AV115" s="10" t="s">
        <v>90</v>
      </c>
      <c r="AW115" s="10" t="s">
        <v>30</v>
      </c>
      <c r="AX115" s="10" t="s">
        <v>67</v>
      </c>
      <c r="AY115" s="237" t="s">
        <v>137</v>
      </c>
    </row>
    <row r="116" spans="2:51" s="11" customFormat="1" ht="12">
      <c r="B116" s="238"/>
      <c r="C116" s="239"/>
      <c r="D116" s="228" t="s">
        <v>186</v>
      </c>
      <c r="E116" s="240" t="s">
        <v>1</v>
      </c>
      <c r="F116" s="241" t="s">
        <v>191</v>
      </c>
      <c r="G116" s="239"/>
      <c r="H116" s="242">
        <v>682.6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186</v>
      </c>
      <c r="AU116" s="248" t="s">
        <v>75</v>
      </c>
      <c r="AV116" s="11" t="s">
        <v>142</v>
      </c>
      <c r="AW116" s="11" t="s">
        <v>30</v>
      </c>
      <c r="AX116" s="11" t="s">
        <v>75</v>
      </c>
      <c r="AY116" s="248" t="s">
        <v>137</v>
      </c>
    </row>
    <row r="117" spans="2:65" s="1" customFormat="1" ht="16.5" customHeight="1">
      <c r="B117" s="35"/>
      <c r="C117" s="208" t="s">
        <v>146</v>
      </c>
      <c r="D117" s="208" t="s">
        <v>138</v>
      </c>
      <c r="E117" s="209" t="s">
        <v>210</v>
      </c>
      <c r="F117" s="210" t="s">
        <v>211</v>
      </c>
      <c r="G117" s="211" t="s">
        <v>184</v>
      </c>
      <c r="H117" s="212">
        <v>34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212</v>
      </c>
    </row>
    <row r="118" spans="2:51" s="10" customFormat="1" ht="12">
      <c r="B118" s="226"/>
      <c r="C118" s="227"/>
      <c r="D118" s="228" t="s">
        <v>186</v>
      </c>
      <c r="E118" s="229" t="s">
        <v>213</v>
      </c>
      <c r="F118" s="230" t="s">
        <v>214</v>
      </c>
      <c r="G118" s="227"/>
      <c r="H118" s="231">
        <v>34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pans="2:63" s="9" customFormat="1" ht="25.9" customHeight="1">
      <c r="B119" s="194"/>
      <c r="C119" s="195"/>
      <c r="D119" s="196" t="s">
        <v>66</v>
      </c>
      <c r="E119" s="197" t="s">
        <v>75</v>
      </c>
      <c r="F119" s="197" t="s">
        <v>215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SUM(P120:P144)</f>
        <v>0</v>
      </c>
      <c r="Q119" s="202"/>
      <c r="R119" s="203">
        <f>SUM(R120:R144)</f>
        <v>0</v>
      </c>
      <c r="S119" s="202"/>
      <c r="T119" s="204">
        <f>SUM(T120:T144)</f>
        <v>0</v>
      </c>
      <c r="AR119" s="205" t="s">
        <v>75</v>
      </c>
      <c r="AT119" s="206" t="s">
        <v>66</v>
      </c>
      <c r="AU119" s="206" t="s">
        <v>67</v>
      </c>
      <c r="AY119" s="205" t="s">
        <v>137</v>
      </c>
      <c r="BK119" s="207">
        <f>SUM(BK120:BK144)</f>
        <v>0</v>
      </c>
    </row>
    <row r="120" spans="2:65" s="1" customFormat="1" ht="16.5" customHeight="1">
      <c r="B120" s="35"/>
      <c r="C120" s="208" t="s">
        <v>142</v>
      </c>
      <c r="D120" s="208" t="s">
        <v>138</v>
      </c>
      <c r="E120" s="209" t="s">
        <v>216</v>
      </c>
      <c r="F120" s="210" t="s">
        <v>217</v>
      </c>
      <c r="G120" s="211" t="s">
        <v>218</v>
      </c>
      <c r="H120" s="212">
        <v>400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75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219</v>
      </c>
    </row>
    <row r="121" spans="2:65" s="1" customFormat="1" ht="16.5" customHeight="1">
      <c r="B121" s="35"/>
      <c r="C121" s="208" t="s">
        <v>153</v>
      </c>
      <c r="D121" s="208" t="s">
        <v>138</v>
      </c>
      <c r="E121" s="209" t="s">
        <v>220</v>
      </c>
      <c r="F121" s="210" t="s">
        <v>221</v>
      </c>
      <c r="G121" s="211" t="s">
        <v>184</v>
      </c>
      <c r="H121" s="212">
        <v>315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222</v>
      </c>
    </row>
    <row r="122" spans="2:51" s="10" customFormat="1" ht="12">
      <c r="B122" s="226"/>
      <c r="C122" s="227"/>
      <c r="D122" s="228" t="s">
        <v>186</v>
      </c>
      <c r="E122" s="229" t="s">
        <v>223</v>
      </c>
      <c r="F122" s="230" t="s">
        <v>224</v>
      </c>
      <c r="G122" s="227"/>
      <c r="H122" s="231">
        <v>315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186</v>
      </c>
      <c r="AU122" s="237" t="s">
        <v>75</v>
      </c>
      <c r="AV122" s="10" t="s">
        <v>90</v>
      </c>
      <c r="AW122" s="10" t="s">
        <v>30</v>
      </c>
      <c r="AX122" s="10" t="s">
        <v>75</v>
      </c>
      <c r="AY122" s="237" t="s">
        <v>137</v>
      </c>
    </row>
    <row r="123" spans="2:65" s="1" customFormat="1" ht="16.5" customHeight="1">
      <c r="B123" s="35"/>
      <c r="C123" s="208" t="s">
        <v>157</v>
      </c>
      <c r="D123" s="208" t="s">
        <v>138</v>
      </c>
      <c r="E123" s="209" t="s">
        <v>225</v>
      </c>
      <c r="F123" s="210" t="s">
        <v>226</v>
      </c>
      <c r="G123" s="211" t="s">
        <v>184</v>
      </c>
      <c r="H123" s="212">
        <v>348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227</v>
      </c>
    </row>
    <row r="124" spans="2:65" s="1" customFormat="1" ht="16.5" customHeight="1">
      <c r="B124" s="35"/>
      <c r="C124" s="208" t="s">
        <v>161</v>
      </c>
      <c r="D124" s="208" t="s">
        <v>138</v>
      </c>
      <c r="E124" s="209" t="s">
        <v>228</v>
      </c>
      <c r="F124" s="210" t="s">
        <v>229</v>
      </c>
      <c r="G124" s="211" t="s">
        <v>184</v>
      </c>
      <c r="H124" s="212">
        <v>236.25</v>
      </c>
      <c r="I124" s="213"/>
      <c r="J124" s="214">
        <f>ROUND(I124*H124,2)</f>
        <v>0</v>
      </c>
      <c r="K124" s="210" t="s">
        <v>1</v>
      </c>
      <c r="L124" s="40"/>
      <c r="M124" s="215" t="s">
        <v>1</v>
      </c>
      <c r="N124" s="216" t="s">
        <v>38</v>
      </c>
      <c r="O124" s="7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230</v>
      </c>
    </row>
    <row r="125" spans="2:51" s="10" customFormat="1" ht="12">
      <c r="B125" s="226"/>
      <c r="C125" s="227"/>
      <c r="D125" s="228" t="s">
        <v>186</v>
      </c>
      <c r="E125" s="229" t="s">
        <v>231</v>
      </c>
      <c r="F125" s="230" t="s">
        <v>232</v>
      </c>
      <c r="G125" s="227"/>
      <c r="H125" s="231">
        <v>236.25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186</v>
      </c>
      <c r="AU125" s="237" t="s">
        <v>75</v>
      </c>
      <c r="AV125" s="10" t="s">
        <v>90</v>
      </c>
      <c r="AW125" s="10" t="s">
        <v>30</v>
      </c>
      <c r="AX125" s="10" t="s">
        <v>75</v>
      </c>
      <c r="AY125" s="237" t="s">
        <v>137</v>
      </c>
    </row>
    <row r="126" spans="2:65" s="1" customFormat="1" ht="16.5" customHeight="1">
      <c r="B126" s="35"/>
      <c r="C126" s="208" t="s">
        <v>164</v>
      </c>
      <c r="D126" s="208" t="s">
        <v>138</v>
      </c>
      <c r="E126" s="209" t="s">
        <v>233</v>
      </c>
      <c r="F126" s="210" t="s">
        <v>234</v>
      </c>
      <c r="G126" s="211" t="s">
        <v>235</v>
      </c>
      <c r="H126" s="212">
        <v>45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236</v>
      </c>
    </row>
    <row r="127" spans="2:65" s="1" customFormat="1" ht="16.5" customHeight="1">
      <c r="B127" s="35"/>
      <c r="C127" s="208" t="s">
        <v>172</v>
      </c>
      <c r="D127" s="208" t="s">
        <v>138</v>
      </c>
      <c r="E127" s="209" t="s">
        <v>237</v>
      </c>
      <c r="F127" s="210" t="s">
        <v>238</v>
      </c>
      <c r="G127" s="211" t="s">
        <v>184</v>
      </c>
      <c r="H127" s="212">
        <v>35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239</v>
      </c>
    </row>
    <row r="128" spans="2:51" s="10" customFormat="1" ht="12">
      <c r="B128" s="226"/>
      <c r="C128" s="227"/>
      <c r="D128" s="228" t="s">
        <v>186</v>
      </c>
      <c r="E128" s="229" t="s">
        <v>240</v>
      </c>
      <c r="F128" s="230" t="s">
        <v>241</v>
      </c>
      <c r="G128" s="227"/>
      <c r="H128" s="231">
        <v>35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186</v>
      </c>
      <c r="AU128" s="237" t="s">
        <v>75</v>
      </c>
      <c r="AV128" s="10" t="s">
        <v>90</v>
      </c>
      <c r="AW128" s="10" t="s">
        <v>30</v>
      </c>
      <c r="AX128" s="10" t="s">
        <v>75</v>
      </c>
      <c r="AY128" s="237" t="s">
        <v>137</v>
      </c>
    </row>
    <row r="129" spans="2:65" s="1" customFormat="1" ht="16.5" customHeight="1">
      <c r="B129" s="35"/>
      <c r="C129" s="208" t="s">
        <v>174</v>
      </c>
      <c r="D129" s="208" t="s">
        <v>138</v>
      </c>
      <c r="E129" s="209" t="s">
        <v>242</v>
      </c>
      <c r="F129" s="210" t="s">
        <v>243</v>
      </c>
      <c r="G129" s="211" t="s">
        <v>184</v>
      </c>
      <c r="H129" s="212">
        <v>80</v>
      </c>
      <c r="I129" s="213"/>
      <c r="J129" s="214">
        <f>ROUND(I129*H129,2)</f>
        <v>0</v>
      </c>
      <c r="K129" s="210" t="s">
        <v>1</v>
      </c>
      <c r="L129" s="40"/>
      <c r="M129" s="215" t="s">
        <v>1</v>
      </c>
      <c r="N129" s="216" t="s">
        <v>38</v>
      </c>
      <c r="O129" s="7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4" t="s">
        <v>142</v>
      </c>
      <c r="AT129" s="14" t="s">
        <v>138</v>
      </c>
      <c r="AU129" s="14" t="s">
        <v>75</v>
      </c>
      <c r="AY129" s="14" t="s">
        <v>137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75</v>
      </c>
      <c r="BK129" s="219">
        <f>ROUND(I129*H129,2)</f>
        <v>0</v>
      </c>
      <c r="BL129" s="14" t="s">
        <v>142</v>
      </c>
      <c r="BM129" s="14" t="s">
        <v>244</v>
      </c>
    </row>
    <row r="130" spans="2:51" s="10" customFormat="1" ht="12">
      <c r="B130" s="226"/>
      <c r="C130" s="227"/>
      <c r="D130" s="228" t="s">
        <v>186</v>
      </c>
      <c r="E130" s="229" t="s">
        <v>245</v>
      </c>
      <c r="F130" s="230" t="s">
        <v>246</v>
      </c>
      <c r="G130" s="227"/>
      <c r="H130" s="231">
        <v>80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186</v>
      </c>
      <c r="AU130" s="237" t="s">
        <v>75</v>
      </c>
      <c r="AV130" s="10" t="s">
        <v>90</v>
      </c>
      <c r="AW130" s="10" t="s">
        <v>30</v>
      </c>
      <c r="AX130" s="10" t="s">
        <v>75</v>
      </c>
      <c r="AY130" s="237" t="s">
        <v>137</v>
      </c>
    </row>
    <row r="131" spans="2:65" s="1" customFormat="1" ht="16.5" customHeight="1">
      <c r="B131" s="35"/>
      <c r="C131" s="208" t="s">
        <v>247</v>
      </c>
      <c r="D131" s="208" t="s">
        <v>138</v>
      </c>
      <c r="E131" s="209" t="s">
        <v>248</v>
      </c>
      <c r="F131" s="210" t="s">
        <v>243</v>
      </c>
      <c r="G131" s="211" t="s">
        <v>184</v>
      </c>
      <c r="H131" s="212">
        <v>72</v>
      </c>
      <c r="I131" s="213"/>
      <c r="J131" s="214">
        <f>ROUND(I131*H131,2)</f>
        <v>0</v>
      </c>
      <c r="K131" s="210" t="s">
        <v>1</v>
      </c>
      <c r="L131" s="40"/>
      <c r="M131" s="215" t="s">
        <v>1</v>
      </c>
      <c r="N131" s="216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142</v>
      </c>
      <c r="AT131" s="14" t="s">
        <v>138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249</v>
      </c>
    </row>
    <row r="132" spans="2:51" s="10" customFormat="1" ht="12">
      <c r="B132" s="226"/>
      <c r="C132" s="227"/>
      <c r="D132" s="228" t="s">
        <v>186</v>
      </c>
      <c r="E132" s="229" t="s">
        <v>250</v>
      </c>
      <c r="F132" s="230" t="s">
        <v>251</v>
      </c>
      <c r="G132" s="227"/>
      <c r="H132" s="231">
        <v>72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186</v>
      </c>
      <c r="AU132" s="237" t="s">
        <v>75</v>
      </c>
      <c r="AV132" s="10" t="s">
        <v>90</v>
      </c>
      <c r="AW132" s="10" t="s">
        <v>30</v>
      </c>
      <c r="AX132" s="10" t="s">
        <v>75</v>
      </c>
      <c r="AY132" s="237" t="s">
        <v>137</v>
      </c>
    </row>
    <row r="133" spans="2:65" s="1" customFormat="1" ht="16.5" customHeight="1">
      <c r="B133" s="35"/>
      <c r="C133" s="208" t="s">
        <v>170</v>
      </c>
      <c r="D133" s="208" t="s">
        <v>138</v>
      </c>
      <c r="E133" s="209" t="s">
        <v>252</v>
      </c>
      <c r="F133" s="210" t="s">
        <v>253</v>
      </c>
      <c r="G133" s="211" t="s">
        <v>184</v>
      </c>
      <c r="H133" s="212">
        <v>120</v>
      </c>
      <c r="I133" s="213"/>
      <c r="J133" s="214">
        <f>ROUND(I133*H133,2)</f>
        <v>0</v>
      </c>
      <c r="K133" s="210" t="s">
        <v>1</v>
      </c>
      <c r="L133" s="40"/>
      <c r="M133" s="215" t="s">
        <v>1</v>
      </c>
      <c r="N133" s="216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142</v>
      </c>
      <c r="AT133" s="14" t="s">
        <v>138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254</v>
      </c>
    </row>
    <row r="134" spans="2:51" s="10" customFormat="1" ht="12">
      <c r="B134" s="226"/>
      <c r="C134" s="227"/>
      <c r="D134" s="228" t="s">
        <v>186</v>
      </c>
      <c r="E134" s="229" t="s">
        <v>255</v>
      </c>
      <c r="F134" s="230" t="s">
        <v>256</v>
      </c>
      <c r="G134" s="227"/>
      <c r="H134" s="231">
        <v>120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186</v>
      </c>
      <c r="AU134" s="237" t="s">
        <v>75</v>
      </c>
      <c r="AV134" s="10" t="s">
        <v>90</v>
      </c>
      <c r="AW134" s="10" t="s">
        <v>30</v>
      </c>
      <c r="AX134" s="10" t="s">
        <v>75</v>
      </c>
      <c r="AY134" s="237" t="s">
        <v>137</v>
      </c>
    </row>
    <row r="135" spans="2:65" s="1" customFormat="1" ht="16.5" customHeight="1">
      <c r="B135" s="35"/>
      <c r="C135" s="208" t="s">
        <v>257</v>
      </c>
      <c r="D135" s="208" t="s">
        <v>138</v>
      </c>
      <c r="E135" s="209" t="s">
        <v>258</v>
      </c>
      <c r="F135" s="210" t="s">
        <v>253</v>
      </c>
      <c r="G135" s="211" t="s">
        <v>184</v>
      </c>
      <c r="H135" s="212">
        <v>610.6</v>
      </c>
      <c r="I135" s="213"/>
      <c r="J135" s="214">
        <f>ROUND(I135*H135,2)</f>
        <v>0</v>
      </c>
      <c r="K135" s="210" t="s">
        <v>1</v>
      </c>
      <c r="L135" s="40"/>
      <c r="M135" s="215" t="s">
        <v>1</v>
      </c>
      <c r="N135" s="216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142</v>
      </c>
      <c r="AT135" s="14" t="s">
        <v>138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259</v>
      </c>
    </row>
    <row r="136" spans="2:65" s="1" customFormat="1" ht="16.5" customHeight="1">
      <c r="B136" s="35"/>
      <c r="C136" s="208" t="s">
        <v>260</v>
      </c>
      <c r="D136" s="208" t="s">
        <v>138</v>
      </c>
      <c r="E136" s="209" t="s">
        <v>261</v>
      </c>
      <c r="F136" s="210" t="s">
        <v>262</v>
      </c>
      <c r="G136" s="211" t="s">
        <v>184</v>
      </c>
      <c r="H136" s="212">
        <v>34</v>
      </c>
      <c r="I136" s="213"/>
      <c r="J136" s="214">
        <f>ROUND(I136*H136,2)</f>
        <v>0</v>
      </c>
      <c r="K136" s="210" t="s">
        <v>1</v>
      </c>
      <c r="L136" s="40"/>
      <c r="M136" s="215" t="s">
        <v>1</v>
      </c>
      <c r="N136" s="216" t="s">
        <v>38</v>
      </c>
      <c r="O136" s="7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4" t="s">
        <v>142</v>
      </c>
      <c r="AT136" s="14" t="s">
        <v>138</v>
      </c>
      <c r="AU136" s="14" t="s">
        <v>75</v>
      </c>
      <c r="AY136" s="14" t="s">
        <v>137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75</v>
      </c>
      <c r="BK136" s="219">
        <f>ROUND(I136*H136,2)</f>
        <v>0</v>
      </c>
      <c r="BL136" s="14" t="s">
        <v>142</v>
      </c>
      <c r="BM136" s="14" t="s">
        <v>263</v>
      </c>
    </row>
    <row r="137" spans="2:51" s="10" customFormat="1" ht="12">
      <c r="B137" s="226"/>
      <c r="C137" s="227"/>
      <c r="D137" s="228" t="s">
        <v>186</v>
      </c>
      <c r="E137" s="229" t="s">
        <v>264</v>
      </c>
      <c r="F137" s="230" t="s">
        <v>214</v>
      </c>
      <c r="G137" s="227"/>
      <c r="H137" s="231">
        <v>34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186</v>
      </c>
      <c r="AU137" s="237" t="s">
        <v>75</v>
      </c>
      <c r="AV137" s="10" t="s">
        <v>90</v>
      </c>
      <c r="AW137" s="10" t="s">
        <v>30</v>
      </c>
      <c r="AX137" s="10" t="s">
        <v>75</v>
      </c>
      <c r="AY137" s="237" t="s">
        <v>137</v>
      </c>
    </row>
    <row r="138" spans="2:65" s="1" customFormat="1" ht="16.5" customHeight="1">
      <c r="B138" s="35"/>
      <c r="C138" s="208" t="s">
        <v>8</v>
      </c>
      <c r="D138" s="208" t="s">
        <v>138</v>
      </c>
      <c r="E138" s="209" t="s">
        <v>265</v>
      </c>
      <c r="F138" s="210" t="s">
        <v>266</v>
      </c>
      <c r="G138" s="211" t="s">
        <v>235</v>
      </c>
      <c r="H138" s="212">
        <v>130</v>
      </c>
      <c r="I138" s="213"/>
      <c r="J138" s="214">
        <f>ROUND(I138*H138,2)</f>
        <v>0</v>
      </c>
      <c r="K138" s="210" t="s">
        <v>1</v>
      </c>
      <c r="L138" s="40"/>
      <c r="M138" s="215" t="s">
        <v>1</v>
      </c>
      <c r="N138" s="216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142</v>
      </c>
      <c r="AT138" s="14" t="s">
        <v>138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267</v>
      </c>
    </row>
    <row r="139" spans="2:65" s="1" customFormat="1" ht="16.5" customHeight="1">
      <c r="B139" s="35"/>
      <c r="C139" s="208" t="s">
        <v>268</v>
      </c>
      <c r="D139" s="208" t="s">
        <v>138</v>
      </c>
      <c r="E139" s="209" t="s">
        <v>269</v>
      </c>
      <c r="F139" s="210" t="s">
        <v>270</v>
      </c>
      <c r="G139" s="211" t="s">
        <v>184</v>
      </c>
      <c r="H139" s="212">
        <v>120</v>
      </c>
      <c r="I139" s="213"/>
      <c r="J139" s="214">
        <f>ROUND(I139*H139,2)</f>
        <v>0</v>
      </c>
      <c r="K139" s="210" t="s">
        <v>1</v>
      </c>
      <c r="L139" s="40"/>
      <c r="M139" s="215" t="s">
        <v>1</v>
      </c>
      <c r="N139" s="216" t="s">
        <v>38</v>
      </c>
      <c r="O139" s="7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4" t="s">
        <v>142</v>
      </c>
      <c r="AT139" s="14" t="s">
        <v>138</v>
      </c>
      <c r="AU139" s="14" t="s">
        <v>75</v>
      </c>
      <c r="AY139" s="14" t="s">
        <v>137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75</v>
      </c>
      <c r="BK139" s="219">
        <f>ROUND(I139*H139,2)</f>
        <v>0</v>
      </c>
      <c r="BL139" s="14" t="s">
        <v>142</v>
      </c>
      <c r="BM139" s="14" t="s">
        <v>271</v>
      </c>
    </row>
    <row r="140" spans="2:65" s="1" customFormat="1" ht="16.5" customHeight="1">
      <c r="B140" s="35"/>
      <c r="C140" s="208" t="s">
        <v>272</v>
      </c>
      <c r="D140" s="208" t="s">
        <v>138</v>
      </c>
      <c r="E140" s="209" t="s">
        <v>273</v>
      </c>
      <c r="F140" s="210" t="s">
        <v>274</v>
      </c>
      <c r="G140" s="211" t="s">
        <v>184</v>
      </c>
      <c r="H140" s="212">
        <v>682.6</v>
      </c>
      <c r="I140" s="213"/>
      <c r="J140" s="214">
        <f>ROUND(I140*H140,2)</f>
        <v>0</v>
      </c>
      <c r="K140" s="210" t="s">
        <v>1</v>
      </c>
      <c r="L140" s="40"/>
      <c r="M140" s="215" t="s">
        <v>1</v>
      </c>
      <c r="N140" s="216" t="s">
        <v>38</v>
      </c>
      <c r="O140" s="7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4" t="s">
        <v>142</v>
      </c>
      <c r="AT140" s="14" t="s">
        <v>138</v>
      </c>
      <c r="AU140" s="14" t="s">
        <v>75</v>
      </c>
      <c r="AY140" s="14" t="s">
        <v>137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75</v>
      </c>
      <c r="BK140" s="219">
        <f>ROUND(I140*H140,2)</f>
        <v>0</v>
      </c>
      <c r="BL140" s="14" t="s">
        <v>142</v>
      </c>
      <c r="BM140" s="14" t="s">
        <v>275</v>
      </c>
    </row>
    <row r="141" spans="2:65" s="1" customFormat="1" ht="16.5" customHeight="1">
      <c r="B141" s="35"/>
      <c r="C141" s="208" t="s">
        <v>276</v>
      </c>
      <c r="D141" s="208" t="s">
        <v>138</v>
      </c>
      <c r="E141" s="209" t="s">
        <v>277</v>
      </c>
      <c r="F141" s="210" t="s">
        <v>278</v>
      </c>
      <c r="G141" s="211" t="s">
        <v>184</v>
      </c>
      <c r="H141" s="212">
        <v>525</v>
      </c>
      <c r="I141" s="213"/>
      <c r="J141" s="214">
        <f>ROUND(I141*H141,2)</f>
        <v>0</v>
      </c>
      <c r="K141" s="210" t="s">
        <v>1</v>
      </c>
      <c r="L141" s="40"/>
      <c r="M141" s="215" t="s">
        <v>1</v>
      </c>
      <c r="N141" s="216" t="s">
        <v>38</v>
      </c>
      <c r="O141" s="7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4" t="s">
        <v>142</v>
      </c>
      <c r="AT141" s="14" t="s">
        <v>138</v>
      </c>
      <c r="AU141" s="14" t="s">
        <v>75</v>
      </c>
      <c r="AY141" s="14" t="s">
        <v>137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75</v>
      </c>
      <c r="BK141" s="219">
        <f>ROUND(I141*H141,2)</f>
        <v>0</v>
      </c>
      <c r="BL141" s="14" t="s">
        <v>142</v>
      </c>
      <c r="BM141" s="14" t="s">
        <v>279</v>
      </c>
    </row>
    <row r="142" spans="2:65" s="1" customFormat="1" ht="16.5" customHeight="1">
      <c r="B142" s="35"/>
      <c r="C142" s="208" t="s">
        <v>280</v>
      </c>
      <c r="D142" s="208" t="s">
        <v>138</v>
      </c>
      <c r="E142" s="209" t="s">
        <v>281</v>
      </c>
      <c r="F142" s="210" t="s">
        <v>282</v>
      </c>
      <c r="G142" s="211" t="s">
        <v>218</v>
      </c>
      <c r="H142" s="212">
        <v>1710</v>
      </c>
      <c r="I142" s="213"/>
      <c r="J142" s="214">
        <f>ROUND(I142*H142,2)</f>
        <v>0</v>
      </c>
      <c r="K142" s="210" t="s">
        <v>1</v>
      </c>
      <c r="L142" s="40"/>
      <c r="M142" s="215" t="s">
        <v>1</v>
      </c>
      <c r="N142" s="216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142</v>
      </c>
      <c r="AT142" s="14" t="s">
        <v>138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283</v>
      </c>
    </row>
    <row r="143" spans="2:65" s="1" customFormat="1" ht="16.5" customHeight="1">
      <c r="B143" s="35"/>
      <c r="C143" s="208" t="s">
        <v>284</v>
      </c>
      <c r="D143" s="208" t="s">
        <v>138</v>
      </c>
      <c r="E143" s="209" t="s">
        <v>285</v>
      </c>
      <c r="F143" s="210" t="s">
        <v>286</v>
      </c>
      <c r="G143" s="211" t="s">
        <v>184</v>
      </c>
      <c r="H143" s="212">
        <v>102</v>
      </c>
      <c r="I143" s="213"/>
      <c r="J143" s="214">
        <f>ROUND(I143*H143,2)</f>
        <v>0</v>
      </c>
      <c r="K143" s="210" t="s">
        <v>1</v>
      </c>
      <c r="L143" s="40"/>
      <c r="M143" s="215" t="s">
        <v>1</v>
      </c>
      <c r="N143" s="216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142</v>
      </c>
      <c r="AT143" s="14" t="s">
        <v>138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287</v>
      </c>
    </row>
    <row r="144" spans="2:51" s="10" customFormat="1" ht="12">
      <c r="B144" s="226"/>
      <c r="C144" s="227"/>
      <c r="D144" s="228" t="s">
        <v>186</v>
      </c>
      <c r="E144" s="229" t="s">
        <v>288</v>
      </c>
      <c r="F144" s="230" t="s">
        <v>289</v>
      </c>
      <c r="G144" s="227"/>
      <c r="H144" s="231">
        <v>102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186</v>
      </c>
      <c r="AU144" s="237" t="s">
        <v>75</v>
      </c>
      <c r="AV144" s="10" t="s">
        <v>90</v>
      </c>
      <c r="AW144" s="10" t="s">
        <v>30</v>
      </c>
      <c r="AX144" s="10" t="s">
        <v>75</v>
      </c>
      <c r="AY144" s="237" t="s">
        <v>137</v>
      </c>
    </row>
    <row r="145" spans="2:63" s="9" customFormat="1" ht="25.9" customHeight="1">
      <c r="B145" s="194"/>
      <c r="C145" s="195"/>
      <c r="D145" s="196" t="s">
        <v>66</v>
      </c>
      <c r="E145" s="197" t="s">
        <v>90</v>
      </c>
      <c r="F145" s="197" t="s">
        <v>290</v>
      </c>
      <c r="G145" s="195"/>
      <c r="H145" s="195"/>
      <c r="I145" s="198"/>
      <c r="J145" s="199">
        <f>BK145</f>
        <v>0</v>
      </c>
      <c r="K145" s="195"/>
      <c r="L145" s="200"/>
      <c r="M145" s="201"/>
      <c r="N145" s="202"/>
      <c r="O145" s="202"/>
      <c r="P145" s="203">
        <f>SUM(P146:P152)</f>
        <v>0</v>
      </c>
      <c r="Q145" s="202"/>
      <c r="R145" s="203">
        <f>SUM(R146:R152)</f>
        <v>0</v>
      </c>
      <c r="S145" s="202"/>
      <c r="T145" s="204">
        <f>SUM(T146:T152)</f>
        <v>0</v>
      </c>
      <c r="AR145" s="205" t="s">
        <v>75</v>
      </c>
      <c r="AT145" s="206" t="s">
        <v>66</v>
      </c>
      <c r="AU145" s="206" t="s">
        <v>67</v>
      </c>
      <c r="AY145" s="205" t="s">
        <v>137</v>
      </c>
      <c r="BK145" s="207">
        <f>SUM(BK146:BK152)</f>
        <v>0</v>
      </c>
    </row>
    <row r="146" spans="2:65" s="1" customFormat="1" ht="16.5" customHeight="1">
      <c r="B146" s="35"/>
      <c r="C146" s="208" t="s">
        <v>7</v>
      </c>
      <c r="D146" s="208" t="s">
        <v>138</v>
      </c>
      <c r="E146" s="209" t="s">
        <v>291</v>
      </c>
      <c r="F146" s="210" t="s">
        <v>292</v>
      </c>
      <c r="G146" s="211" t="s">
        <v>235</v>
      </c>
      <c r="H146" s="212">
        <v>245</v>
      </c>
      <c r="I146" s="213"/>
      <c r="J146" s="214">
        <f>ROUND(I146*H146,2)</f>
        <v>0</v>
      </c>
      <c r="K146" s="210" t="s">
        <v>1</v>
      </c>
      <c r="L146" s="40"/>
      <c r="M146" s="215" t="s">
        <v>1</v>
      </c>
      <c r="N146" s="216" t="s">
        <v>38</v>
      </c>
      <c r="O146" s="76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4" t="s">
        <v>142</v>
      </c>
      <c r="AT146" s="14" t="s">
        <v>138</v>
      </c>
      <c r="AU146" s="14" t="s">
        <v>75</v>
      </c>
      <c r="AY146" s="14" t="s">
        <v>137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75</v>
      </c>
      <c r="BK146" s="219">
        <f>ROUND(I146*H146,2)</f>
        <v>0</v>
      </c>
      <c r="BL146" s="14" t="s">
        <v>142</v>
      </c>
      <c r="BM146" s="14" t="s">
        <v>293</v>
      </c>
    </row>
    <row r="147" spans="2:51" s="10" customFormat="1" ht="12">
      <c r="B147" s="226"/>
      <c r="C147" s="227"/>
      <c r="D147" s="228" t="s">
        <v>186</v>
      </c>
      <c r="E147" s="229" t="s">
        <v>294</v>
      </c>
      <c r="F147" s="230" t="s">
        <v>295</v>
      </c>
      <c r="G147" s="227"/>
      <c r="H147" s="231">
        <v>245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186</v>
      </c>
      <c r="AU147" s="237" t="s">
        <v>75</v>
      </c>
      <c r="AV147" s="10" t="s">
        <v>90</v>
      </c>
      <c r="AW147" s="10" t="s">
        <v>30</v>
      </c>
      <c r="AX147" s="10" t="s">
        <v>75</v>
      </c>
      <c r="AY147" s="237" t="s">
        <v>137</v>
      </c>
    </row>
    <row r="148" spans="2:65" s="1" customFormat="1" ht="16.5" customHeight="1">
      <c r="B148" s="35"/>
      <c r="C148" s="208" t="s">
        <v>296</v>
      </c>
      <c r="D148" s="208" t="s">
        <v>138</v>
      </c>
      <c r="E148" s="209" t="s">
        <v>297</v>
      </c>
      <c r="F148" s="210" t="s">
        <v>298</v>
      </c>
      <c r="G148" s="211" t="s">
        <v>218</v>
      </c>
      <c r="H148" s="212">
        <v>1710</v>
      </c>
      <c r="I148" s="213"/>
      <c r="J148" s="214">
        <f>ROUND(I148*H148,2)</f>
        <v>0</v>
      </c>
      <c r="K148" s="210" t="s">
        <v>1</v>
      </c>
      <c r="L148" s="40"/>
      <c r="M148" s="215" t="s">
        <v>1</v>
      </c>
      <c r="N148" s="216" t="s">
        <v>38</v>
      </c>
      <c r="O148" s="76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4" t="s">
        <v>142</v>
      </c>
      <c r="AT148" s="14" t="s">
        <v>138</v>
      </c>
      <c r="AU148" s="14" t="s">
        <v>75</v>
      </c>
      <c r="AY148" s="14" t="s">
        <v>137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4" t="s">
        <v>75</v>
      </c>
      <c r="BK148" s="219">
        <f>ROUND(I148*H148,2)</f>
        <v>0</v>
      </c>
      <c r="BL148" s="14" t="s">
        <v>142</v>
      </c>
      <c r="BM148" s="14" t="s">
        <v>299</v>
      </c>
    </row>
    <row r="149" spans="2:65" s="1" customFormat="1" ht="16.5" customHeight="1">
      <c r="B149" s="35"/>
      <c r="C149" s="208" t="s">
        <v>300</v>
      </c>
      <c r="D149" s="208" t="s">
        <v>138</v>
      </c>
      <c r="E149" s="209" t="s">
        <v>301</v>
      </c>
      <c r="F149" s="210" t="s">
        <v>302</v>
      </c>
      <c r="G149" s="211" t="s">
        <v>184</v>
      </c>
      <c r="H149" s="212">
        <v>15.899</v>
      </c>
      <c r="I149" s="213"/>
      <c r="J149" s="214">
        <f>ROUND(I149*H149,2)</f>
        <v>0</v>
      </c>
      <c r="K149" s="210" t="s">
        <v>1</v>
      </c>
      <c r="L149" s="40"/>
      <c r="M149" s="215" t="s">
        <v>1</v>
      </c>
      <c r="N149" s="216" t="s">
        <v>38</v>
      </c>
      <c r="O149" s="76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4" t="s">
        <v>142</v>
      </c>
      <c r="AT149" s="14" t="s">
        <v>138</v>
      </c>
      <c r="AU149" s="14" t="s">
        <v>75</v>
      </c>
      <c r="AY149" s="14" t="s">
        <v>137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4" t="s">
        <v>75</v>
      </c>
      <c r="BK149" s="219">
        <f>ROUND(I149*H149,2)</f>
        <v>0</v>
      </c>
      <c r="BL149" s="14" t="s">
        <v>142</v>
      </c>
      <c r="BM149" s="14" t="s">
        <v>303</v>
      </c>
    </row>
    <row r="150" spans="2:51" s="10" customFormat="1" ht="12">
      <c r="B150" s="226"/>
      <c r="C150" s="227"/>
      <c r="D150" s="228" t="s">
        <v>186</v>
      </c>
      <c r="E150" s="229" t="s">
        <v>304</v>
      </c>
      <c r="F150" s="230" t="s">
        <v>305</v>
      </c>
      <c r="G150" s="227"/>
      <c r="H150" s="231">
        <v>15.899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186</v>
      </c>
      <c r="AU150" s="237" t="s">
        <v>75</v>
      </c>
      <c r="AV150" s="10" t="s">
        <v>90</v>
      </c>
      <c r="AW150" s="10" t="s">
        <v>30</v>
      </c>
      <c r="AX150" s="10" t="s">
        <v>75</v>
      </c>
      <c r="AY150" s="237" t="s">
        <v>137</v>
      </c>
    </row>
    <row r="151" spans="2:65" s="1" customFormat="1" ht="16.5" customHeight="1">
      <c r="B151" s="35"/>
      <c r="C151" s="208" t="s">
        <v>306</v>
      </c>
      <c r="D151" s="208" t="s">
        <v>138</v>
      </c>
      <c r="E151" s="209" t="s">
        <v>307</v>
      </c>
      <c r="F151" s="210" t="s">
        <v>308</v>
      </c>
      <c r="G151" s="211" t="s">
        <v>218</v>
      </c>
      <c r="H151" s="212">
        <v>690</v>
      </c>
      <c r="I151" s="213"/>
      <c r="J151" s="214">
        <f>ROUND(I151*H151,2)</f>
        <v>0</v>
      </c>
      <c r="K151" s="210" t="s">
        <v>1</v>
      </c>
      <c r="L151" s="40"/>
      <c r="M151" s="215" t="s">
        <v>1</v>
      </c>
      <c r="N151" s="216" t="s">
        <v>38</v>
      </c>
      <c r="O151" s="76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4" t="s">
        <v>142</v>
      </c>
      <c r="AT151" s="14" t="s">
        <v>138</v>
      </c>
      <c r="AU151" s="14" t="s">
        <v>75</v>
      </c>
      <c r="AY151" s="14" t="s">
        <v>137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4" t="s">
        <v>75</v>
      </c>
      <c r="BK151" s="219">
        <f>ROUND(I151*H151,2)</f>
        <v>0</v>
      </c>
      <c r="BL151" s="14" t="s">
        <v>142</v>
      </c>
      <c r="BM151" s="14" t="s">
        <v>309</v>
      </c>
    </row>
    <row r="152" spans="2:51" s="10" customFormat="1" ht="12">
      <c r="B152" s="226"/>
      <c r="C152" s="227"/>
      <c r="D152" s="228" t="s">
        <v>186</v>
      </c>
      <c r="E152" s="229" t="s">
        <v>310</v>
      </c>
      <c r="F152" s="230" t="s">
        <v>311</v>
      </c>
      <c r="G152" s="227"/>
      <c r="H152" s="231">
        <v>690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186</v>
      </c>
      <c r="AU152" s="237" t="s">
        <v>75</v>
      </c>
      <c r="AV152" s="10" t="s">
        <v>90</v>
      </c>
      <c r="AW152" s="10" t="s">
        <v>30</v>
      </c>
      <c r="AX152" s="10" t="s">
        <v>75</v>
      </c>
      <c r="AY152" s="237" t="s">
        <v>137</v>
      </c>
    </row>
    <row r="153" spans="2:63" s="9" customFormat="1" ht="25.9" customHeight="1">
      <c r="B153" s="194"/>
      <c r="C153" s="195"/>
      <c r="D153" s="196" t="s">
        <v>66</v>
      </c>
      <c r="E153" s="197" t="s">
        <v>142</v>
      </c>
      <c r="F153" s="197" t="s">
        <v>312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SUM(P154:P158)</f>
        <v>0</v>
      </c>
      <c r="Q153" s="202"/>
      <c r="R153" s="203">
        <f>SUM(R154:R158)</f>
        <v>0</v>
      </c>
      <c r="S153" s="202"/>
      <c r="T153" s="204">
        <f>SUM(T154:T158)</f>
        <v>0</v>
      </c>
      <c r="AR153" s="205" t="s">
        <v>75</v>
      </c>
      <c r="AT153" s="206" t="s">
        <v>66</v>
      </c>
      <c r="AU153" s="206" t="s">
        <v>67</v>
      </c>
      <c r="AY153" s="205" t="s">
        <v>137</v>
      </c>
      <c r="BK153" s="207">
        <f>SUM(BK154:BK158)</f>
        <v>0</v>
      </c>
    </row>
    <row r="154" spans="2:65" s="1" customFormat="1" ht="16.5" customHeight="1">
      <c r="B154" s="35"/>
      <c r="C154" s="208" t="s">
        <v>313</v>
      </c>
      <c r="D154" s="208" t="s">
        <v>138</v>
      </c>
      <c r="E154" s="209" t="s">
        <v>314</v>
      </c>
      <c r="F154" s="210" t="s">
        <v>315</v>
      </c>
      <c r="G154" s="211" t="s">
        <v>184</v>
      </c>
      <c r="H154" s="212">
        <v>560.6</v>
      </c>
      <c r="I154" s="213"/>
      <c r="J154" s="214">
        <f>ROUND(I154*H154,2)</f>
        <v>0</v>
      </c>
      <c r="K154" s="210" t="s">
        <v>1</v>
      </c>
      <c r="L154" s="40"/>
      <c r="M154" s="215" t="s">
        <v>1</v>
      </c>
      <c r="N154" s="216" t="s">
        <v>38</v>
      </c>
      <c r="O154" s="76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4" t="s">
        <v>142</v>
      </c>
      <c r="AT154" s="14" t="s">
        <v>138</v>
      </c>
      <c r="AU154" s="14" t="s">
        <v>75</v>
      </c>
      <c r="AY154" s="14" t="s">
        <v>137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75</v>
      </c>
      <c r="BK154" s="219">
        <f>ROUND(I154*H154,2)</f>
        <v>0</v>
      </c>
      <c r="BL154" s="14" t="s">
        <v>142</v>
      </c>
      <c r="BM154" s="14" t="s">
        <v>316</v>
      </c>
    </row>
    <row r="155" spans="2:65" s="1" customFormat="1" ht="16.5" customHeight="1">
      <c r="B155" s="35"/>
      <c r="C155" s="208" t="s">
        <v>317</v>
      </c>
      <c r="D155" s="208" t="s">
        <v>138</v>
      </c>
      <c r="E155" s="209" t="s">
        <v>318</v>
      </c>
      <c r="F155" s="210" t="s">
        <v>319</v>
      </c>
      <c r="G155" s="211" t="s">
        <v>184</v>
      </c>
      <c r="H155" s="212">
        <v>13.3</v>
      </c>
      <c r="I155" s="213"/>
      <c r="J155" s="214">
        <f>ROUND(I155*H155,2)</f>
        <v>0</v>
      </c>
      <c r="K155" s="210" t="s">
        <v>1</v>
      </c>
      <c r="L155" s="40"/>
      <c r="M155" s="215" t="s">
        <v>1</v>
      </c>
      <c r="N155" s="216" t="s">
        <v>38</v>
      </c>
      <c r="O155" s="76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4" t="s">
        <v>142</v>
      </c>
      <c r="AT155" s="14" t="s">
        <v>138</v>
      </c>
      <c r="AU155" s="14" t="s">
        <v>75</v>
      </c>
      <c r="AY155" s="14" t="s">
        <v>137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75</v>
      </c>
      <c r="BK155" s="219">
        <f>ROUND(I155*H155,2)</f>
        <v>0</v>
      </c>
      <c r="BL155" s="14" t="s">
        <v>142</v>
      </c>
      <c r="BM155" s="14" t="s">
        <v>320</v>
      </c>
    </row>
    <row r="156" spans="2:51" s="10" customFormat="1" ht="12">
      <c r="B156" s="226"/>
      <c r="C156" s="227"/>
      <c r="D156" s="228" t="s">
        <v>186</v>
      </c>
      <c r="E156" s="229" t="s">
        <v>321</v>
      </c>
      <c r="F156" s="230" t="s">
        <v>322</v>
      </c>
      <c r="G156" s="227"/>
      <c r="H156" s="231">
        <v>13.3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186</v>
      </c>
      <c r="AU156" s="237" t="s">
        <v>75</v>
      </c>
      <c r="AV156" s="10" t="s">
        <v>90</v>
      </c>
      <c r="AW156" s="10" t="s">
        <v>30</v>
      </c>
      <c r="AX156" s="10" t="s">
        <v>75</v>
      </c>
      <c r="AY156" s="237" t="s">
        <v>137</v>
      </c>
    </row>
    <row r="157" spans="2:65" s="1" customFormat="1" ht="16.5" customHeight="1">
      <c r="B157" s="35"/>
      <c r="C157" s="208" t="s">
        <v>323</v>
      </c>
      <c r="D157" s="208" t="s">
        <v>138</v>
      </c>
      <c r="E157" s="209" t="s">
        <v>324</v>
      </c>
      <c r="F157" s="210" t="s">
        <v>325</v>
      </c>
      <c r="G157" s="211" t="s">
        <v>184</v>
      </c>
      <c r="H157" s="212">
        <v>2.844</v>
      </c>
      <c r="I157" s="213"/>
      <c r="J157" s="214">
        <f>ROUND(I157*H157,2)</f>
        <v>0</v>
      </c>
      <c r="K157" s="210" t="s">
        <v>1</v>
      </c>
      <c r="L157" s="40"/>
      <c r="M157" s="215" t="s">
        <v>1</v>
      </c>
      <c r="N157" s="216" t="s">
        <v>38</v>
      </c>
      <c r="O157" s="76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4" t="s">
        <v>142</v>
      </c>
      <c r="AT157" s="14" t="s">
        <v>138</v>
      </c>
      <c r="AU157" s="14" t="s">
        <v>75</v>
      </c>
      <c r="AY157" s="14" t="s">
        <v>137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75</v>
      </c>
      <c r="BK157" s="219">
        <f>ROUND(I157*H157,2)</f>
        <v>0</v>
      </c>
      <c r="BL157" s="14" t="s">
        <v>142</v>
      </c>
      <c r="BM157" s="14" t="s">
        <v>326</v>
      </c>
    </row>
    <row r="158" spans="2:51" s="10" customFormat="1" ht="12">
      <c r="B158" s="226"/>
      <c r="C158" s="227"/>
      <c r="D158" s="228" t="s">
        <v>186</v>
      </c>
      <c r="E158" s="229" t="s">
        <v>327</v>
      </c>
      <c r="F158" s="230" t="s">
        <v>328</v>
      </c>
      <c r="G158" s="227"/>
      <c r="H158" s="231">
        <v>2.844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186</v>
      </c>
      <c r="AU158" s="237" t="s">
        <v>75</v>
      </c>
      <c r="AV158" s="10" t="s">
        <v>90</v>
      </c>
      <c r="AW158" s="10" t="s">
        <v>30</v>
      </c>
      <c r="AX158" s="10" t="s">
        <v>75</v>
      </c>
      <c r="AY158" s="237" t="s">
        <v>137</v>
      </c>
    </row>
    <row r="159" spans="2:63" s="9" customFormat="1" ht="25.9" customHeight="1">
      <c r="B159" s="194"/>
      <c r="C159" s="195"/>
      <c r="D159" s="196" t="s">
        <v>66</v>
      </c>
      <c r="E159" s="197" t="s">
        <v>153</v>
      </c>
      <c r="F159" s="197" t="s">
        <v>329</v>
      </c>
      <c r="G159" s="195"/>
      <c r="H159" s="195"/>
      <c r="I159" s="198"/>
      <c r="J159" s="199">
        <f>BK159</f>
        <v>0</v>
      </c>
      <c r="K159" s="195"/>
      <c r="L159" s="200"/>
      <c r="M159" s="201"/>
      <c r="N159" s="202"/>
      <c r="O159" s="202"/>
      <c r="P159" s="203">
        <f>SUM(P160:P198)</f>
        <v>0</v>
      </c>
      <c r="Q159" s="202"/>
      <c r="R159" s="203">
        <f>SUM(R160:R198)</f>
        <v>0</v>
      </c>
      <c r="S159" s="202"/>
      <c r="T159" s="204">
        <f>SUM(T160:T198)</f>
        <v>0</v>
      </c>
      <c r="AR159" s="205" t="s">
        <v>75</v>
      </c>
      <c r="AT159" s="206" t="s">
        <v>66</v>
      </c>
      <c r="AU159" s="206" t="s">
        <v>67</v>
      </c>
      <c r="AY159" s="205" t="s">
        <v>137</v>
      </c>
      <c r="BK159" s="207">
        <f>SUM(BK160:BK198)</f>
        <v>0</v>
      </c>
    </row>
    <row r="160" spans="2:65" s="1" customFormat="1" ht="16.5" customHeight="1">
      <c r="B160" s="35"/>
      <c r="C160" s="208" t="s">
        <v>330</v>
      </c>
      <c r="D160" s="208" t="s">
        <v>138</v>
      </c>
      <c r="E160" s="209" t="s">
        <v>331</v>
      </c>
      <c r="F160" s="210" t="s">
        <v>332</v>
      </c>
      <c r="G160" s="211" t="s">
        <v>218</v>
      </c>
      <c r="H160" s="212">
        <v>1506</v>
      </c>
      <c r="I160" s="213"/>
      <c r="J160" s="214">
        <f>ROUND(I160*H160,2)</f>
        <v>0</v>
      </c>
      <c r="K160" s="210" t="s">
        <v>1</v>
      </c>
      <c r="L160" s="40"/>
      <c r="M160" s="215" t="s">
        <v>1</v>
      </c>
      <c r="N160" s="216" t="s">
        <v>38</v>
      </c>
      <c r="O160" s="7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4" t="s">
        <v>142</v>
      </c>
      <c r="AT160" s="14" t="s">
        <v>138</v>
      </c>
      <c r="AU160" s="14" t="s">
        <v>75</v>
      </c>
      <c r="AY160" s="14" t="s">
        <v>137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75</v>
      </c>
      <c r="BK160" s="219">
        <f>ROUND(I160*H160,2)</f>
        <v>0</v>
      </c>
      <c r="BL160" s="14" t="s">
        <v>142</v>
      </c>
      <c r="BM160" s="14" t="s">
        <v>333</v>
      </c>
    </row>
    <row r="161" spans="2:65" s="1" customFormat="1" ht="16.5" customHeight="1">
      <c r="B161" s="35"/>
      <c r="C161" s="208" t="s">
        <v>334</v>
      </c>
      <c r="D161" s="208" t="s">
        <v>138</v>
      </c>
      <c r="E161" s="209" t="s">
        <v>335</v>
      </c>
      <c r="F161" s="210" t="s">
        <v>336</v>
      </c>
      <c r="G161" s="211" t="s">
        <v>218</v>
      </c>
      <c r="H161" s="212">
        <v>186</v>
      </c>
      <c r="I161" s="213"/>
      <c r="J161" s="214">
        <f>ROUND(I161*H161,2)</f>
        <v>0</v>
      </c>
      <c r="K161" s="210" t="s">
        <v>1</v>
      </c>
      <c r="L161" s="40"/>
      <c r="M161" s="215" t="s">
        <v>1</v>
      </c>
      <c r="N161" s="216" t="s">
        <v>38</v>
      </c>
      <c r="O161" s="76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4" t="s">
        <v>142</v>
      </c>
      <c r="AT161" s="14" t="s">
        <v>138</v>
      </c>
      <c r="AU161" s="14" t="s">
        <v>75</v>
      </c>
      <c r="AY161" s="14" t="s">
        <v>137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4" t="s">
        <v>75</v>
      </c>
      <c r="BK161" s="219">
        <f>ROUND(I161*H161,2)</f>
        <v>0</v>
      </c>
      <c r="BL161" s="14" t="s">
        <v>142</v>
      </c>
      <c r="BM161" s="14" t="s">
        <v>337</v>
      </c>
    </row>
    <row r="162" spans="2:65" s="1" customFormat="1" ht="16.5" customHeight="1">
      <c r="B162" s="35"/>
      <c r="C162" s="208" t="s">
        <v>338</v>
      </c>
      <c r="D162" s="208" t="s">
        <v>138</v>
      </c>
      <c r="E162" s="209" t="s">
        <v>339</v>
      </c>
      <c r="F162" s="210" t="s">
        <v>340</v>
      </c>
      <c r="G162" s="211" t="s">
        <v>218</v>
      </c>
      <c r="H162" s="212">
        <v>65</v>
      </c>
      <c r="I162" s="213"/>
      <c r="J162" s="214">
        <f>ROUND(I162*H162,2)</f>
        <v>0</v>
      </c>
      <c r="K162" s="210" t="s">
        <v>1</v>
      </c>
      <c r="L162" s="40"/>
      <c r="M162" s="215" t="s">
        <v>1</v>
      </c>
      <c r="N162" s="216" t="s">
        <v>38</v>
      </c>
      <c r="O162" s="76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4" t="s">
        <v>142</v>
      </c>
      <c r="AT162" s="14" t="s">
        <v>138</v>
      </c>
      <c r="AU162" s="14" t="s">
        <v>75</v>
      </c>
      <c r="AY162" s="14" t="s">
        <v>137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4" t="s">
        <v>75</v>
      </c>
      <c r="BK162" s="219">
        <f>ROUND(I162*H162,2)</f>
        <v>0</v>
      </c>
      <c r="BL162" s="14" t="s">
        <v>142</v>
      </c>
      <c r="BM162" s="14" t="s">
        <v>341</v>
      </c>
    </row>
    <row r="163" spans="2:51" s="10" customFormat="1" ht="12">
      <c r="B163" s="226"/>
      <c r="C163" s="227"/>
      <c r="D163" s="228" t="s">
        <v>186</v>
      </c>
      <c r="E163" s="229" t="s">
        <v>342</v>
      </c>
      <c r="F163" s="230" t="s">
        <v>343</v>
      </c>
      <c r="G163" s="227"/>
      <c r="H163" s="231">
        <v>65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186</v>
      </c>
      <c r="AU163" s="237" t="s">
        <v>75</v>
      </c>
      <c r="AV163" s="10" t="s">
        <v>90</v>
      </c>
      <c r="AW163" s="10" t="s">
        <v>30</v>
      </c>
      <c r="AX163" s="10" t="s">
        <v>75</v>
      </c>
      <c r="AY163" s="237" t="s">
        <v>137</v>
      </c>
    </row>
    <row r="164" spans="2:65" s="1" customFormat="1" ht="16.5" customHeight="1">
      <c r="B164" s="35"/>
      <c r="C164" s="208" t="s">
        <v>344</v>
      </c>
      <c r="D164" s="208" t="s">
        <v>138</v>
      </c>
      <c r="E164" s="209" t="s">
        <v>345</v>
      </c>
      <c r="F164" s="210" t="s">
        <v>346</v>
      </c>
      <c r="G164" s="211" t="s">
        <v>218</v>
      </c>
      <c r="H164" s="212">
        <v>22</v>
      </c>
      <c r="I164" s="213"/>
      <c r="J164" s="214">
        <f>ROUND(I164*H164,2)</f>
        <v>0</v>
      </c>
      <c r="K164" s="210" t="s">
        <v>1</v>
      </c>
      <c r="L164" s="40"/>
      <c r="M164" s="215" t="s">
        <v>1</v>
      </c>
      <c r="N164" s="216" t="s">
        <v>38</v>
      </c>
      <c r="O164" s="76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4" t="s">
        <v>142</v>
      </c>
      <c r="AT164" s="14" t="s">
        <v>138</v>
      </c>
      <c r="AU164" s="14" t="s">
        <v>75</v>
      </c>
      <c r="AY164" s="14" t="s">
        <v>137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4" t="s">
        <v>75</v>
      </c>
      <c r="BK164" s="219">
        <f>ROUND(I164*H164,2)</f>
        <v>0</v>
      </c>
      <c r="BL164" s="14" t="s">
        <v>142</v>
      </c>
      <c r="BM164" s="14" t="s">
        <v>347</v>
      </c>
    </row>
    <row r="165" spans="2:51" s="10" customFormat="1" ht="12">
      <c r="B165" s="226"/>
      <c r="C165" s="227"/>
      <c r="D165" s="228" t="s">
        <v>186</v>
      </c>
      <c r="E165" s="229" t="s">
        <v>169</v>
      </c>
      <c r="F165" s="230" t="s">
        <v>348</v>
      </c>
      <c r="G165" s="227"/>
      <c r="H165" s="231">
        <v>12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186</v>
      </c>
      <c r="AU165" s="237" t="s">
        <v>75</v>
      </c>
      <c r="AV165" s="10" t="s">
        <v>90</v>
      </c>
      <c r="AW165" s="10" t="s">
        <v>30</v>
      </c>
      <c r="AX165" s="10" t="s">
        <v>67</v>
      </c>
      <c r="AY165" s="237" t="s">
        <v>137</v>
      </c>
    </row>
    <row r="166" spans="2:51" s="10" customFormat="1" ht="12">
      <c r="B166" s="226"/>
      <c r="C166" s="227"/>
      <c r="D166" s="228" t="s">
        <v>186</v>
      </c>
      <c r="E166" s="229" t="s">
        <v>173</v>
      </c>
      <c r="F166" s="230" t="s">
        <v>349</v>
      </c>
      <c r="G166" s="227"/>
      <c r="H166" s="231">
        <v>10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186</v>
      </c>
      <c r="AU166" s="237" t="s">
        <v>75</v>
      </c>
      <c r="AV166" s="10" t="s">
        <v>90</v>
      </c>
      <c r="AW166" s="10" t="s">
        <v>30</v>
      </c>
      <c r="AX166" s="10" t="s">
        <v>67</v>
      </c>
      <c r="AY166" s="237" t="s">
        <v>137</v>
      </c>
    </row>
    <row r="167" spans="2:51" s="10" customFormat="1" ht="12">
      <c r="B167" s="226"/>
      <c r="C167" s="227"/>
      <c r="D167" s="228" t="s">
        <v>186</v>
      </c>
      <c r="E167" s="229" t="s">
        <v>350</v>
      </c>
      <c r="F167" s="230" t="s">
        <v>351</v>
      </c>
      <c r="G167" s="227"/>
      <c r="H167" s="231">
        <v>22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186</v>
      </c>
      <c r="AU167" s="237" t="s">
        <v>75</v>
      </c>
      <c r="AV167" s="10" t="s">
        <v>90</v>
      </c>
      <c r="AW167" s="10" t="s">
        <v>30</v>
      </c>
      <c r="AX167" s="10" t="s">
        <v>75</v>
      </c>
      <c r="AY167" s="237" t="s">
        <v>137</v>
      </c>
    </row>
    <row r="168" spans="2:65" s="1" customFormat="1" ht="16.5" customHeight="1">
      <c r="B168" s="35"/>
      <c r="C168" s="208" t="s">
        <v>352</v>
      </c>
      <c r="D168" s="208" t="s">
        <v>138</v>
      </c>
      <c r="E168" s="209" t="s">
        <v>353</v>
      </c>
      <c r="F168" s="210" t="s">
        <v>354</v>
      </c>
      <c r="G168" s="211" t="s">
        <v>218</v>
      </c>
      <c r="H168" s="212">
        <v>1912</v>
      </c>
      <c r="I168" s="213"/>
      <c r="J168" s="214">
        <f>ROUND(I168*H168,2)</f>
        <v>0</v>
      </c>
      <c r="K168" s="210" t="s">
        <v>1</v>
      </c>
      <c r="L168" s="40"/>
      <c r="M168" s="215" t="s">
        <v>1</v>
      </c>
      <c r="N168" s="216" t="s">
        <v>38</v>
      </c>
      <c r="O168" s="76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4" t="s">
        <v>142</v>
      </c>
      <c r="AT168" s="14" t="s">
        <v>138</v>
      </c>
      <c r="AU168" s="14" t="s">
        <v>75</v>
      </c>
      <c r="AY168" s="14" t="s">
        <v>137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75</v>
      </c>
      <c r="BK168" s="219">
        <f>ROUND(I168*H168,2)</f>
        <v>0</v>
      </c>
      <c r="BL168" s="14" t="s">
        <v>142</v>
      </c>
      <c r="BM168" s="14" t="s">
        <v>355</v>
      </c>
    </row>
    <row r="169" spans="2:65" s="1" customFormat="1" ht="16.5" customHeight="1">
      <c r="B169" s="35"/>
      <c r="C169" s="208" t="s">
        <v>356</v>
      </c>
      <c r="D169" s="208" t="s">
        <v>138</v>
      </c>
      <c r="E169" s="209" t="s">
        <v>357</v>
      </c>
      <c r="F169" s="210" t="s">
        <v>358</v>
      </c>
      <c r="G169" s="211" t="s">
        <v>218</v>
      </c>
      <c r="H169" s="212">
        <v>85</v>
      </c>
      <c r="I169" s="213"/>
      <c r="J169" s="214">
        <f>ROUND(I169*H169,2)</f>
        <v>0</v>
      </c>
      <c r="K169" s="210" t="s">
        <v>1</v>
      </c>
      <c r="L169" s="40"/>
      <c r="M169" s="215" t="s">
        <v>1</v>
      </c>
      <c r="N169" s="216" t="s">
        <v>38</v>
      </c>
      <c r="O169" s="76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4" t="s">
        <v>142</v>
      </c>
      <c r="AT169" s="14" t="s">
        <v>138</v>
      </c>
      <c r="AU169" s="14" t="s">
        <v>75</v>
      </c>
      <c r="AY169" s="14" t="s">
        <v>137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4" t="s">
        <v>75</v>
      </c>
      <c r="BK169" s="219">
        <f>ROUND(I169*H169,2)</f>
        <v>0</v>
      </c>
      <c r="BL169" s="14" t="s">
        <v>142</v>
      </c>
      <c r="BM169" s="14" t="s">
        <v>359</v>
      </c>
    </row>
    <row r="170" spans="2:65" s="1" customFormat="1" ht="16.5" customHeight="1">
      <c r="B170" s="35"/>
      <c r="C170" s="208" t="s">
        <v>360</v>
      </c>
      <c r="D170" s="208" t="s">
        <v>138</v>
      </c>
      <c r="E170" s="209" t="s">
        <v>361</v>
      </c>
      <c r="F170" s="210" t="s">
        <v>362</v>
      </c>
      <c r="G170" s="211" t="s">
        <v>218</v>
      </c>
      <c r="H170" s="212">
        <v>1815</v>
      </c>
      <c r="I170" s="213"/>
      <c r="J170" s="214">
        <f>ROUND(I170*H170,2)</f>
        <v>0</v>
      </c>
      <c r="K170" s="210" t="s">
        <v>1</v>
      </c>
      <c r="L170" s="40"/>
      <c r="M170" s="215" t="s">
        <v>1</v>
      </c>
      <c r="N170" s="216" t="s">
        <v>38</v>
      </c>
      <c r="O170" s="76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4" t="s">
        <v>142</v>
      </c>
      <c r="AT170" s="14" t="s">
        <v>138</v>
      </c>
      <c r="AU170" s="14" t="s">
        <v>75</v>
      </c>
      <c r="AY170" s="14" t="s">
        <v>137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4" t="s">
        <v>75</v>
      </c>
      <c r="BK170" s="219">
        <f>ROUND(I170*H170,2)</f>
        <v>0</v>
      </c>
      <c r="BL170" s="14" t="s">
        <v>142</v>
      </c>
      <c r="BM170" s="14" t="s">
        <v>363</v>
      </c>
    </row>
    <row r="171" spans="2:65" s="1" customFormat="1" ht="16.5" customHeight="1">
      <c r="B171" s="35"/>
      <c r="C171" s="208" t="s">
        <v>364</v>
      </c>
      <c r="D171" s="208" t="s">
        <v>138</v>
      </c>
      <c r="E171" s="209" t="s">
        <v>365</v>
      </c>
      <c r="F171" s="210" t="s">
        <v>366</v>
      </c>
      <c r="G171" s="211" t="s">
        <v>218</v>
      </c>
      <c r="H171" s="212">
        <v>1485</v>
      </c>
      <c r="I171" s="213"/>
      <c r="J171" s="214">
        <f>ROUND(I171*H171,2)</f>
        <v>0</v>
      </c>
      <c r="K171" s="210" t="s">
        <v>1</v>
      </c>
      <c r="L171" s="40"/>
      <c r="M171" s="215" t="s">
        <v>1</v>
      </c>
      <c r="N171" s="216" t="s">
        <v>38</v>
      </c>
      <c r="O171" s="76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4" t="s">
        <v>142</v>
      </c>
      <c r="AT171" s="14" t="s">
        <v>138</v>
      </c>
      <c r="AU171" s="14" t="s">
        <v>75</v>
      </c>
      <c r="AY171" s="14" t="s">
        <v>137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4" t="s">
        <v>75</v>
      </c>
      <c r="BK171" s="219">
        <f>ROUND(I171*H171,2)</f>
        <v>0</v>
      </c>
      <c r="BL171" s="14" t="s">
        <v>142</v>
      </c>
      <c r="BM171" s="14" t="s">
        <v>367</v>
      </c>
    </row>
    <row r="172" spans="2:65" s="1" customFormat="1" ht="16.5" customHeight="1">
      <c r="B172" s="35"/>
      <c r="C172" s="208" t="s">
        <v>368</v>
      </c>
      <c r="D172" s="208" t="s">
        <v>138</v>
      </c>
      <c r="E172" s="209" t="s">
        <v>369</v>
      </c>
      <c r="F172" s="210" t="s">
        <v>370</v>
      </c>
      <c r="G172" s="211" t="s">
        <v>218</v>
      </c>
      <c r="H172" s="212">
        <v>1540</v>
      </c>
      <c r="I172" s="213"/>
      <c r="J172" s="214">
        <f>ROUND(I172*H172,2)</f>
        <v>0</v>
      </c>
      <c r="K172" s="210" t="s">
        <v>1</v>
      </c>
      <c r="L172" s="40"/>
      <c r="M172" s="215" t="s">
        <v>1</v>
      </c>
      <c r="N172" s="216" t="s">
        <v>38</v>
      </c>
      <c r="O172" s="7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4" t="s">
        <v>142</v>
      </c>
      <c r="AT172" s="14" t="s">
        <v>138</v>
      </c>
      <c r="AU172" s="14" t="s">
        <v>75</v>
      </c>
      <c r="AY172" s="14" t="s">
        <v>137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4" t="s">
        <v>75</v>
      </c>
      <c r="BK172" s="219">
        <f>ROUND(I172*H172,2)</f>
        <v>0</v>
      </c>
      <c r="BL172" s="14" t="s">
        <v>142</v>
      </c>
      <c r="BM172" s="14" t="s">
        <v>371</v>
      </c>
    </row>
    <row r="173" spans="2:65" s="1" customFormat="1" ht="16.5" customHeight="1">
      <c r="B173" s="35"/>
      <c r="C173" s="208" t="s">
        <v>372</v>
      </c>
      <c r="D173" s="208" t="s">
        <v>138</v>
      </c>
      <c r="E173" s="209" t="s">
        <v>373</v>
      </c>
      <c r="F173" s="210" t="s">
        <v>374</v>
      </c>
      <c r="G173" s="211" t="s">
        <v>218</v>
      </c>
      <c r="H173" s="212">
        <v>1</v>
      </c>
      <c r="I173" s="213"/>
      <c r="J173" s="214">
        <f>ROUND(I173*H173,2)</f>
        <v>0</v>
      </c>
      <c r="K173" s="210" t="s">
        <v>1</v>
      </c>
      <c r="L173" s="40"/>
      <c r="M173" s="215" t="s">
        <v>1</v>
      </c>
      <c r="N173" s="216" t="s">
        <v>38</v>
      </c>
      <c r="O173" s="76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4" t="s">
        <v>142</v>
      </c>
      <c r="AT173" s="14" t="s">
        <v>138</v>
      </c>
      <c r="AU173" s="14" t="s">
        <v>75</v>
      </c>
      <c r="AY173" s="14" t="s">
        <v>137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4" t="s">
        <v>75</v>
      </c>
      <c r="BK173" s="219">
        <f>ROUND(I173*H173,2)</f>
        <v>0</v>
      </c>
      <c r="BL173" s="14" t="s">
        <v>142</v>
      </c>
      <c r="BM173" s="14" t="s">
        <v>375</v>
      </c>
    </row>
    <row r="174" spans="2:51" s="10" customFormat="1" ht="12">
      <c r="B174" s="226"/>
      <c r="C174" s="227"/>
      <c r="D174" s="228" t="s">
        <v>186</v>
      </c>
      <c r="E174" s="229" t="s">
        <v>376</v>
      </c>
      <c r="F174" s="230" t="s">
        <v>377</v>
      </c>
      <c r="G174" s="227"/>
      <c r="H174" s="231">
        <v>1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186</v>
      </c>
      <c r="AU174" s="237" t="s">
        <v>75</v>
      </c>
      <c r="AV174" s="10" t="s">
        <v>90</v>
      </c>
      <c r="AW174" s="10" t="s">
        <v>30</v>
      </c>
      <c r="AX174" s="10" t="s">
        <v>75</v>
      </c>
      <c r="AY174" s="237" t="s">
        <v>137</v>
      </c>
    </row>
    <row r="175" spans="2:65" s="1" customFormat="1" ht="16.5" customHeight="1">
      <c r="B175" s="35"/>
      <c r="C175" s="208" t="s">
        <v>378</v>
      </c>
      <c r="D175" s="208" t="s">
        <v>138</v>
      </c>
      <c r="E175" s="209" t="s">
        <v>379</v>
      </c>
      <c r="F175" s="210" t="s">
        <v>380</v>
      </c>
      <c r="G175" s="211" t="s">
        <v>218</v>
      </c>
      <c r="H175" s="212">
        <v>1465</v>
      </c>
      <c r="I175" s="213"/>
      <c r="J175" s="214">
        <f>ROUND(I175*H175,2)</f>
        <v>0</v>
      </c>
      <c r="K175" s="210" t="s">
        <v>1</v>
      </c>
      <c r="L175" s="40"/>
      <c r="M175" s="215" t="s">
        <v>1</v>
      </c>
      <c r="N175" s="216" t="s">
        <v>38</v>
      </c>
      <c r="O175" s="76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4" t="s">
        <v>142</v>
      </c>
      <c r="AT175" s="14" t="s">
        <v>138</v>
      </c>
      <c r="AU175" s="14" t="s">
        <v>75</v>
      </c>
      <c r="AY175" s="14" t="s">
        <v>137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4" t="s">
        <v>75</v>
      </c>
      <c r="BK175" s="219">
        <f>ROUND(I175*H175,2)</f>
        <v>0</v>
      </c>
      <c r="BL175" s="14" t="s">
        <v>142</v>
      </c>
      <c r="BM175" s="14" t="s">
        <v>381</v>
      </c>
    </row>
    <row r="176" spans="2:65" s="1" customFormat="1" ht="16.5" customHeight="1">
      <c r="B176" s="35"/>
      <c r="C176" s="208" t="s">
        <v>382</v>
      </c>
      <c r="D176" s="208" t="s">
        <v>138</v>
      </c>
      <c r="E176" s="209" t="s">
        <v>383</v>
      </c>
      <c r="F176" s="210" t="s">
        <v>384</v>
      </c>
      <c r="G176" s="211" t="s">
        <v>218</v>
      </c>
      <c r="H176" s="212">
        <v>1785</v>
      </c>
      <c r="I176" s="213"/>
      <c r="J176" s="214">
        <f>ROUND(I176*H176,2)</f>
        <v>0</v>
      </c>
      <c r="K176" s="210" t="s">
        <v>1</v>
      </c>
      <c r="L176" s="40"/>
      <c r="M176" s="215" t="s">
        <v>1</v>
      </c>
      <c r="N176" s="216" t="s">
        <v>38</v>
      </c>
      <c r="O176" s="76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4" t="s">
        <v>142</v>
      </c>
      <c r="AT176" s="14" t="s">
        <v>138</v>
      </c>
      <c r="AU176" s="14" t="s">
        <v>75</v>
      </c>
      <c r="AY176" s="14" t="s">
        <v>137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4" t="s">
        <v>75</v>
      </c>
      <c r="BK176" s="219">
        <f>ROUND(I176*H176,2)</f>
        <v>0</v>
      </c>
      <c r="BL176" s="14" t="s">
        <v>142</v>
      </c>
      <c r="BM176" s="14" t="s">
        <v>385</v>
      </c>
    </row>
    <row r="177" spans="2:65" s="1" customFormat="1" ht="16.5" customHeight="1">
      <c r="B177" s="35"/>
      <c r="C177" s="208" t="s">
        <v>386</v>
      </c>
      <c r="D177" s="208" t="s">
        <v>138</v>
      </c>
      <c r="E177" s="209" t="s">
        <v>387</v>
      </c>
      <c r="F177" s="210" t="s">
        <v>388</v>
      </c>
      <c r="G177" s="211" t="s">
        <v>218</v>
      </c>
      <c r="H177" s="212">
        <v>1785</v>
      </c>
      <c r="I177" s="213"/>
      <c r="J177" s="214">
        <f>ROUND(I177*H177,2)</f>
        <v>0</v>
      </c>
      <c r="K177" s="210" t="s">
        <v>1</v>
      </c>
      <c r="L177" s="40"/>
      <c r="M177" s="215" t="s">
        <v>1</v>
      </c>
      <c r="N177" s="216" t="s">
        <v>38</v>
      </c>
      <c r="O177" s="7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4" t="s">
        <v>142</v>
      </c>
      <c r="AT177" s="14" t="s">
        <v>138</v>
      </c>
      <c r="AU177" s="14" t="s">
        <v>75</v>
      </c>
      <c r="AY177" s="14" t="s">
        <v>137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4" t="s">
        <v>75</v>
      </c>
      <c r="BK177" s="219">
        <f>ROUND(I177*H177,2)</f>
        <v>0</v>
      </c>
      <c r="BL177" s="14" t="s">
        <v>142</v>
      </c>
      <c r="BM177" s="14" t="s">
        <v>389</v>
      </c>
    </row>
    <row r="178" spans="2:65" s="1" customFormat="1" ht="16.5" customHeight="1">
      <c r="B178" s="35"/>
      <c r="C178" s="208" t="s">
        <v>390</v>
      </c>
      <c r="D178" s="208" t="s">
        <v>138</v>
      </c>
      <c r="E178" s="209" t="s">
        <v>391</v>
      </c>
      <c r="F178" s="210" t="s">
        <v>392</v>
      </c>
      <c r="G178" s="211" t="s">
        <v>218</v>
      </c>
      <c r="H178" s="212">
        <v>245</v>
      </c>
      <c r="I178" s="213"/>
      <c r="J178" s="214">
        <f>ROUND(I178*H178,2)</f>
        <v>0</v>
      </c>
      <c r="K178" s="210" t="s">
        <v>1</v>
      </c>
      <c r="L178" s="40"/>
      <c r="M178" s="215" t="s">
        <v>1</v>
      </c>
      <c r="N178" s="216" t="s">
        <v>38</v>
      </c>
      <c r="O178" s="76"/>
      <c r="P178" s="217">
        <f>O178*H178</f>
        <v>0</v>
      </c>
      <c r="Q178" s="217">
        <v>0</v>
      </c>
      <c r="R178" s="217">
        <f>Q178*H178</f>
        <v>0</v>
      </c>
      <c r="S178" s="217">
        <v>0</v>
      </c>
      <c r="T178" s="218">
        <f>S178*H178</f>
        <v>0</v>
      </c>
      <c r="AR178" s="14" t="s">
        <v>142</v>
      </c>
      <c r="AT178" s="14" t="s">
        <v>138</v>
      </c>
      <c r="AU178" s="14" t="s">
        <v>75</v>
      </c>
      <c r="AY178" s="14" t="s">
        <v>137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4" t="s">
        <v>75</v>
      </c>
      <c r="BK178" s="219">
        <f>ROUND(I178*H178,2)</f>
        <v>0</v>
      </c>
      <c r="BL178" s="14" t="s">
        <v>142</v>
      </c>
      <c r="BM178" s="14" t="s">
        <v>393</v>
      </c>
    </row>
    <row r="179" spans="2:51" s="10" customFormat="1" ht="12">
      <c r="B179" s="226"/>
      <c r="C179" s="227"/>
      <c r="D179" s="228" t="s">
        <v>186</v>
      </c>
      <c r="E179" s="229" t="s">
        <v>394</v>
      </c>
      <c r="F179" s="230" t="s">
        <v>395</v>
      </c>
      <c r="G179" s="227"/>
      <c r="H179" s="231">
        <v>245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186</v>
      </c>
      <c r="AU179" s="237" t="s">
        <v>75</v>
      </c>
      <c r="AV179" s="10" t="s">
        <v>90</v>
      </c>
      <c r="AW179" s="10" t="s">
        <v>30</v>
      </c>
      <c r="AX179" s="10" t="s">
        <v>75</v>
      </c>
      <c r="AY179" s="237" t="s">
        <v>137</v>
      </c>
    </row>
    <row r="180" spans="2:65" s="1" customFormat="1" ht="16.5" customHeight="1">
      <c r="B180" s="35"/>
      <c r="C180" s="208" t="s">
        <v>396</v>
      </c>
      <c r="D180" s="208" t="s">
        <v>138</v>
      </c>
      <c r="E180" s="209" t="s">
        <v>397</v>
      </c>
      <c r="F180" s="210" t="s">
        <v>398</v>
      </c>
      <c r="G180" s="211" t="s">
        <v>218</v>
      </c>
      <c r="H180" s="212">
        <v>1220</v>
      </c>
      <c r="I180" s="213"/>
      <c r="J180" s="214">
        <f>ROUND(I180*H180,2)</f>
        <v>0</v>
      </c>
      <c r="K180" s="210" t="s">
        <v>1</v>
      </c>
      <c r="L180" s="40"/>
      <c r="M180" s="215" t="s">
        <v>1</v>
      </c>
      <c r="N180" s="216" t="s">
        <v>38</v>
      </c>
      <c r="O180" s="76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4" t="s">
        <v>142</v>
      </c>
      <c r="AT180" s="14" t="s">
        <v>138</v>
      </c>
      <c r="AU180" s="14" t="s">
        <v>75</v>
      </c>
      <c r="AY180" s="14" t="s">
        <v>137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4" t="s">
        <v>75</v>
      </c>
      <c r="BK180" s="219">
        <f>ROUND(I180*H180,2)</f>
        <v>0</v>
      </c>
      <c r="BL180" s="14" t="s">
        <v>142</v>
      </c>
      <c r="BM180" s="14" t="s">
        <v>399</v>
      </c>
    </row>
    <row r="181" spans="2:51" s="10" customFormat="1" ht="12">
      <c r="B181" s="226"/>
      <c r="C181" s="227"/>
      <c r="D181" s="228" t="s">
        <v>186</v>
      </c>
      <c r="E181" s="229" t="s">
        <v>400</v>
      </c>
      <c r="F181" s="230" t="s">
        <v>401</v>
      </c>
      <c r="G181" s="227"/>
      <c r="H181" s="231">
        <v>1220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186</v>
      </c>
      <c r="AU181" s="237" t="s">
        <v>75</v>
      </c>
      <c r="AV181" s="10" t="s">
        <v>90</v>
      </c>
      <c r="AW181" s="10" t="s">
        <v>30</v>
      </c>
      <c r="AX181" s="10" t="s">
        <v>75</v>
      </c>
      <c r="AY181" s="237" t="s">
        <v>137</v>
      </c>
    </row>
    <row r="182" spans="2:65" s="1" customFormat="1" ht="16.5" customHeight="1">
      <c r="B182" s="35"/>
      <c r="C182" s="208" t="s">
        <v>402</v>
      </c>
      <c r="D182" s="208" t="s">
        <v>138</v>
      </c>
      <c r="E182" s="209" t="s">
        <v>403</v>
      </c>
      <c r="F182" s="210" t="s">
        <v>404</v>
      </c>
      <c r="G182" s="211" t="s">
        <v>218</v>
      </c>
      <c r="H182" s="212">
        <v>350</v>
      </c>
      <c r="I182" s="213"/>
      <c r="J182" s="214">
        <f>ROUND(I182*H182,2)</f>
        <v>0</v>
      </c>
      <c r="K182" s="210" t="s">
        <v>1</v>
      </c>
      <c r="L182" s="40"/>
      <c r="M182" s="215" t="s">
        <v>1</v>
      </c>
      <c r="N182" s="216" t="s">
        <v>38</v>
      </c>
      <c r="O182" s="76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AR182" s="14" t="s">
        <v>142</v>
      </c>
      <c r="AT182" s="14" t="s">
        <v>138</v>
      </c>
      <c r="AU182" s="14" t="s">
        <v>75</v>
      </c>
      <c r="AY182" s="14" t="s">
        <v>137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4" t="s">
        <v>75</v>
      </c>
      <c r="BK182" s="219">
        <f>ROUND(I182*H182,2)</f>
        <v>0</v>
      </c>
      <c r="BL182" s="14" t="s">
        <v>142</v>
      </c>
      <c r="BM182" s="14" t="s">
        <v>405</v>
      </c>
    </row>
    <row r="183" spans="2:51" s="10" customFormat="1" ht="12">
      <c r="B183" s="226"/>
      <c r="C183" s="227"/>
      <c r="D183" s="228" t="s">
        <v>186</v>
      </c>
      <c r="E183" s="229" t="s">
        <v>406</v>
      </c>
      <c r="F183" s="230" t="s">
        <v>407</v>
      </c>
      <c r="G183" s="227"/>
      <c r="H183" s="231">
        <v>350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186</v>
      </c>
      <c r="AU183" s="237" t="s">
        <v>75</v>
      </c>
      <c r="AV183" s="10" t="s">
        <v>90</v>
      </c>
      <c r="AW183" s="10" t="s">
        <v>30</v>
      </c>
      <c r="AX183" s="10" t="s">
        <v>75</v>
      </c>
      <c r="AY183" s="237" t="s">
        <v>137</v>
      </c>
    </row>
    <row r="184" spans="2:65" s="1" customFormat="1" ht="16.5" customHeight="1">
      <c r="B184" s="35"/>
      <c r="C184" s="208" t="s">
        <v>408</v>
      </c>
      <c r="D184" s="208" t="s">
        <v>138</v>
      </c>
      <c r="E184" s="209" t="s">
        <v>409</v>
      </c>
      <c r="F184" s="210" t="s">
        <v>410</v>
      </c>
      <c r="G184" s="211" t="s">
        <v>218</v>
      </c>
      <c r="H184" s="212">
        <v>245</v>
      </c>
      <c r="I184" s="213"/>
      <c r="J184" s="214">
        <f>ROUND(I184*H184,2)</f>
        <v>0</v>
      </c>
      <c r="K184" s="210" t="s">
        <v>1</v>
      </c>
      <c r="L184" s="40"/>
      <c r="M184" s="215" t="s">
        <v>1</v>
      </c>
      <c r="N184" s="216" t="s">
        <v>38</v>
      </c>
      <c r="O184" s="76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4" t="s">
        <v>142</v>
      </c>
      <c r="AT184" s="14" t="s">
        <v>138</v>
      </c>
      <c r="AU184" s="14" t="s">
        <v>75</v>
      </c>
      <c r="AY184" s="14" t="s">
        <v>137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4" t="s">
        <v>75</v>
      </c>
      <c r="BK184" s="219">
        <f>ROUND(I184*H184,2)</f>
        <v>0</v>
      </c>
      <c r="BL184" s="14" t="s">
        <v>142</v>
      </c>
      <c r="BM184" s="14" t="s">
        <v>411</v>
      </c>
    </row>
    <row r="185" spans="2:51" s="10" customFormat="1" ht="12">
      <c r="B185" s="226"/>
      <c r="C185" s="227"/>
      <c r="D185" s="228" t="s">
        <v>186</v>
      </c>
      <c r="E185" s="229" t="s">
        <v>412</v>
      </c>
      <c r="F185" s="230" t="s">
        <v>395</v>
      </c>
      <c r="G185" s="227"/>
      <c r="H185" s="231">
        <v>245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186</v>
      </c>
      <c r="AU185" s="237" t="s">
        <v>75</v>
      </c>
      <c r="AV185" s="10" t="s">
        <v>90</v>
      </c>
      <c r="AW185" s="10" t="s">
        <v>30</v>
      </c>
      <c r="AX185" s="10" t="s">
        <v>75</v>
      </c>
      <c r="AY185" s="237" t="s">
        <v>137</v>
      </c>
    </row>
    <row r="186" spans="2:65" s="1" customFormat="1" ht="16.5" customHeight="1">
      <c r="B186" s="35"/>
      <c r="C186" s="208" t="s">
        <v>413</v>
      </c>
      <c r="D186" s="208" t="s">
        <v>138</v>
      </c>
      <c r="E186" s="209" t="s">
        <v>414</v>
      </c>
      <c r="F186" s="210" t="s">
        <v>415</v>
      </c>
      <c r="G186" s="211" t="s">
        <v>218</v>
      </c>
      <c r="H186" s="212">
        <v>70</v>
      </c>
      <c r="I186" s="213"/>
      <c r="J186" s="214">
        <f>ROUND(I186*H186,2)</f>
        <v>0</v>
      </c>
      <c r="K186" s="210" t="s">
        <v>1</v>
      </c>
      <c r="L186" s="40"/>
      <c r="M186" s="215" t="s">
        <v>1</v>
      </c>
      <c r="N186" s="216" t="s">
        <v>38</v>
      </c>
      <c r="O186" s="76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AR186" s="14" t="s">
        <v>142</v>
      </c>
      <c r="AT186" s="14" t="s">
        <v>138</v>
      </c>
      <c r="AU186" s="14" t="s">
        <v>75</v>
      </c>
      <c r="AY186" s="14" t="s">
        <v>137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4" t="s">
        <v>75</v>
      </c>
      <c r="BK186" s="219">
        <f>ROUND(I186*H186,2)</f>
        <v>0</v>
      </c>
      <c r="BL186" s="14" t="s">
        <v>142</v>
      </c>
      <c r="BM186" s="14" t="s">
        <v>416</v>
      </c>
    </row>
    <row r="187" spans="2:51" s="10" customFormat="1" ht="12">
      <c r="B187" s="226"/>
      <c r="C187" s="227"/>
      <c r="D187" s="228" t="s">
        <v>186</v>
      </c>
      <c r="E187" s="229" t="s">
        <v>417</v>
      </c>
      <c r="F187" s="230" t="s">
        <v>418</v>
      </c>
      <c r="G187" s="227"/>
      <c r="H187" s="231">
        <v>70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186</v>
      </c>
      <c r="AU187" s="237" t="s">
        <v>75</v>
      </c>
      <c r="AV187" s="10" t="s">
        <v>90</v>
      </c>
      <c r="AW187" s="10" t="s">
        <v>30</v>
      </c>
      <c r="AX187" s="10" t="s">
        <v>75</v>
      </c>
      <c r="AY187" s="237" t="s">
        <v>137</v>
      </c>
    </row>
    <row r="188" spans="2:65" s="1" customFormat="1" ht="16.5" customHeight="1">
      <c r="B188" s="35"/>
      <c r="C188" s="208" t="s">
        <v>419</v>
      </c>
      <c r="D188" s="208" t="s">
        <v>138</v>
      </c>
      <c r="E188" s="209" t="s">
        <v>420</v>
      </c>
      <c r="F188" s="210" t="s">
        <v>421</v>
      </c>
      <c r="G188" s="211" t="s">
        <v>218</v>
      </c>
      <c r="H188" s="212">
        <v>1240</v>
      </c>
      <c r="I188" s="213"/>
      <c r="J188" s="214">
        <f>ROUND(I188*H188,2)</f>
        <v>0</v>
      </c>
      <c r="K188" s="210" t="s">
        <v>1</v>
      </c>
      <c r="L188" s="40"/>
      <c r="M188" s="215" t="s">
        <v>1</v>
      </c>
      <c r="N188" s="216" t="s">
        <v>38</v>
      </c>
      <c r="O188" s="76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14" t="s">
        <v>142</v>
      </c>
      <c r="AT188" s="14" t="s">
        <v>138</v>
      </c>
      <c r="AU188" s="14" t="s">
        <v>75</v>
      </c>
      <c r="AY188" s="14" t="s">
        <v>137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4" t="s">
        <v>75</v>
      </c>
      <c r="BK188" s="219">
        <f>ROUND(I188*H188,2)</f>
        <v>0</v>
      </c>
      <c r="BL188" s="14" t="s">
        <v>142</v>
      </c>
      <c r="BM188" s="14" t="s">
        <v>422</v>
      </c>
    </row>
    <row r="189" spans="2:51" s="10" customFormat="1" ht="12">
      <c r="B189" s="226"/>
      <c r="C189" s="227"/>
      <c r="D189" s="228" t="s">
        <v>186</v>
      </c>
      <c r="E189" s="229" t="s">
        <v>423</v>
      </c>
      <c r="F189" s="230" t="s">
        <v>424</v>
      </c>
      <c r="G189" s="227"/>
      <c r="H189" s="231">
        <v>1240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186</v>
      </c>
      <c r="AU189" s="237" t="s">
        <v>75</v>
      </c>
      <c r="AV189" s="10" t="s">
        <v>90</v>
      </c>
      <c r="AW189" s="10" t="s">
        <v>30</v>
      </c>
      <c r="AX189" s="10" t="s">
        <v>75</v>
      </c>
      <c r="AY189" s="237" t="s">
        <v>137</v>
      </c>
    </row>
    <row r="190" spans="2:65" s="1" customFormat="1" ht="16.5" customHeight="1">
      <c r="B190" s="35"/>
      <c r="C190" s="208" t="s">
        <v>425</v>
      </c>
      <c r="D190" s="208" t="s">
        <v>138</v>
      </c>
      <c r="E190" s="209" t="s">
        <v>426</v>
      </c>
      <c r="F190" s="210" t="s">
        <v>427</v>
      </c>
      <c r="G190" s="211" t="s">
        <v>218</v>
      </c>
      <c r="H190" s="212">
        <v>1</v>
      </c>
      <c r="I190" s="213"/>
      <c r="J190" s="214">
        <f>ROUND(I190*H190,2)</f>
        <v>0</v>
      </c>
      <c r="K190" s="210" t="s">
        <v>1</v>
      </c>
      <c r="L190" s="40"/>
      <c r="M190" s="215" t="s">
        <v>1</v>
      </c>
      <c r="N190" s="216" t="s">
        <v>38</v>
      </c>
      <c r="O190" s="76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AR190" s="14" t="s">
        <v>142</v>
      </c>
      <c r="AT190" s="14" t="s">
        <v>138</v>
      </c>
      <c r="AU190" s="14" t="s">
        <v>75</v>
      </c>
      <c r="AY190" s="14" t="s">
        <v>137</v>
      </c>
      <c r="BE190" s="219">
        <f>IF(N190="základní",J190,0)</f>
        <v>0</v>
      </c>
      <c r="BF190" s="219">
        <f>IF(N190="snížená",J190,0)</f>
        <v>0</v>
      </c>
      <c r="BG190" s="219">
        <f>IF(N190="zákl. přenesená",J190,0)</f>
        <v>0</v>
      </c>
      <c r="BH190" s="219">
        <f>IF(N190="sníž. přenesená",J190,0)</f>
        <v>0</v>
      </c>
      <c r="BI190" s="219">
        <f>IF(N190="nulová",J190,0)</f>
        <v>0</v>
      </c>
      <c r="BJ190" s="14" t="s">
        <v>75</v>
      </c>
      <c r="BK190" s="219">
        <f>ROUND(I190*H190,2)</f>
        <v>0</v>
      </c>
      <c r="BL190" s="14" t="s">
        <v>142</v>
      </c>
      <c r="BM190" s="14" t="s">
        <v>428</v>
      </c>
    </row>
    <row r="191" spans="2:51" s="10" customFormat="1" ht="12">
      <c r="B191" s="226"/>
      <c r="C191" s="227"/>
      <c r="D191" s="228" t="s">
        <v>186</v>
      </c>
      <c r="E191" s="229" t="s">
        <v>429</v>
      </c>
      <c r="F191" s="230" t="s">
        <v>377</v>
      </c>
      <c r="G191" s="227"/>
      <c r="H191" s="231">
        <v>1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186</v>
      </c>
      <c r="AU191" s="237" t="s">
        <v>75</v>
      </c>
      <c r="AV191" s="10" t="s">
        <v>90</v>
      </c>
      <c r="AW191" s="10" t="s">
        <v>30</v>
      </c>
      <c r="AX191" s="10" t="s">
        <v>75</v>
      </c>
      <c r="AY191" s="237" t="s">
        <v>137</v>
      </c>
    </row>
    <row r="192" spans="2:65" s="1" customFormat="1" ht="16.5" customHeight="1">
      <c r="B192" s="35"/>
      <c r="C192" s="208" t="s">
        <v>430</v>
      </c>
      <c r="D192" s="208" t="s">
        <v>138</v>
      </c>
      <c r="E192" s="209" t="s">
        <v>431</v>
      </c>
      <c r="F192" s="210" t="s">
        <v>432</v>
      </c>
      <c r="G192" s="211" t="s">
        <v>218</v>
      </c>
      <c r="H192" s="212">
        <v>191.92</v>
      </c>
      <c r="I192" s="213"/>
      <c r="J192" s="214">
        <f>ROUND(I192*H192,2)</f>
        <v>0</v>
      </c>
      <c r="K192" s="210" t="s">
        <v>1</v>
      </c>
      <c r="L192" s="40"/>
      <c r="M192" s="215" t="s">
        <v>1</v>
      </c>
      <c r="N192" s="216" t="s">
        <v>38</v>
      </c>
      <c r="O192" s="76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AR192" s="14" t="s">
        <v>142</v>
      </c>
      <c r="AT192" s="14" t="s">
        <v>138</v>
      </c>
      <c r="AU192" s="14" t="s">
        <v>75</v>
      </c>
      <c r="AY192" s="14" t="s">
        <v>137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4" t="s">
        <v>75</v>
      </c>
      <c r="BK192" s="219">
        <f>ROUND(I192*H192,2)</f>
        <v>0</v>
      </c>
      <c r="BL192" s="14" t="s">
        <v>142</v>
      </c>
      <c r="BM192" s="14" t="s">
        <v>433</v>
      </c>
    </row>
    <row r="193" spans="2:65" s="1" customFormat="1" ht="16.5" customHeight="1">
      <c r="B193" s="35"/>
      <c r="C193" s="208" t="s">
        <v>434</v>
      </c>
      <c r="D193" s="208" t="s">
        <v>138</v>
      </c>
      <c r="E193" s="209" t="s">
        <v>435</v>
      </c>
      <c r="F193" s="210" t="s">
        <v>436</v>
      </c>
      <c r="G193" s="211" t="s">
        <v>218</v>
      </c>
      <c r="H193" s="212">
        <v>61</v>
      </c>
      <c r="I193" s="213"/>
      <c r="J193" s="214">
        <f>ROUND(I193*H193,2)</f>
        <v>0</v>
      </c>
      <c r="K193" s="210" t="s">
        <v>1</v>
      </c>
      <c r="L193" s="40"/>
      <c r="M193" s="215" t="s">
        <v>1</v>
      </c>
      <c r="N193" s="216" t="s">
        <v>38</v>
      </c>
      <c r="O193" s="76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4" t="s">
        <v>142</v>
      </c>
      <c r="AT193" s="14" t="s">
        <v>138</v>
      </c>
      <c r="AU193" s="14" t="s">
        <v>75</v>
      </c>
      <c r="AY193" s="14" t="s">
        <v>137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4" t="s">
        <v>75</v>
      </c>
      <c r="BK193" s="219">
        <f>ROUND(I193*H193,2)</f>
        <v>0</v>
      </c>
      <c r="BL193" s="14" t="s">
        <v>142</v>
      </c>
      <c r="BM193" s="14" t="s">
        <v>437</v>
      </c>
    </row>
    <row r="194" spans="2:51" s="10" customFormat="1" ht="12">
      <c r="B194" s="226"/>
      <c r="C194" s="227"/>
      <c r="D194" s="228" t="s">
        <v>186</v>
      </c>
      <c r="E194" s="229" t="s">
        <v>438</v>
      </c>
      <c r="F194" s="230" t="s">
        <v>439</v>
      </c>
      <c r="G194" s="227"/>
      <c r="H194" s="231">
        <v>61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186</v>
      </c>
      <c r="AU194" s="237" t="s">
        <v>75</v>
      </c>
      <c r="AV194" s="10" t="s">
        <v>90</v>
      </c>
      <c r="AW194" s="10" t="s">
        <v>30</v>
      </c>
      <c r="AX194" s="10" t="s">
        <v>75</v>
      </c>
      <c r="AY194" s="237" t="s">
        <v>137</v>
      </c>
    </row>
    <row r="195" spans="2:65" s="1" customFormat="1" ht="16.5" customHeight="1">
      <c r="B195" s="35"/>
      <c r="C195" s="208" t="s">
        <v>440</v>
      </c>
      <c r="D195" s="208" t="s">
        <v>138</v>
      </c>
      <c r="E195" s="209" t="s">
        <v>441</v>
      </c>
      <c r="F195" s="210" t="s">
        <v>442</v>
      </c>
      <c r="G195" s="211" t="s">
        <v>218</v>
      </c>
      <c r="H195" s="212">
        <v>10</v>
      </c>
      <c r="I195" s="213"/>
      <c r="J195" s="214">
        <f>ROUND(I195*H195,2)</f>
        <v>0</v>
      </c>
      <c r="K195" s="210" t="s">
        <v>1</v>
      </c>
      <c r="L195" s="40"/>
      <c r="M195" s="215" t="s">
        <v>1</v>
      </c>
      <c r="N195" s="216" t="s">
        <v>38</v>
      </c>
      <c r="O195" s="76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4" t="s">
        <v>142</v>
      </c>
      <c r="AT195" s="14" t="s">
        <v>138</v>
      </c>
      <c r="AU195" s="14" t="s">
        <v>75</v>
      </c>
      <c r="AY195" s="14" t="s">
        <v>137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4" t="s">
        <v>75</v>
      </c>
      <c r="BK195" s="219">
        <f>ROUND(I195*H195,2)</f>
        <v>0</v>
      </c>
      <c r="BL195" s="14" t="s">
        <v>142</v>
      </c>
      <c r="BM195" s="14" t="s">
        <v>443</v>
      </c>
    </row>
    <row r="196" spans="2:51" s="10" customFormat="1" ht="12">
      <c r="B196" s="226"/>
      <c r="C196" s="227"/>
      <c r="D196" s="228" t="s">
        <v>186</v>
      </c>
      <c r="E196" s="229" t="s">
        <v>444</v>
      </c>
      <c r="F196" s="230" t="s">
        <v>445</v>
      </c>
      <c r="G196" s="227"/>
      <c r="H196" s="231">
        <v>10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186</v>
      </c>
      <c r="AU196" s="237" t="s">
        <v>75</v>
      </c>
      <c r="AV196" s="10" t="s">
        <v>90</v>
      </c>
      <c r="AW196" s="10" t="s">
        <v>30</v>
      </c>
      <c r="AX196" s="10" t="s">
        <v>75</v>
      </c>
      <c r="AY196" s="237" t="s">
        <v>137</v>
      </c>
    </row>
    <row r="197" spans="2:65" s="1" customFormat="1" ht="16.5" customHeight="1">
      <c r="B197" s="35"/>
      <c r="C197" s="208" t="s">
        <v>446</v>
      </c>
      <c r="D197" s="208" t="s">
        <v>138</v>
      </c>
      <c r="E197" s="209" t="s">
        <v>447</v>
      </c>
      <c r="F197" s="210" t="s">
        <v>448</v>
      </c>
      <c r="G197" s="211" t="s">
        <v>218</v>
      </c>
      <c r="H197" s="212">
        <v>9</v>
      </c>
      <c r="I197" s="213"/>
      <c r="J197" s="214">
        <f>ROUND(I197*H197,2)</f>
        <v>0</v>
      </c>
      <c r="K197" s="210" t="s">
        <v>1</v>
      </c>
      <c r="L197" s="40"/>
      <c r="M197" s="215" t="s">
        <v>1</v>
      </c>
      <c r="N197" s="216" t="s">
        <v>38</v>
      </c>
      <c r="O197" s="76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4" t="s">
        <v>142</v>
      </c>
      <c r="AT197" s="14" t="s">
        <v>138</v>
      </c>
      <c r="AU197" s="14" t="s">
        <v>75</v>
      </c>
      <c r="AY197" s="14" t="s">
        <v>137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75</v>
      </c>
      <c r="BK197" s="219">
        <f>ROUND(I197*H197,2)</f>
        <v>0</v>
      </c>
      <c r="BL197" s="14" t="s">
        <v>142</v>
      </c>
      <c r="BM197" s="14" t="s">
        <v>449</v>
      </c>
    </row>
    <row r="198" spans="2:51" s="10" customFormat="1" ht="12">
      <c r="B198" s="226"/>
      <c r="C198" s="227"/>
      <c r="D198" s="228" t="s">
        <v>186</v>
      </c>
      <c r="E198" s="229" t="s">
        <v>171</v>
      </c>
      <c r="F198" s="230" t="s">
        <v>450</v>
      </c>
      <c r="G198" s="227"/>
      <c r="H198" s="231">
        <v>9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186</v>
      </c>
      <c r="AU198" s="237" t="s">
        <v>75</v>
      </c>
      <c r="AV198" s="10" t="s">
        <v>90</v>
      </c>
      <c r="AW198" s="10" t="s">
        <v>30</v>
      </c>
      <c r="AX198" s="10" t="s">
        <v>75</v>
      </c>
      <c r="AY198" s="237" t="s">
        <v>137</v>
      </c>
    </row>
    <row r="199" spans="2:63" s="9" customFormat="1" ht="25.9" customHeight="1">
      <c r="B199" s="194"/>
      <c r="C199" s="195"/>
      <c r="D199" s="196" t="s">
        <v>66</v>
      </c>
      <c r="E199" s="197" t="s">
        <v>164</v>
      </c>
      <c r="F199" s="197" t="s">
        <v>451</v>
      </c>
      <c r="G199" s="195"/>
      <c r="H199" s="195"/>
      <c r="I199" s="198"/>
      <c r="J199" s="199">
        <f>BK199</f>
        <v>0</v>
      </c>
      <c r="K199" s="195"/>
      <c r="L199" s="200"/>
      <c r="M199" s="201"/>
      <c r="N199" s="202"/>
      <c r="O199" s="202"/>
      <c r="P199" s="203">
        <f>SUM(P200:P201)</f>
        <v>0</v>
      </c>
      <c r="Q199" s="202"/>
      <c r="R199" s="203">
        <f>SUM(R200:R201)</f>
        <v>0</v>
      </c>
      <c r="S199" s="202"/>
      <c r="T199" s="204">
        <f>SUM(T200:T201)</f>
        <v>0</v>
      </c>
      <c r="AR199" s="205" t="s">
        <v>75</v>
      </c>
      <c r="AT199" s="206" t="s">
        <v>66</v>
      </c>
      <c r="AU199" s="206" t="s">
        <v>67</v>
      </c>
      <c r="AY199" s="205" t="s">
        <v>137</v>
      </c>
      <c r="BK199" s="207">
        <f>SUM(BK200:BK201)</f>
        <v>0</v>
      </c>
    </row>
    <row r="200" spans="2:65" s="1" customFormat="1" ht="16.5" customHeight="1">
      <c r="B200" s="35"/>
      <c r="C200" s="208" t="s">
        <v>452</v>
      </c>
      <c r="D200" s="208" t="s">
        <v>138</v>
      </c>
      <c r="E200" s="209" t="s">
        <v>453</v>
      </c>
      <c r="F200" s="210" t="s">
        <v>454</v>
      </c>
      <c r="G200" s="211" t="s">
        <v>455</v>
      </c>
      <c r="H200" s="212">
        <v>6</v>
      </c>
      <c r="I200" s="213"/>
      <c r="J200" s="214">
        <f>ROUND(I200*H200,2)</f>
        <v>0</v>
      </c>
      <c r="K200" s="210" t="s">
        <v>1</v>
      </c>
      <c r="L200" s="40"/>
      <c r="M200" s="215" t="s">
        <v>1</v>
      </c>
      <c r="N200" s="216" t="s">
        <v>38</v>
      </c>
      <c r="O200" s="76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AR200" s="14" t="s">
        <v>142</v>
      </c>
      <c r="AT200" s="14" t="s">
        <v>138</v>
      </c>
      <c r="AU200" s="14" t="s">
        <v>75</v>
      </c>
      <c r="AY200" s="14" t="s">
        <v>137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4" t="s">
        <v>75</v>
      </c>
      <c r="BK200" s="219">
        <f>ROUND(I200*H200,2)</f>
        <v>0</v>
      </c>
      <c r="BL200" s="14" t="s">
        <v>142</v>
      </c>
      <c r="BM200" s="14" t="s">
        <v>456</v>
      </c>
    </row>
    <row r="201" spans="2:65" s="1" customFormat="1" ht="16.5" customHeight="1">
      <c r="B201" s="35"/>
      <c r="C201" s="208" t="s">
        <v>457</v>
      </c>
      <c r="D201" s="208" t="s">
        <v>138</v>
      </c>
      <c r="E201" s="209" t="s">
        <v>458</v>
      </c>
      <c r="F201" s="210" t="s">
        <v>459</v>
      </c>
      <c r="G201" s="211" t="s">
        <v>455</v>
      </c>
      <c r="H201" s="212">
        <v>1</v>
      </c>
      <c r="I201" s="213"/>
      <c r="J201" s="214">
        <f>ROUND(I201*H201,2)</f>
        <v>0</v>
      </c>
      <c r="K201" s="210" t="s">
        <v>1</v>
      </c>
      <c r="L201" s="40"/>
      <c r="M201" s="215" t="s">
        <v>1</v>
      </c>
      <c r="N201" s="216" t="s">
        <v>38</v>
      </c>
      <c r="O201" s="76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4" t="s">
        <v>142</v>
      </c>
      <c r="AT201" s="14" t="s">
        <v>138</v>
      </c>
      <c r="AU201" s="14" t="s">
        <v>75</v>
      </c>
      <c r="AY201" s="14" t="s">
        <v>137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4" t="s">
        <v>75</v>
      </c>
      <c r="BK201" s="219">
        <f>ROUND(I201*H201,2)</f>
        <v>0</v>
      </c>
      <c r="BL201" s="14" t="s">
        <v>142</v>
      </c>
      <c r="BM201" s="14" t="s">
        <v>460</v>
      </c>
    </row>
    <row r="202" spans="2:63" s="9" customFormat="1" ht="25.9" customHeight="1">
      <c r="B202" s="194"/>
      <c r="C202" s="195"/>
      <c r="D202" s="196" t="s">
        <v>66</v>
      </c>
      <c r="E202" s="197" t="s">
        <v>172</v>
      </c>
      <c r="F202" s="197" t="s">
        <v>461</v>
      </c>
      <c r="G202" s="195"/>
      <c r="H202" s="195"/>
      <c r="I202" s="198"/>
      <c r="J202" s="199">
        <f>BK202</f>
        <v>0</v>
      </c>
      <c r="K202" s="195"/>
      <c r="L202" s="200"/>
      <c r="M202" s="201"/>
      <c r="N202" s="202"/>
      <c r="O202" s="202"/>
      <c r="P202" s="203">
        <f>SUM(P203:P228)</f>
        <v>0</v>
      </c>
      <c r="Q202" s="202"/>
      <c r="R202" s="203">
        <f>SUM(R203:R228)</f>
        <v>0</v>
      </c>
      <c r="S202" s="202"/>
      <c r="T202" s="204">
        <f>SUM(T203:T228)</f>
        <v>0</v>
      </c>
      <c r="AR202" s="205" t="s">
        <v>75</v>
      </c>
      <c r="AT202" s="206" t="s">
        <v>66</v>
      </c>
      <c r="AU202" s="206" t="s">
        <v>67</v>
      </c>
      <c r="AY202" s="205" t="s">
        <v>137</v>
      </c>
      <c r="BK202" s="207">
        <f>SUM(BK203:BK228)</f>
        <v>0</v>
      </c>
    </row>
    <row r="203" spans="2:65" s="1" customFormat="1" ht="16.5" customHeight="1">
      <c r="B203" s="35"/>
      <c r="C203" s="208" t="s">
        <v>462</v>
      </c>
      <c r="D203" s="208" t="s">
        <v>138</v>
      </c>
      <c r="E203" s="209" t="s">
        <v>463</v>
      </c>
      <c r="F203" s="210" t="s">
        <v>464</v>
      </c>
      <c r="G203" s="211" t="s">
        <v>235</v>
      </c>
      <c r="H203" s="212">
        <v>11</v>
      </c>
      <c r="I203" s="213"/>
      <c r="J203" s="214">
        <f>ROUND(I203*H203,2)</f>
        <v>0</v>
      </c>
      <c r="K203" s="210" t="s">
        <v>1</v>
      </c>
      <c r="L203" s="40"/>
      <c r="M203" s="215" t="s">
        <v>1</v>
      </c>
      <c r="N203" s="216" t="s">
        <v>38</v>
      </c>
      <c r="O203" s="76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4" t="s">
        <v>142</v>
      </c>
      <c r="AT203" s="14" t="s">
        <v>138</v>
      </c>
      <c r="AU203" s="14" t="s">
        <v>75</v>
      </c>
      <c r="AY203" s="14" t="s">
        <v>137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4" t="s">
        <v>75</v>
      </c>
      <c r="BK203" s="219">
        <f>ROUND(I203*H203,2)</f>
        <v>0</v>
      </c>
      <c r="BL203" s="14" t="s">
        <v>142</v>
      </c>
      <c r="BM203" s="14" t="s">
        <v>465</v>
      </c>
    </row>
    <row r="204" spans="2:65" s="1" customFormat="1" ht="16.5" customHeight="1">
      <c r="B204" s="35"/>
      <c r="C204" s="208" t="s">
        <v>466</v>
      </c>
      <c r="D204" s="208" t="s">
        <v>138</v>
      </c>
      <c r="E204" s="209" t="s">
        <v>467</v>
      </c>
      <c r="F204" s="210" t="s">
        <v>468</v>
      </c>
      <c r="G204" s="211" t="s">
        <v>235</v>
      </c>
      <c r="H204" s="212">
        <v>15.6</v>
      </c>
      <c r="I204" s="213"/>
      <c r="J204" s="214">
        <f>ROUND(I204*H204,2)</f>
        <v>0</v>
      </c>
      <c r="K204" s="210" t="s">
        <v>1</v>
      </c>
      <c r="L204" s="40"/>
      <c r="M204" s="215" t="s">
        <v>1</v>
      </c>
      <c r="N204" s="216" t="s">
        <v>38</v>
      </c>
      <c r="O204" s="76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14" t="s">
        <v>142</v>
      </c>
      <c r="AT204" s="14" t="s">
        <v>138</v>
      </c>
      <c r="AU204" s="14" t="s">
        <v>75</v>
      </c>
      <c r="AY204" s="14" t="s">
        <v>137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4" t="s">
        <v>75</v>
      </c>
      <c r="BK204" s="219">
        <f>ROUND(I204*H204,2)</f>
        <v>0</v>
      </c>
      <c r="BL204" s="14" t="s">
        <v>142</v>
      </c>
      <c r="BM204" s="14" t="s">
        <v>469</v>
      </c>
    </row>
    <row r="205" spans="2:51" s="10" customFormat="1" ht="12">
      <c r="B205" s="226"/>
      <c r="C205" s="227"/>
      <c r="D205" s="228" t="s">
        <v>186</v>
      </c>
      <c r="E205" s="229" t="s">
        <v>470</v>
      </c>
      <c r="F205" s="230" t="s">
        <v>471</v>
      </c>
      <c r="G205" s="227"/>
      <c r="H205" s="231">
        <v>15.6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186</v>
      </c>
      <c r="AU205" s="237" t="s">
        <v>75</v>
      </c>
      <c r="AV205" s="10" t="s">
        <v>90</v>
      </c>
      <c r="AW205" s="10" t="s">
        <v>30</v>
      </c>
      <c r="AX205" s="10" t="s">
        <v>75</v>
      </c>
      <c r="AY205" s="237" t="s">
        <v>137</v>
      </c>
    </row>
    <row r="206" spans="2:65" s="1" customFormat="1" ht="16.5" customHeight="1">
      <c r="B206" s="35"/>
      <c r="C206" s="208" t="s">
        <v>472</v>
      </c>
      <c r="D206" s="208" t="s">
        <v>138</v>
      </c>
      <c r="E206" s="209" t="s">
        <v>473</v>
      </c>
      <c r="F206" s="210" t="s">
        <v>474</v>
      </c>
      <c r="G206" s="211" t="s">
        <v>235</v>
      </c>
      <c r="H206" s="212">
        <v>55</v>
      </c>
      <c r="I206" s="213"/>
      <c r="J206" s="214">
        <f>ROUND(I206*H206,2)</f>
        <v>0</v>
      </c>
      <c r="K206" s="210" t="s">
        <v>1</v>
      </c>
      <c r="L206" s="40"/>
      <c r="M206" s="215" t="s">
        <v>1</v>
      </c>
      <c r="N206" s="216" t="s">
        <v>38</v>
      </c>
      <c r="O206" s="7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4" t="s">
        <v>142</v>
      </c>
      <c r="AT206" s="14" t="s">
        <v>138</v>
      </c>
      <c r="AU206" s="14" t="s">
        <v>75</v>
      </c>
      <c r="AY206" s="14" t="s">
        <v>137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4" t="s">
        <v>75</v>
      </c>
      <c r="BK206" s="219">
        <f>ROUND(I206*H206,2)</f>
        <v>0</v>
      </c>
      <c r="BL206" s="14" t="s">
        <v>142</v>
      </c>
      <c r="BM206" s="14" t="s">
        <v>475</v>
      </c>
    </row>
    <row r="207" spans="2:65" s="1" customFormat="1" ht="16.5" customHeight="1">
      <c r="B207" s="35"/>
      <c r="C207" s="208" t="s">
        <v>476</v>
      </c>
      <c r="D207" s="208" t="s">
        <v>138</v>
      </c>
      <c r="E207" s="209" t="s">
        <v>477</v>
      </c>
      <c r="F207" s="210" t="s">
        <v>478</v>
      </c>
      <c r="G207" s="211" t="s">
        <v>235</v>
      </c>
      <c r="H207" s="212">
        <v>33</v>
      </c>
      <c r="I207" s="213"/>
      <c r="J207" s="214">
        <f>ROUND(I207*H207,2)</f>
        <v>0</v>
      </c>
      <c r="K207" s="210" t="s">
        <v>1</v>
      </c>
      <c r="L207" s="40"/>
      <c r="M207" s="215" t="s">
        <v>1</v>
      </c>
      <c r="N207" s="216" t="s">
        <v>38</v>
      </c>
      <c r="O207" s="76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4" t="s">
        <v>142</v>
      </c>
      <c r="AT207" s="14" t="s">
        <v>138</v>
      </c>
      <c r="AU207" s="14" t="s">
        <v>75</v>
      </c>
      <c r="AY207" s="14" t="s">
        <v>137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4" t="s">
        <v>75</v>
      </c>
      <c r="BK207" s="219">
        <f>ROUND(I207*H207,2)</f>
        <v>0</v>
      </c>
      <c r="BL207" s="14" t="s">
        <v>142</v>
      </c>
      <c r="BM207" s="14" t="s">
        <v>479</v>
      </c>
    </row>
    <row r="208" spans="2:65" s="1" customFormat="1" ht="16.5" customHeight="1">
      <c r="B208" s="35"/>
      <c r="C208" s="208" t="s">
        <v>480</v>
      </c>
      <c r="D208" s="208" t="s">
        <v>138</v>
      </c>
      <c r="E208" s="209" t="s">
        <v>481</v>
      </c>
      <c r="F208" s="210" t="s">
        <v>482</v>
      </c>
      <c r="G208" s="211" t="s">
        <v>455</v>
      </c>
      <c r="H208" s="212">
        <v>3</v>
      </c>
      <c r="I208" s="213"/>
      <c r="J208" s="214">
        <f>ROUND(I208*H208,2)</f>
        <v>0</v>
      </c>
      <c r="K208" s="210" t="s">
        <v>1</v>
      </c>
      <c r="L208" s="40"/>
      <c r="M208" s="215" t="s">
        <v>1</v>
      </c>
      <c r="N208" s="216" t="s">
        <v>38</v>
      </c>
      <c r="O208" s="76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4" t="s">
        <v>142</v>
      </c>
      <c r="AT208" s="14" t="s">
        <v>138</v>
      </c>
      <c r="AU208" s="14" t="s">
        <v>75</v>
      </c>
      <c r="AY208" s="14" t="s">
        <v>137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4" t="s">
        <v>75</v>
      </c>
      <c r="BK208" s="219">
        <f>ROUND(I208*H208,2)</f>
        <v>0</v>
      </c>
      <c r="BL208" s="14" t="s">
        <v>142</v>
      </c>
      <c r="BM208" s="14" t="s">
        <v>483</v>
      </c>
    </row>
    <row r="209" spans="2:65" s="1" customFormat="1" ht="16.5" customHeight="1">
      <c r="B209" s="35"/>
      <c r="C209" s="208" t="s">
        <v>484</v>
      </c>
      <c r="D209" s="208" t="s">
        <v>138</v>
      </c>
      <c r="E209" s="209" t="s">
        <v>485</v>
      </c>
      <c r="F209" s="210" t="s">
        <v>486</v>
      </c>
      <c r="G209" s="211" t="s">
        <v>455</v>
      </c>
      <c r="H209" s="212">
        <v>17</v>
      </c>
      <c r="I209" s="213"/>
      <c r="J209" s="214">
        <f>ROUND(I209*H209,2)</f>
        <v>0</v>
      </c>
      <c r="K209" s="210" t="s">
        <v>1</v>
      </c>
      <c r="L209" s="40"/>
      <c r="M209" s="215" t="s">
        <v>1</v>
      </c>
      <c r="N209" s="216" t="s">
        <v>38</v>
      </c>
      <c r="O209" s="76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4" t="s">
        <v>142</v>
      </c>
      <c r="AT209" s="14" t="s">
        <v>138</v>
      </c>
      <c r="AU209" s="14" t="s">
        <v>75</v>
      </c>
      <c r="AY209" s="14" t="s">
        <v>137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4" t="s">
        <v>75</v>
      </c>
      <c r="BK209" s="219">
        <f>ROUND(I209*H209,2)</f>
        <v>0</v>
      </c>
      <c r="BL209" s="14" t="s">
        <v>142</v>
      </c>
      <c r="BM209" s="14" t="s">
        <v>487</v>
      </c>
    </row>
    <row r="210" spans="2:65" s="1" customFormat="1" ht="16.5" customHeight="1">
      <c r="B210" s="35"/>
      <c r="C210" s="208" t="s">
        <v>488</v>
      </c>
      <c r="D210" s="208" t="s">
        <v>138</v>
      </c>
      <c r="E210" s="209" t="s">
        <v>489</v>
      </c>
      <c r="F210" s="210" t="s">
        <v>490</v>
      </c>
      <c r="G210" s="211" t="s">
        <v>455</v>
      </c>
      <c r="H210" s="212">
        <v>1</v>
      </c>
      <c r="I210" s="213"/>
      <c r="J210" s="214">
        <f>ROUND(I210*H210,2)</f>
        <v>0</v>
      </c>
      <c r="K210" s="210" t="s">
        <v>1</v>
      </c>
      <c r="L210" s="40"/>
      <c r="M210" s="215" t="s">
        <v>1</v>
      </c>
      <c r="N210" s="216" t="s">
        <v>38</v>
      </c>
      <c r="O210" s="7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4" t="s">
        <v>142</v>
      </c>
      <c r="AT210" s="14" t="s">
        <v>138</v>
      </c>
      <c r="AU210" s="14" t="s">
        <v>75</v>
      </c>
      <c r="AY210" s="14" t="s">
        <v>137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75</v>
      </c>
      <c r="BK210" s="219">
        <f>ROUND(I210*H210,2)</f>
        <v>0</v>
      </c>
      <c r="BL210" s="14" t="s">
        <v>142</v>
      </c>
      <c r="BM210" s="14" t="s">
        <v>491</v>
      </c>
    </row>
    <row r="211" spans="2:51" s="10" customFormat="1" ht="12">
      <c r="B211" s="226"/>
      <c r="C211" s="227"/>
      <c r="D211" s="228" t="s">
        <v>186</v>
      </c>
      <c r="E211" s="229" t="s">
        <v>492</v>
      </c>
      <c r="F211" s="230" t="s">
        <v>493</v>
      </c>
      <c r="G211" s="227"/>
      <c r="H211" s="231">
        <v>1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186</v>
      </c>
      <c r="AU211" s="237" t="s">
        <v>75</v>
      </c>
      <c r="AV211" s="10" t="s">
        <v>90</v>
      </c>
      <c r="AW211" s="10" t="s">
        <v>30</v>
      </c>
      <c r="AX211" s="10" t="s">
        <v>75</v>
      </c>
      <c r="AY211" s="237" t="s">
        <v>137</v>
      </c>
    </row>
    <row r="212" spans="2:65" s="1" customFormat="1" ht="16.5" customHeight="1">
      <c r="B212" s="35"/>
      <c r="C212" s="208" t="s">
        <v>494</v>
      </c>
      <c r="D212" s="208" t="s">
        <v>138</v>
      </c>
      <c r="E212" s="209" t="s">
        <v>495</v>
      </c>
      <c r="F212" s="210" t="s">
        <v>496</v>
      </c>
      <c r="G212" s="211" t="s">
        <v>218</v>
      </c>
      <c r="H212" s="212">
        <v>21.28</v>
      </c>
      <c r="I212" s="213"/>
      <c r="J212" s="214">
        <f>ROUND(I212*H212,2)</f>
        <v>0</v>
      </c>
      <c r="K212" s="210" t="s">
        <v>1</v>
      </c>
      <c r="L212" s="40"/>
      <c r="M212" s="215" t="s">
        <v>1</v>
      </c>
      <c r="N212" s="216" t="s">
        <v>38</v>
      </c>
      <c r="O212" s="76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4" t="s">
        <v>142</v>
      </c>
      <c r="AT212" s="14" t="s">
        <v>138</v>
      </c>
      <c r="AU212" s="14" t="s">
        <v>75</v>
      </c>
      <c r="AY212" s="14" t="s">
        <v>137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4" t="s">
        <v>75</v>
      </c>
      <c r="BK212" s="219">
        <f>ROUND(I212*H212,2)</f>
        <v>0</v>
      </c>
      <c r="BL212" s="14" t="s">
        <v>142</v>
      </c>
      <c r="BM212" s="14" t="s">
        <v>497</v>
      </c>
    </row>
    <row r="213" spans="2:51" s="10" customFormat="1" ht="12">
      <c r="B213" s="226"/>
      <c r="C213" s="227"/>
      <c r="D213" s="228" t="s">
        <v>186</v>
      </c>
      <c r="E213" s="229" t="s">
        <v>498</v>
      </c>
      <c r="F213" s="230" t="s">
        <v>499</v>
      </c>
      <c r="G213" s="227"/>
      <c r="H213" s="231">
        <v>21.28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186</v>
      </c>
      <c r="AU213" s="237" t="s">
        <v>75</v>
      </c>
      <c r="AV213" s="10" t="s">
        <v>90</v>
      </c>
      <c r="AW213" s="10" t="s">
        <v>30</v>
      </c>
      <c r="AX213" s="10" t="s">
        <v>75</v>
      </c>
      <c r="AY213" s="237" t="s">
        <v>137</v>
      </c>
    </row>
    <row r="214" spans="2:65" s="1" customFormat="1" ht="16.5" customHeight="1">
      <c r="B214" s="35"/>
      <c r="C214" s="208" t="s">
        <v>500</v>
      </c>
      <c r="D214" s="208" t="s">
        <v>138</v>
      </c>
      <c r="E214" s="209" t="s">
        <v>501</v>
      </c>
      <c r="F214" s="210" t="s">
        <v>502</v>
      </c>
      <c r="G214" s="211" t="s">
        <v>455</v>
      </c>
      <c r="H214" s="212">
        <v>22</v>
      </c>
      <c r="I214" s="213"/>
      <c r="J214" s="214">
        <f>ROUND(I214*H214,2)</f>
        <v>0</v>
      </c>
      <c r="K214" s="210" t="s">
        <v>1</v>
      </c>
      <c r="L214" s="40"/>
      <c r="M214" s="215" t="s">
        <v>1</v>
      </c>
      <c r="N214" s="216" t="s">
        <v>38</v>
      </c>
      <c r="O214" s="76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4" t="s">
        <v>142</v>
      </c>
      <c r="AT214" s="14" t="s">
        <v>138</v>
      </c>
      <c r="AU214" s="14" t="s">
        <v>75</v>
      </c>
      <c r="AY214" s="14" t="s">
        <v>137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4" t="s">
        <v>75</v>
      </c>
      <c r="BK214" s="219">
        <f>ROUND(I214*H214,2)</f>
        <v>0</v>
      </c>
      <c r="BL214" s="14" t="s">
        <v>142</v>
      </c>
      <c r="BM214" s="14" t="s">
        <v>503</v>
      </c>
    </row>
    <row r="215" spans="2:51" s="10" customFormat="1" ht="12">
      <c r="B215" s="226"/>
      <c r="C215" s="227"/>
      <c r="D215" s="228" t="s">
        <v>186</v>
      </c>
      <c r="E215" s="229" t="s">
        <v>504</v>
      </c>
      <c r="F215" s="230" t="s">
        <v>505</v>
      </c>
      <c r="G215" s="227"/>
      <c r="H215" s="231">
        <v>22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186</v>
      </c>
      <c r="AU215" s="237" t="s">
        <v>75</v>
      </c>
      <c r="AV215" s="10" t="s">
        <v>90</v>
      </c>
      <c r="AW215" s="10" t="s">
        <v>30</v>
      </c>
      <c r="AX215" s="10" t="s">
        <v>75</v>
      </c>
      <c r="AY215" s="237" t="s">
        <v>137</v>
      </c>
    </row>
    <row r="216" spans="2:65" s="1" customFormat="1" ht="16.5" customHeight="1">
      <c r="B216" s="35"/>
      <c r="C216" s="208" t="s">
        <v>506</v>
      </c>
      <c r="D216" s="208" t="s">
        <v>138</v>
      </c>
      <c r="E216" s="209" t="s">
        <v>507</v>
      </c>
      <c r="F216" s="210" t="s">
        <v>508</v>
      </c>
      <c r="G216" s="211" t="s">
        <v>218</v>
      </c>
      <c r="H216" s="212">
        <v>320</v>
      </c>
      <c r="I216" s="213"/>
      <c r="J216" s="214">
        <f>ROUND(I216*H216,2)</f>
        <v>0</v>
      </c>
      <c r="K216" s="210" t="s">
        <v>1</v>
      </c>
      <c r="L216" s="40"/>
      <c r="M216" s="215" t="s">
        <v>1</v>
      </c>
      <c r="N216" s="216" t="s">
        <v>38</v>
      </c>
      <c r="O216" s="76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4" t="s">
        <v>142</v>
      </c>
      <c r="AT216" s="14" t="s">
        <v>138</v>
      </c>
      <c r="AU216" s="14" t="s">
        <v>75</v>
      </c>
      <c r="AY216" s="14" t="s">
        <v>137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4" t="s">
        <v>75</v>
      </c>
      <c r="BK216" s="219">
        <f>ROUND(I216*H216,2)</f>
        <v>0</v>
      </c>
      <c r="BL216" s="14" t="s">
        <v>142</v>
      </c>
      <c r="BM216" s="14" t="s">
        <v>509</v>
      </c>
    </row>
    <row r="217" spans="2:65" s="1" customFormat="1" ht="16.5" customHeight="1">
      <c r="B217" s="35"/>
      <c r="C217" s="208" t="s">
        <v>510</v>
      </c>
      <c r="D217" s="208" t="s">
        <v>138</v>
      </c>
      <c r="E217" s="209" t="s">
        <v>511</v>
      </c>
      <c r="F217" s="210" t="s">
        <v>512</v>
      </c>
      <c r="G217" s="211" t="s">
        <v>235</v>
      </c>
      <c r="H217" s="212">
        <v>440</v>
      </c>
      <c r="I217" s="213"/>
      <c r="J217" s="214">
        <f>ROUND(I217*H217,2)</f>
        <v>0</v>
      </c>
      <c r="K217" s="210" t="s">
        <v>1</v>
      </c>
      <c r="L217" s="40"/>
      <c r="M217" s="215" t="s">
        <v>1</v>
      </c>
      <c r="N217" s="216" t="s">
        <v>38</v>
      </c>
      <c r="O217" s="76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4" t="s">
        <v>142</v>
      </c>
      <c r="AT217" s="14" t="s">
        <v>138</v>
      </c>
      <c r="AU217" s="14" t="s">
        <v>75</v>
      </c>
      <c r="AY217" s="14" t="s">
        <v>137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4" t="s">
        <v>75</v>
      </c>
      <c r="BK217" s="219">
        <f>ROUND(I217*H217,2)</f>
        <v>0</v>
      </c>
      <c r="BL217" s="14" t="s">
        <v>142</v>
      </c>
      <c r="BM217" s="14" t="s">
        <v>513</v>
      </c>
    </row>
    <row r="218" spans="2:65" s="1" customFormat="1" ht="16.5" customHeight="1">
      <c r="B218" s="35"/>
      <c r="C218" s="208" t="s">
        <v>514</v>
      </c>
      <c r="D218" s="208" t="s">
        <v>138</v>
      </c>
      <c r="E218" s="209" t="s">
        <v>515</v>
      </c>
      <c r="F218" s="210" t="s">
        <v>516</v>
      </c>
      <c r="G218" s="211" t="s">
        <v>184</v>
      </c>
      <c r="H218" s="212">
        <v>56.77</v>
      </c>
      <c r="I218" s="213"/>
      <c r="J218" s="214">
        <f>ROUND(I218*H218,2)</f>
        <v>0</v>
      </c>
      <c r="K218" s="210" t="s">
        <v>1</v>
      </c>
      <c r="L218" s="40"/>
      <c r="M218" s="215" t="s">
        <v>1</v>
      </c>
      <c r="N218" s="216" t="s">
        <v>38</v>
      </c>
      <c r="O218" s="76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4" t="s">
        <v>142</v>
      </c>
      <c r="AT218" s="14" t="s">
        <v>138</v>
      </c>
      <c r="AU218" s="14" t="s">
        <v>75</v>
      </c>
      <c r="AY218" s="14" t="s">
        <v>137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4" t="s">
        <v>75</v>
      </c>
      <c r="BK218" s="219">
        <f>ROUND(I218*H218,2)</f>
        <v>0</v>
      </c>
      <c r="BL218" s="14" t="s">
        <v>142</v>
      </c>
      <c r="BM218" s="14" t="s">
        <v>517</v>
      </c>
    </row>
    <row r="219" spans="2:51" s="10" customFormat="1" ht="12">
      <c r="B219" s="226"/>
      <c r="C219" s="227"/>
      <c r="D219" s="228" t="s">
        <v>186</v>
      </c>
      <c r="E219" s="229" t="s">
        <v>1</v>
      </c>
      <c r="F219" s="230" t="s">
        <v>518</v>
      </c>
      <c r="G219" s="227"/>
      <c r="H219" s="231">
        <v>56.77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AT219" s="237" t="s">
        <v>186</v>
      </c>
      <c r="AU219" s="237" t="s">
        <v>75</v>
      </c>
      <c r="AV219" s="10" t="s">
        <v>90</v>
      </c>
      <c r="AW219" s="10" t="s">
        <v>30</v>
      </c>
      <c r="AX219" s="10" t="s">
        <v>75</v>
      </c>
      <c r="AY219" s="237" t="s">
        <v>137</v>
      </c>
    </row>
    <row r="220" spans="2:65" s="1" customFormat="1" ht="16.5" customHeight="1">
      <c r="B220" s="35"/>
      <c r="C220" s="208" t="s">
        <v>519</v>
      </c>
      <c r="D220" s="208" t="s">
        <v>138</v>
      </c>
      <c r="E220" s="209" t="s">
        <v>520</v>
      </c>
      <c r="F220" s="210" t="s">
        <v>521</v>
      </c>
      <c r="G220" s="211" t="s">
        <v>235</v>
      </c>
      <c r="H220" s="212">
        <v>7.7</v>
      </c>
      <c r="I220" s="213"/>
      <c r="J220" s="214">
        <f>ROUND(I220*H220,2)</f>
        <v>0</v>
      </c>
      <c r="K220" s="210" t="s">
        <v>1</v>
      </c>
      <c r="L220" s="40"/>
      <c r="M220" s="215" t="s">
        <v>1</v>
      </c>
      <c r="N220" s="216" t="s">
        <v>38</v>
      </c>
      <c r="O220" s="76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4" t="s">
        <v>142</v>
      </c>
      <c r="AT220" s="14" t="s">
        <v>138</v>
      </c>
      <c r="AU220" s="14" t="s">
        <v>75</v>
      </c>
      <c r="AY220" s="14" t="s">
        <v>137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4" t="s">
        <v>75</v>
      </c>
      <c r="BK220" s="219">
        <f>ROUND(I220*H220,2)</f>
        <v>0</v>
      </c>
      <c r="BL220" s="14" t="s">
        <v>142</v>
      </c>
      <c r="BM220" s="14" t="s">
        <v>522</v>
      </c>
    </row>
    <row r="221" spans="2:51" s="10" customFormat="1" ht="12">
      <c r="B221" s="226"/>
      <c r="C221" s="227"/>
      <c r="D221" s="228" t="s">
        <v>186</v>
      </c>
      <c r="E221" s="229" t="s">
        <v>523</v>
      </c>
      <c r="F221" s="230" t="s">
        <v>524</v>
      </c>
      <c r="G221" s="227"/>
      <c r="H221" s="231">
        <v>7.7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186</v>
      </c>
      <c r="AU221" s="237" t="s">
        <v>75</v>
      </c>
      <c r="AV221" s="10" t="s">
        <v>90</v>
      </c>
      <c r="AW221" s="10" t="s">
        <v>30</v>
      </c>
      <c r="AX221" s="10" t="s">
        <v>75</v>
      </c>
      <c r="AY221" s="237" t="s">
        <v>137</v>
      </c>
    </row>
    <row r="222" spans="2:65" s="1" customFormat="1" ht="16.5" customHeight="1">
      <c r="B222" s="35"/>
      <c r="C222" s="208" t="s">
        <v>525</v>
      </c>
      <c r="D222" s="208" t="s">
        <v>138</v>
      </c>
      <c r="E222" s="209" t="s">
        <v>526</v>
      </c>
      <c r="F222" s="210" t="s">
        <v>527</v>
      </c>
      <c r="G222" s="211" t="s">
        <v>235</v>
      </c>
      <c r="H222" s="212">
        <v>111</v>
      </c>
      <c r="I222" s="213"/>
      <c r="J222" s="214">
        <f>ROUND(I222*H222,2)</f>
        <v>0</v>
      </c>
      <c r="K222" s="210" t="s">
        <v>1</v>
      </c>
      <c r="L222" s="40"/>
      <c r="M222" s="215" t="s">
        <v>1</v>
      </c>
      <c r="N222" s="216" t="s">
        <v>38</v>
      </c>
      <c r="O222" s="7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4" t="s">
        <v>142</v>
      </c>
      <c r="AT222" s="14" t="s">
        <v>138</v>
      </c>
      <c r="AU222" s="14" t="s">
        <v>75</v>
      </c>
      <c r="AY222" s="14" t="s">
        <v>137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75</v>
      </c>
      <c r="BK222" s="219">
        <f>ROUND(I222*H222,2)</f>
        <v>0</v>
      </c>
      <c r="BL222" s="14" t="s">
        <v>142</v>
      </c>
      <c r="BM222" s="14" t="s">
        <v>528</v>
      </c>
    </row>
    <row r="223" spans="2:65" s="1" customFormat="1" ht="16.5" customHeight="1">
      <c r="B223" s="35"/>
      <c r="C223" s="208" t="s">
        <v>529</v>
      </c>
      <c r="D223" s="208" t="s">
        <v>138</v>
      </c>
      <c r="E223" s="209" t="s">
        <v>530</v>
      </c>
      <c r="F223" s="210" t="s">
        <v>531</v>
      </c>
      <c r="G223" s="211" t="s">
        <v>455</v>
      </c>
      <c r="H223" s="212">
        <v>2</v>
      </c>
      <c r="I223" s="213"/>
      <c r="J223" s="214">
        <f>ROUND(I223*H223,2)</f>
        <v>0</v>
      </c>
      <c r="K223" s="210" t="s">
        <v>1</v>
      </c>
      <c r="L223" s="40"/>
      <c r="M223" s="215" t="s">
        <v>1</v>
      </c>
      <c r="N223" s="216" t="s">
        <v>38</v>
      </c>
      <c r="O223" s="76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4" t="s">
        <v>142</v>
      </c>
      <c r="AT223" s="14" t="s">
        <v>138</v>
      </c>
      <c r="AU223" s="14" t="s">
        <v>75</v>
      </c>
      <c r="AY223" s="14" t="s">
        <v>137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4" t="s">
        <v>75</v>
      </c>
      <c r="BK223" s="219">
        <f>ROUND(I223*H223,2)</f>
        <v>0</v>
      </c>
      <c r="BL223" s="14" t="s">
        <v>142</v>
      </c>
      <c r="BM223" s="14" t="s">
        <v>532</v>
      </c>
    </row>
    <row r="224" spans="2:65" s="1" customFormat="1" ht="16.5" customHeight="1">
      <c r="B224" s="35"/>
      <c r="C224" s="208" t="s">
        <v>533</v>
      </c>
      <c r="D224" s="208" t="s">
        <v>138</v>
      </c>
      <c r="E224" s="209" t="s">
        <v>534</v>
      </c>
      <c r="F224" s="210" t="s">
        <v>535</v>
      </c>
      <c r="G224" s="211" t="s">
        <v>235</v>
      </c>
      <c r="H224" s="212">
        <v>30</v>
      </c>
      <c r="I224" s="213"/>
      <c r="J224" s="214">
        <f>ROUND(I224*H224,2)</f>
        <v>0</v>
      </c>
      <c r="K224" s="210" t="s">
        <v>1</v>
      </c>
      <c r="L224" s="40"/>
      <c r="M224" s="215" t="s">
        <v>1</v>
      </c>
      <c r="N224" s="216" t="s">
        <v>38</v>
      </c>
      <c r="O224" s="76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4" t="s">
        <v>142</v>
      </c>
      <c r="AT224" s="14" t="s">
        <v>138</v>
      </c>
      <c r="AU224" s="14" t="s">
        <v>75</v>
      </c>
      <c r="AY224" s="14" t="s">
        <v>137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4" t="s">
        <v>75</v>
      </c>
      <c r="BK224" s="219">
        <f>ROUND(I224*H224,2)</f>
        <v>0</v>
      </c>
      <c r="BL224" s="14" t="s">
        <v>142</v>
      </c>
      <c r="BM224" s="14" t="s">
        <v>536</v>
      </c>
    </row>
    <row r="225" spans="2:51" s="10" customFormat="1" ht="12">
      <c r="B225" s="226"/>
      <c r="C225" s="227"/>
      <c r="D225" s="228" t="s">
        <v>186</v>
      </c>
      <c r="E225" s="229" t="s">
        <v>537</v>
      </c>
      <c r="F225" s="230" t="s">
        <v>538</v>
      </c>
      <c r="G225" s="227"/>
      <c r="H225" s="231">
        <v>30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186</v>
      </c>
      <c r="AU225" s="237" t="s">
        <v>75</v>
      </c>
      <c r="AV225" s="10" t="s">
        <v>90</v>
      </c>
      <c r="AW225" s="10" t="s">
        <v>30</v>
      </c>
      <c r="AX225" s="10" t="s">
        <v>75</v>
      </c>
      <c r="AY225" s="237" t="s">
        <v>137</v>
      </c>
    </row>
    <row r="226" spans="2:65" s="1" customFormat="1" ht="16.5" customHeight="1">
      <c r="B226" s="35"/>
      <c r="C226" s="208" t="s">
        <v>539</v>
      </c>
      <c r="D226" s="208" t="s">
        <v>138</v>
      </c>
      <c r="E226" s="209" t="s">
        <v>540</v>
      </c>
      <c r="F226" s="210" t="s">
        <v>541</v>
      </c>
      <c r="G226" s="211" t="s">
        <v>184</v>
      </c>
      <c r="H226" s="212">
        <v>33.92</v>
      </c>
      <c r="I226" s="213"/>
      <c r="J226" s="214">
        <f>ROUND(I226*H226,2)</f>
        <v>0</v>
      </c>
      <c r="K226" s="210" t="s">
        <v>1</v>
      </c>
      <c r="L226" s="40"/>
      <c r="M226" s="215" t="s">
        <v>1</v>
      </c>
      <c r="N226" s="216" t="s">
        <v>38</v>
      </c>
      <c r="O226" s="76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4" t="s">
        <v>142</v>
      </c>
      <c r="AT226" s="14" t="s">
        <v>138</v>
      </c>
      <c r="AU226" s="14" t="s">
        <v>75</v>
      </c>
      <c r="AY226" s="14" t="s">
        <v>137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4" t="s">
        <v>75</v>
      </c>
      <c r="BK226" s="219">
        <f>ROUND(I226*H226,2)</f>
        <v>0</v>
      </c>
      <c r="BL226" s="14" t="s">
        <v>142</v>
      </c>
      <c r="BM226" s="14" t="s">
        <v>542</v>
      </c>
    </row>
    <row r="227" spans="2:65" s="1" customFormat="1" ht="16.5" customHeight="1">
      <c r="B227" s="35"/>
      <c r="C227" s="208" t="s">
        <v>543</v>
      </c>
      <c r="D227" s="208" t="s">
        <v>138</v>
      </c>
      <c r="E227" s="209" t="s">
        <v>544</v>
      </c>
      <c r="F227" s="210" t="s">
        <v>545</v>
      </c>
      <c r="G227" s="211" t="s">
        <v>235</v>
      </c>
      <c r="H227" s="212">
        <v>5.86</v>
      </c>
      <c r="I227" s="213"/>
      <c r="J227" s="214">
        <f>ROUND(I227*H227,2)</f>
        <v>0</v>
      </c>
      <c r="K227" s="210" t="s">
        <v>1</v>
      </c>
      <c r="L227" s="40"/>
      <c r="M227" s="215" t="s">
        <v>1</v>
      </c>
      <c r="N227" s="216" t="s">
        <v>38</v>
      </c>
      <c r="O227" s="76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4" t="s">
        <v>142</v>
      </c>
      <c r="AT227" s="14" t="s">
        <v>138</v>
      </c>
      <c r="AU227" s="14" t="s">
        <v>75</v>
      </c>
      <c r="AY227" s="14" t="s">
        <v>137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4" t="s">
        <v>75</v>
      </c>
      <c r="BK227" s="219">
        <f>ROUND(I227*H227,2)</f>
        <v>0</v>
      </c>
      <c r="BL227" s="14" t="s">
        <v>142</v>
      </c>
      <c r="BM227" s="14" t="s">
        <v>546</v>
      </c>
    </row>
    <row r="228" spans="2:51" s="10" customFormat="1" ht="12">
      <c r="B228" s="226"/>
      <c r="C228" s="227"/>
      <c r="D228" s="228" t="s">
        <v>186</v>
      </c>
      <c r="E228" s="229" t="s">
        <v>547</v>
      </c>
      <c r="F228" s="230" t="s">
        <v>548</v>
      </c>
      <c r="G228" s="227"/>
      <c r="H228" s="231">
        <v>5.86</v>
      </c>
      <c r="I228" s="232"/>
      <c r="J228" s="227"/>
      <c r="K228" s="227"/>
      <c r="L228" s="233"/>
      <c r="M228" s="249"/>
      <c r="N228" s="250"/>
      <c r="O228" s="250"/>
      <c r="P228" s="250"/>
      <c r="Q228" s="250"/>
      <c r="R228" s="250"/>
      <c r="S228" s="250"/>
      <c r="T228" s="251"/>
      <c r="AT228" s="237" t="s">
        <v>186</v>
      </c>
      <c r="AU228" s="237" t="s">
        <v>75</v>
      </c>
      <c r="AV228" s="10" t="s">
        <v>90</v>
      </c>
      <c r="AW228" s="10" t="s">
        <v>30</v>
      </c>
      <c r="AX228" s="10" t="s">
        <v>75</v>
      </c>
      <c r="AY228" s="237" t="s">
        <v>137</v>
      </c>
    </row>
    <row r="229" spans="2:12" s="1" customFormat="1" ht="6.95" customHeight="1">
      <c r="B229" s="54"/>
      <c r="C229" s="55"/>
      <c r="D229" s="55"/>
      <c r="E229" s="55"/>
      <c r="F229" s="55"/>
      <c r="G229" s="55"/>
      <c r="H229" s="55"/>
      <c r="I229" s="155"/>
      <c r="J229" s="55"/>
      <c r="K229" s="55"/>
      <c r="L229" s="40"/>
    </row>
  </sheetData>
  <sheetProtection password="CC35" sheet="1" objects="1" scenarios="1" formatColumns="0" formatRows="0" autoFilter="0"/>
  <autoFilter ref="C97:K228"/>
  <mergeCells count="14">
    <mergeCell ref="E7:H7"/>
    <mergeCell ref="E9:H9"/>
    <mergeCell ref="E18:H18"/>
    <mergeCell ref="E27:H27"/>
    <mergeCell ref="E50:H50"/>
    <mergeCell ref="E52:H52"/>
    <mergeCell ref="D72:F72"/>
    <mergeCell ref="D73:F73"/>
    <mergeCell ref="D74:F74"/>
    <mergeCell ref="D75:F75"/>
    <mergeCell ref="D76:F7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83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549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ROUND((SUM(BE65:BE72)+SUM(BE92:BE113)),2)</f>
        <v>0</v>
      </c>
      <c r="I35" s="144">
        <v>0.21</v>
      </c>
      <c r="J35" s="143">
        <f>ROUND(((SUM(BE65:BE72)+SUM(BE92:BE113))*I35),2)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ROUND((SUM(BF65:BF72)+SUM(BF92:BF113)),2)</f>
        <v>0</v>
      </c>
      <c r="I36" s="144">
        <v>0.15</v>
      </c>
      <c r="J36" s="143">
        <f>ROUND(((SUM(BF65:BF72)+SUM(BF92:BF113))*I36),2)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ROUND((SUM(BG65:BG72)+SUM(BG92:BG113)),2)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ROUND((SUM(BH65:BH72)+SUM(BH92:BH113)),2)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ROUND((SUM(BI65:BI72)+SUM(BI92:BI113)),2)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191 - DIO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181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pans="2:12" s="1" customFormat="1" ht="21.8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2" s="1" customFormat="1" ht="6.95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4" s="1" customFormat="1" ht="29.25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ROUND(J66+J67+J68+J69+J70+J71,2)</f>
        <v>0</v>
      </c>
      <c r="K65" s="36"/>
      <c r="L65" s="40"/>
      <c r="N65" s="173" t="s">
        <v>37</v>
      </c>
    </row>
    <row r="66" spans="2:65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12" s="1" customFormat="1" ht="12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29.25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pans="2:12" s="1" customFormat="1" ht="6.95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pans="2:12" s="1" customFormat="1" ht="6.95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pans="2:12" s="1" customFormat="1" ht="24.95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pans="2:12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61" t="str">
        <f>E9</f>
        <v>SO 191 - DIO</v>
      </c>
      <c r="F84" s="36"/>
      <c r="G84" s="36"/>
      <c r="H84" s="36"/>
      <c r="I84" s="128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pans="2:12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pans="2:12" s="1" customFormat="1" ht="10.3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pans="2:20" s="8" customFormat="1" ht="29.25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pans="2:63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pans="2:63" s="9" customFormat="1" ht="25.9" customHeight="1">
      <c r="B93" s="194"/>
      <c r="C93" s="195"/>
      <c r="D93" s="196" t="s">
        <v>66</v>
      </c>
      <c r="E93" s="197" t="s">
        <v>172</v>
      </c>
      <c r="F93" s="197" t="s">
        <v>461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SUM(P94:P113)</f>
        <v>0</v>
      </c>
      <c r="Q93" s="202"/>
      <c r="R93" s="203">
        <f>SUM(R94:R113)</f>
        <v>0</v>
      </c>
      <c r="S93" s="202"/>
      <c r="T93" s="204">
        <f>SUM(T94:T113)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SUM(BK94:BK113)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550</v>
      </c>
      <c r="F94" s="210" t="s">
        <v>551</v>
      </c>
      <c r="G94" s="211" t="s">
        <v>455</v>
      </c>
      <c r="H94" s="212">
        <v>24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552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553</v>
      </c>
      <c r="F95" s="210" t="s">
        <v>554</v>
      </c>
      <c r="G95" s="211" t="s">
        <v>455</v>
      </c>
      <c r="H95" s="212">
        <v>24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555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556</v>
      </c>
      <c r="F96" s="210" t="s">
        <v>557</v>
      </c>
      <c r="G96" s="211" t="s">
        <v>558</v>
      </c>
      <c r="H96" s="212">
        <v>720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559</v>
      </c>
    </row>
    <row r="97" spans="2:65" s="1" customFormat="1" ht="16.5" customHeight="1">
      <c r="B97" s="35"/>
      <c r="C97" s="208" t="s">
        <v>142</v>
      </c>
      <c r="D97" s="208" t="s">
        <v>138</v>
      </c>
      <c r="E97" s="209" t="s">
        <v>560</v>
      </c>
      <c r="F97" s="210" t="s">
        <v>561</v>
      </c>
      <c r="G97" s="211" t="s">
        <v>218</v>
      </c>
      <c r="H97" s="212">
        <v>49.5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562</v>
      </c>
    </row>
    <row r="98" spans="2:65" s="1" customFormat="1" ht="16.5" customHeight="1">
      <c r="B98" s="35"/>
      <c r="C98" s="208" t="s">
        <v>153</v>
      </c>
      <c r="D98" s="208" t="s">
        <v>138</v>
      </c>
      <c r="E98" s="209" t="s">
        <v>563</v>
      </c>
      <c r="F98" s="210" t="s">
        <v>564</v>
      </c>
      <c r="G98" s="211" t="s">
        <v>218</v>
      </c>
      <c r="H98" s="212">
        <v>49.5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565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566</v>
      </c>
      <c r="F99" s="210" t="s">
        <v>567</v>
      </c>
      <c r="G99" s="211" t="s">
        <v>455</v>
      </c>
      <c r="H99" s="212">
        <v>6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568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569</v>
      </c>
      <c r="F100" s="210" t="s">
        <v>570</v>
      </c>
      <c r="G100" s="211" t="s">
        <v>455</v>
      </c>
      <c r="H100" s="212">
        <v>6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571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572</v>
      </c>
      <c r="F101" s="210" t="s">
        <v>573</v>
      </c>
      <c r="G101" s="211" t="s">
        <v>558</v>
      </c>
      <c r="H101" s="212">
        <v>180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574</v>
      </c>
    </row>
    <row r="102" spans="2:65" s="1" customFormat="1" ht="16.5" customHeight="1">
      <c r="B102" s="35"/>
      <c r="C102" s="208" t="s">
        <v>172</v>
      </c>
      <c r="D102" s="208" t="s">
        <v>138</v>
      </c>
      <c r="E102" s="209" t="s">
        <v>575</v>
      </c>
      <c r="F102" s="210" t="s">
        <v>576</v>
      </c>
      <c r="G102" s="211" t="s">
        <v>455</v>
      </c>
      <c r="H102" s="212">
        <v>3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577</v>
      </c>
    </row>
    <row r="103" spans="2:65" s="1" customFormat="1" ht="16.5" customHeight="1">
      <c r="B103" s="35"/>
      <c r="C103" s="208" t="s">
        <v>174</v>
      </c>
      <c r="D103" s="208" t="s">
        <v>138</v>
      </c>
      <c r="E103" s="209" t="s">
        <v>578</v>
      </c>
      <c r="F103" s="210" t="s">
        <v>579</v>
      </c>
      <c r="G103" s="211" t="s">
        <v>455</v>
      </c>
      <c r="H103" s="212">
        <v>3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580</v>
      </c>
    </row>
    <row r="104" spans="2:65" s="1" customFormat="1" ht="16.5" customHeight="1">
      <c r="B104" s="35"/>
      <c r="C104" s="208" t="s">
        <v>247</v>
      </c>
      <c r="D104" s="208" t="s">
        <v>138</v>
      </c>
      <c r="E104" s="209" t="s">
        <v>581</v>
      </c>
      <c r="F104" s="210" t="s">
        <v>582</v>
      </c>
      <c r="G104" s="211" t="s">
        <v>558</v>
      </c>
      <c r="H104" s="212">
        <v>90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583</v>
      </c>
    </row>
    <row r="105" spans="2:65" s="1" customFormat="1" ht="16.5" customHeight="1">
      <c r="B105" s="35"/>
      <c r="C105" s="208" t="s">
        <v>170</v>
      </c>
      <c r="D105" s="208" t="s">
        <v>138</v>
      </c>
      <c r="E105" s="209" t="s">
        <v>584</v>
      </c>
      <c r="F105" s="210" t="s">
        <v>585</v>
      </c>
      <c r="G105" s="211" t="s">
        <v>455</v>
      </c>
      <c r="H105" s="212">
        <v>6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75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586</v>
      </c>
    </row>
    <row r="106" spans="2:65" s="1" customFormat="1" ht="16.5" customHeight="1">
      <c r="B106" s="35"/>
      <c r="C106" s="208" t="s">
        <v>257</v>
      </c>
      <c r="D106" s="208" t="s">
        <v>138</v>
      </c>
      <c r="E106" s="209" t="s">
        <v>587</v>
      </c>
      <c r="F106" s="210" t="s">
        <v>588</v>
      </c>
      <c r="G106" s="211" t="s">
        <v>455</v>
      </c>
      <c r="H106" s="212">
        <v>6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589</v>
      </c>
    </row>
    <row r="107" spans="2:65" s="1" customFormat="1" ht="16.5" customHeight="1">
      <c r="B107" s="35"/>
      <c r="C107" s="208" t="s">
        <v>260</v>
      </c>
      <c r="D107" s="208" t="s">
        <v>138</v>
      </c>
      <c r="E107" s="209" t="s">
        <v>590</v>
      </c>
      <c r="F107" s="210" t="s">
        <v>591</v>
      </c>
      <c r="G107" s="211" t="s">
        <v>558</v>
      </c>
      <c r="H107" s="212">
        <v>180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592</v>
      </c>
    </row>
    <row r="108" spans="2:65" s="1" customFormat="1" ht="16.5" customHeight="1">
      <c r="B108" s="35"/>
      <c r="C108" s="208" t="s">
        <v>8</v>
      </c>
      <c r="D108" s="208" t="s">
        <v>138</v>
      </c>
      <c r="E108" s="209" t="s">
        <v>593</v>
      </c>
      <c r="F108" s="210" t="s">
        <v>594</v>
      </c>
      <c r="G108" s="211" t="s">
        <v>455</v>
      </c>
      <c r="H108" s="212">
        <v>22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595</v>
      </c>
    </row>
    <row r="109" spans="2:65" s="1" customFormat="1" ht="16.5" customHeight="1">
      <c r="B109" s="35"/>
      <c r="C109" s="208" t="s">
        <v>268</v>
      </c>
      <c r="D109" s="208" t="s">
        <v>138</v>
      </c>
      <c r="E109" s="209" t="s">
        <v>596</v>
      </c>
      <c r="F109" s="210" t="s">
        <v>597</v>
      </c>
      <c r="G109" s="211" t="s">
        <v>455</v>
      </c>
      <c r="H109" s="212">
        <v>22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598</v>
      </c>
    </row>
    <row r="110" spans="2:65" s="1" customFormat="1" ht="16.5" customHeight="1">
      <c r="B110" s="35"/>
      <c r="C110" s="208" t="s">
        <v>272</v>
      </c>
      <c r="D110" s="208" t="s">
        <v>138</v>
      </c>
      <c r="E110" s="209" t="s">
        <v>599</v>
      </c>
      <c r="F110" s="210" t="s">
        <v>600</v>
      </c>
      <c r="G110" s="211" t="s">
        <v>558</v>
      </c>
      <c r="H110" s="212">
        <v>660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601</v>
      </c>
    </row>
    <row r="111" spans="2:65" s="1" customFormat="1" ht="16.5" customHeight="1">
      <c r="B111" s="35"/>
      <c r="C111" s="208" t="s">
        <v>276</v>
      </c>
      <c r="D111" s="208" t="s">
        <v>138</v>
      </c>
      <c r="E111" s="209" t="s">
        <v>602</v>
      </c>
      <c r="F111" s="210" t="s">
        <v>603</v>
      </c>
      <c r="G111" s="211" t="s">
        <v>455</v>
      </c>
      <c r="H111" s="212">
        <v>46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604</v>
      </c>
    </row>
    <row r="112" spans="2:65" s="1" customFormat="1" ht="16.5" customHeight="1">
      <c r="B112" s="35"/>
      <c r="C112" s="208" t="s">
        <v>280</v>
      </c>
      <c r="D112" s="208" t="s">
        <v>138</v>
      </c>
      <c r="E112" s="209" t="s">
        <v>605</v>
      </c>
      <c r="F112" s="210" t="s">
        <v>606</v>
      </c>
      <c r="G112" s="211" t="s">
        <v>455</v>
      </c>
      <c r="H112" s="212">
        <v>46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607</v>
      </c>
    </row>
    <row r="113" spans="2:65" s="1" customFormat="1" ht="16.5" customHeight="1">
      <c r="B113" s="35"/>
      <c r="C113" s="208" t="s">
        <v>284</v>
      </c>
      <c r="D113" s="208" t="s">
        <v>138</v>
      </c>
      <c r="E113" s="209" t="s">
        <v>608</v>
      </c>
      <c r="F113" s="210" t="s">
        <v>609</v>
      </c>
      <c r="G113" s="211" t="s">
        <v>558</v>
      </c>
      <c r="H113" s="212">
        <v>1380</v>
      </c>
      <c r="I113" s="213"/>
      <c r="J113" s="214">
        <f>ROUND(I113*H113,2)</f>
        <v>0</v>
      </c>
      <c r="K113" s="210" t="s">
        <v>1</v>
      </c>
      <c r="L113" s="40"/>
      <c r="M113" s="220" t="s">
        <v>1</v>
      </c>
      <c r="N113" s="221" t="s">
        <v>38</v>
      </c>
      <c r="O113" s="222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610</v>
      </c>
    </row>
    <row r="114" spans="2:12" s="1" customFormat="1" ht="6.95" customHeight="1">
      <c r="B114" s="54"/>
      <c r="C114" s="55"/>
      <c r="D114" s="55"/>
      <c r="E114" s="55"/>
      <c r="F114" s="55"/>
      <c r="G114" s="55"/>
      <c r="H114" s="55"/>
      <c r="I114" s="155"/>
      <c r="J114" s="55"/>
      <c r="K114" s="55"/>
      <c r="L114" s="40"/>
    </row>
  </sheetData>
  <sheetProtection password="CC35" sheet="1" objects="1" scenarios="1" formatColumns="0" formatRows="0" autoFilter="0"/>
  <autoFilter ref="C91:K113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86</v>
      </c>
      <c r="AZ2" s="225" t="s">
        <v>231</v>
      </c>
      <c r="BA2" s="225" t="s">
        <v>231</v>
      </c>
      <c r="BB2" s="225" t="s">
        <v>1</v>
      </c>
      <c r="BC2" s="225" t="s">
        <v>472</v>
      </c>
      <c r="BD2" s="225" t="s">
        <v>90</v>
      </c>
    </row>
    <row r="3" spans="2:5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611</v>
      </c>
      <c r="BA3" s="225" t="s">
        <v>611</v>
      </c>
      <c r="BB3" s="225" t="s">
        <v>1</v>
      </c>
      <c r="BC3" s="225" t="s">
        <v>330</v>
      </c>
      <c r="BD3" s="225" t="s">
        <v>90</v>
      </c>
    </row>
    <row r="4" spans="2:56" ht="24.95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612</v>
      </c>
      <c r="BA4" s="225" t="s">
        <v>612</v>
      </c>
      <c r="BB4" s="225" t="s">
        <v>1</v>
      </c>
      <c r="BC4" s="225" t="s">
        <v>174</v>
      </c>
      <c r="BD4" s="225" t="s">
        <v>90</v>
      </c>
    </row>
    <row r="5" spans="2:56" ht="6.95" customHeight="1">
      <c r="B5" s="17"/>
      <c r="L5" s="17"/>
      <c r="AZ5" s="225" t="s">
        <v>613</v>
      </c>
      <c r="BA5" s="225" t="s">
        <v>613</v>
      </c>
      <c r="BB5" s="225" t="s">
        <v>1</v>
      </c>
      <c r="BC5" s="225" t="s">
        <v>390</v>
      </c>
      <c r="BD5" s="225" t="s">
        <v>90</v>
      </c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614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ROUND((SUM(BE67:BE74)+SUM(BE94:BE124)),2)</f>
        <v>0</v>
      </c>
      <c r="I35" s="144">
        <v>0.21</v>
      </c>
      <c r="J35" s="143">
        <f>ROUND(((SUM(BE67:BE74)+SUM(BE94:BE124))*I35),2)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ROUND((SUM(BF67:BF74)+SUM(BF94:BF124)),2)</f>
        <v>0</v>
      </c>
      <c r="I36" s="144">
        <v>0.15</v>
      </c>
      <c r="J36" s="143">
        <f>ROUND(((SUM(BF67:BF74)+SUM(BF94:BF124))*I36),2)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ROUND((SUM(BG67:BG74)+SUM(BG94:BG124)),2)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ROUND((SUM(BH67:BH74)+SUM(BH94:BH124)),2)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ROUND((SUM(BI67:BI74)+SUM(BI94:BI124)),2)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300.A - KANALIZACE A VODOVOD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pans="2:12" s="7" customFormat="1" ht="24.95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J98</f>
        <v>0</v>
      </c>
      <c r="K63" s="166"/>
      <c r="L63" s="171"/>
    </row>
    <row r="64" spans="2:12" s="7" customFormat="1" ht="24.95" customHeight="1">
      <c r="B64" s="165"/>
      <c r="C64" s="166"/>
      <c r="D64" s="167" t="s">
        <v>180</v>
      </c>
      <c r="E64" s="168"/>
      <c r="F64" s="168"/>
      <c r="G64" s="168"/>
      <c r="H64" s="168"/>
      <c r="I64" s="169"/>
      <c r="J64" s="170">
        <f>J112</f>
        <v>0</v>
      </c>
      <c r="K64" s="166"/>
      <c r="L64" s="171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300.A - KANALIZACE A VODOVOD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P95+P98+P112</f>
        <v>0</v>
      </c>
      <c r="Q94" s="89"/>
      <c r="R94" s="191">
        <f>R95+R98+R112</f>
        <v>0</v>
      </c>
      <c r="S94" s="89"/>
      <c r="T94" s="192">
        <f>T95+T98+T112</f>
        <v>0</v>
      </c>
      <c r="AT94" s="14" t="s">
        <v>66</v>
      </c>
      <c r="AU94" s="14" t="s">
        <v>77</v>
      </c>
      <c r="BK94" s="193">
        <f>BK95+BK98+BK112</f>
        <v>0</v>
      </c>
    </row>
    <row r="95" spans="2:63" s="9" customFormat="1" ht="25.9" customHeight="1">
      <c r="B95" s="194"/>
      <c r="C95" s="195"/>
      <c r="D95" s="196" t="s">
        <v>66</v>
      </c>
      <c r="E95" s="197" t="s">
        <v>67</v>
      </c>
      <c r="F95" s="197" t="s">
        <v>136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SUM(P96:P97)</f>
        <v>0</v>
      </c>
      <c r="Q95" s="202"/>
      <c r="R95" s="203">
        <f>SUM(R96:R97)</f>
        <v>0</v>
      </c>
      <c r="S95" s="202"/>
      <c r="T95" s="204">
        <f>SUM(T96:T97)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SUM(BK96:BK97)</f>
        <v>0</v>
      </c>
    </row>
    <row r="96" spans="2:65" s="1" customFormat="1" ht="16.5" customHeight="1">
      <c r="B96" s="35"/>
      <c r="C96" s="208" t="s">
        <v>75</v>
      </c>
      <c r="D96" s="208" t="s">
        <v>138</v>
      </c>
      <c r="E96" s="209" t="s">
        <v>203</v>
      </c>
      <c r="F96" s="210" t="s">
        <v>204</v>
      </c>
      <c r="G96" s="211" t="s">
        <v>184</v>
      </c>
      <c r="H96" s="212">
        <v>122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615</v>
      </c>
    </row>
    <row r="97" spans="2:51" s="10" customFormat="1" ht="12">
      <c r="B97" s="226"/>
      <c r="C97" s="227"/>
      <c r="D97" s="228" t="s">
        <v>186</v>
      </c>
      <c r="E97" s="229" t="s">
        <v>616</v>
      </c>
      <c r="F97" s="230" t="s">
        <v>617</v>
      </c>
      <c r="G97" s="227"/>
      <c r="H97" s="231">
        <v>122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186</v>
      </c>
      <c r="AU97" s="237" t="s">
        <v>75</v>
      </c>
      <c r="AV97" s="10" t="s">
        <v>90</v>
      </c>
      <c r="AW97" s="10" t="s">
        <v>30</v>
      </c>
      <c r="AX97" s="10" t="s">
        <v>75</v>
      </c>
      <c r="AY97" s="237" t="s">
        <v>137</v>
      </c>
    </row>
    <row r="98" spans="2:63" s="9" customFormat="1" ht="25.9" customHeight="1">
      <c r="B98" s="194"/>
      <c r="C98" s="195"/>
      <c r="D98" s="196" t="s">
        <v>66</v>
      </c>
      <c r="E98" s="197" t="s">
        <v>75</v>
      </c>
      <c r="F98" s="197" t="s">
        <v>215</v>
      </c>
      <c r="G98" s="195"/>
      <c r="H98" s="195"/>
      <c r="I98" s="198"/>
      <c r="J98" s="199">
        <f>BK98</f>
        <v>0</v>
      </c>
      <c r="K98" s="195"/>
      <c r="L98" s="200"/>
      <c r="M98" s="201"/>
      <c r="N98" s="202"/>
      <c r="O98" s="202"/>
      <c r="P98" s="203">
        <f>SUM(P99:P111)</f>
        <v>0</v>
      </c>
      <c r="Q98" s="202"/>
      <c r="R98" s="203">
        <f>SUM(R99:R111)</f>
        <v>0</v>
      </c>
      <c r="S98" s="202"/>
      <c r="T98" s="204">
        <f>SUM(T99:T111)</f>
        <v>0</v>
      </c>
      <c r="AR98" s="205" t="s">
        <v>75</v>
      </c>
      <c r="AT98" s="206" t="s">
        <v>66</v>
      </c>
      <c r="AU98" s="206" t="s">
        <v>67</v>
      </c>
      <c r="AY98" s="205" t="s">
        <v>137</v>
      </c>
      <c r="BK98" s="207">
        <f>SUM(BK99:BK111)</f>
        <v>0</v>
      </c>
    </row>
    <row r="99" spans="2:65" s="1" customFormat="1" ht="16.5" customHeight="1">
      <c r="B99" s="35"/>
      <c r="C99" s="208" t="s">
        <v>90</v>
      </c>
      <c r="D99" s="208" t="s">
        <v>138</v>
      </c>
      <c r="E99" s="209" t="s">
        <v>618</v>
      </c>
      <c r="F99" s="210" t="s">
        <v>243</v>
      </c>
      <c r="G99" s="211" t="s">
        <v>184</v>
      </c>
      <c r="H99" s="212">
        <v>15.93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619</v>
      </c>
    </row>
    <row r="100" spans="2:51" s="10" customFormat="1" ht="12">
      <c r="B100" s="226"/>
      <c r="C100" s="227"/>
      <c r="D100" s="228" t="s">
        <v>186</v>
      </c>
      <c r="E100" s="229" t="s">
        <v>620</v>
      </c>
      <c r="F100" s="230" t="s">
        <v>621</v>
      </c>
      <c r="G100" s="227"/>
      <c r="H100" s="231">
        <v>15.93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186</v>
      </c>
      <c r="AU100" s="237" t="s">
        <v>75</v>
      </c>
      <c r="AV100" s="10" t="s">
        <v>90</v>
      </c>
      <c r="AW100" s="10" t="s">
        <v>30</v>
      </c>
      <c r="AX100" s="10" t="s">
        <v>75</v>
      </c>
      <c r="AY100" s="237" t="s">
        <v>137</v>
      </c>
    </row>
    <row r="101" spans="2:65" s="1" customFormat="1" ht="16.5" customHeight="1">
      <c r="B101" s="35"/>
      <c r="C101" s="208" t="s">
        <v>146</v>
      </c>
      <c r="D101" s="208" t="s">
        <v>138</v>
      </c>
      <c r="E101" s="209" t="s">
        <v>622</v>
      </c>
      <c r="F101" s="210" t="s">
        <v>623</v>
      </c>
      <c r="G101" s="211" t="s">
        <v>184</v>
      </c>
      <c r="H101" s="212">
        <v>122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624</v>
      </c>
    </row>
    <row r="102" spans="2:51" s="10" customFormat="1" ht="12">
      <c r="B102" s="226"/>
      <c r="C102" s="227"/>
      <c r="D102" s="228" t="s">
        <v>186</v>
      </c>
      <c r="E102" s="229" t="s">
        <v>223</v>
      </c>
      <c r="F102" s="230" t="s">
        <v>625</v>
      </c>
      <c r="G102" s="227"/>
      <c r="H102" s="231">
        <v>122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186</v>
      </c>
      <c r="AU102" s="237" t="s">
        <v>75</v>
      </c>
      <c r="AV102" s="10" t="s">
        <v>90</v>
      </c>
      <c r="AW102" s="10" t="s">
        <v>30</v>
      </c>
      <c r="AX102" s="10" t="s">
        <v>75</v>
      </c>
      <c r="AY102" s="237" t="s">
        <v>137</v>
      </c>
    </row>
    <row r="103" spans="2:65" s="1" customFormat="1" ht="16.5" customHeight="1">
      <c r="B103" s="35"/>
      <c r="C103" s="208" t="s">
        <v>142</v>
      </c>
      <c r="D103" s="208" t="s">
        <v>138</v>
      </c>
      <c r="E103" s="209" t="s">
        <v>626</v>
      </c>
      <c r="F103" s="210" t="s">
        <v>623</v>
      </c>
      <c r="G103" s="211" t="s">
        <v>184</v>
      </c>
      <c r="H103" s="212">
        <v>192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627</v>
      </c>
    </row>
    <row r="104" spans="2:65" s="1" customFormat="1" ht="16.5" customHeight="1">
      <c r="B104" s="35"/>
      <c r="C104" s="208" t="s">
        <v>153</v>
      </c>
      <c r="D104" s="208" t="s">
        <v>138</v>
      </c>
      <c r="E104" s="209" t="s">
        <v>273</v>
      </c>
      <c r="F104" s="210" t="s">
        <v>274</v>
      </c>
      <c r="G104" s="211" t="s">
        <v>184</v>
      </c>
      <c r="H104" s="212">
        <v>122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628</v>
      </c>
    </row>
    <row r="105" spans="2:51" s="10" customFormat="1" ht="12">
      <c r="B105" s="226"/>
      <c r="C105" s="227"/>
      <c r="D105" s="228" t="s">
        <v>186</v>
      </c>
      <c r="E105" s="229" t="s">
        <v>245</v>
      </c>
      <c r="F105" s="230" t="s">
        <v>617</v>
      </c>
      <c r="G105" s="227"/>
      <c r="H105" s="231">
        <v>122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75</v>
      </c>
      <c r="AY105" s="237" t="s">
        <v>137</v>
      </c>
    </row>
    <row r="106" spans="2:65" s="1" customFormat="1" ht="16.5" customHeight="1">
      <c r="B106" s="35"/>
      <c r="C106" s="208" t="s">
        <v>157</v>
      </c>
      <c r="D106" s="208" t="s">
        <v>138</v>
      </c>
      <c r="E106" s="209" t="s">
        <v>277</v>
      </c>
      <c r="F106" s="210" t="s">
        <v>278</v>
      </c>
      <c r="G106" s="211" t="s">
        <v>184</v>
      </c>
      <c r="H106" s="212">
        <v>135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629</v>
      </c>
    </row>
    <row r="107" spans="2:51" s="10" customFormat="1" ht="12">
      <c r="B107" s="226"/>
      <c r="C107" s="227"/>
      <c r="D107" s="228" t="s">
        <v>186</v>
      </c>
      <c r="E107" s="229" t="s">
        <v>231</v>
      </c>
      <c r="F107" s="230" t="s">
        <v>630</v>
      </c>
      <c r="G107" s="227"/>
      <c r="H107" s="231">
        <v>56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186</v>
      </c>
      <c r="AU107" s="237" t="s">
        <v>75</v>
      </c>
      <c r="AV107" s="10" t="s">
        <v>90</v>
      </c>
      <c r="AW107" s="10" t="s">
        <v>30</v>
      </c>
      <c r="AX107" s="10" t="s">
        <v>67</v>
      </c>
      <c r="AY107" s="237" t="s">
        <v>137</v>
      </c>
    </row>
    <row r="108" spans="2:51" s="10" customFormat="1" ht="12">
      <c r="B108" s="226"/>
      <c r="C108" s="227"/>
      <c r="D108" s="228" t="s">
        <v>186</v>
      </c>
      <c r="E108" s="229" t="s">
        <v>611</v>
      </c>
      <c r="F108" s="230" t="s">
        <v>631</v>
      </c>
      <c r="G108" s="227"/>
      <c r="H108" s="231">
        <v>28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75</v>
      </c>
      <c r="AV108" s="10" t="s">
        <v>90</v>
      </c>
      <c r="AW108" s="10" t="s">
        <v>30</v>
      </c>
      <c r="AX108" s="10" t="s">
        <v>67</v>
      </c>
      <c r="AY108" s="237" t="s">
        <v>137</v>
      </c>
    </row>
    <row r="109" spans="2:51" s="10" customFormat="1" ht="12">
      <c r="B109" s="226"/>
      <c r="C109" s="227"/>
      <c r="D109" s="228" t="s">
        <v>186</v>
      </c>
      <c r="E109" s="229" t="s">
        <v>612</v>
      </c>
      <c r="F109" s="230" t="s">
        <v>632</v>
      </c>
      <c r="G109" s="227"/>
      <c r="H109" s="231">
        <v>10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75</v>
      </c>
      <c r="AV109" s="10" t="s">
        <v>90</v>
      </c>
      <c r="AW109" s="10" t="s">
        <v>30</v>
      </c>
      <c r="AX109" s="10" t="s">
        <v>67</v>
      </c>
      <c r="AY109" s="237" t="s">
        <v>137</v>
      </c>
    </row>
    <row r="110" spans="2:51" s="10" customFormat="1" ht="12">
      <c r="B110" s="226"/>
      <c r="C110" s="227"/>
      <c r="D110" s="228" t="s">
        <v>186</v>
      </c>
      <c r="E110" s="229" t="s">
        <v>613</v>
      </c>
      <c r="F110" s="230" t="s">
        <v>633</v>
      </c>
      <c r="G110" s="227"/>
      <c r="H110" s="231">
        <v>41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75</v>
      </c>
      <c r="AV110" s="10" t="s">
        <v>90</v>
      </c>
      <c r="AW110" s="10" t="s">
        <v>30</v>
      </c>
      <c r="AX110" s="10" t="s">
        <v>67</v>
      </c>
      <c r="AY110" s="237" t="s">
        <v>137</v>
      </c>
    </row>
    <row r="111" spans="2:51" s="10" customFormat="1" ht="12">
      <c r="B111" s="226"/>
      <c r="C111" s="227"/>
      <c r="D111" s="228" t="s">
        <v>186</v>
      </c>
      <c r="E111" s="229" t="s">
        <v>634</v>
      </c>
      <c r="F111" s="230" t="s">
        <v>635</v>
      </c>
      <c r="G111" s="227"/>
      <c r="H111" s="231">
        <v>135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186</v>
      </c>
      <c r="AU111" s="237" t="s">
        <v>75</v>
      </c>
      <c r="AV111" s="10" t="s">
        <v>90</v>
      </c>
      <c r="AW111" s="10" t="s">
        <v>30</v>
      </c>
      <c r="AX111" s="10" t="s">
        <v>75</v>
      </c>
      <c r="AY111" s="237" t="s">
        <v>137</v>
      </c>
    </row>
    <row r="112" spans="2:63" s="9" customFormat="1" ht="25.9" customHeight="1">
      <c r="B112" s="194"/>
      <c r="C112" s="195"/>
      <c r="D112" s="196" t="s">
        <v>66</v>
      </c>
      <c r="E112" s="197" t="s">
        <v>164</v>
      </c>
      <c r="F112" s="197" t="s">
        <v>451</v>
      </c>
      <c r="G112" s="195"/>
      <c r="H112" s="195"/>
      <c r="I112" s="198"/>
      <c r="J112" s="199">
        <f>BK112</f>
        <v>0</v>
      </c>
      <c r="K112" s="195"/>
      <c r="L112" s="200"/>
      <c r="M112" s="201"/>
      <c r="N112" s="202"/>
      <c r="O112" s="202"/>
      <c r="P112" s="203">
        <f>SUM(P113:P124)</f>
        <v>0</v>
      </c>
      <c r="Q112" s="202"/>
      <c r="R112" s="203">
        <f>SUM(R113:R124)</f>
        <v>0</v>
      </c>
      <c r="S112" s="202"/>
      <c r="T112" s="204">
        <f>SUM(T113:T124)</f>
        <v>0</v>
      </c>
      <c r="AR112" s="205" t="s">
        <v>75</v>
      </c>
      <c r="AT112" s="206" t="s">
        <v>66</v>
      </c>
      <c r="AU112" s="206" t="s">
        <v>67</v>
      </c>
      <c r="AY112" s="205" t="s">
        <v>137</v>
      </c>
      <c r="BK112" s="207">
        <f>SUM(BK113:BK124)</f>
        <v>0</v>
      </c>
    </row>
    <row r="113" spans="2:65" s="1" customFormat="1" ht="16.5" customHeight="1">
      <c r="B113" s="35"/>
      <c r="C113" s="208" t="s">
        <v>161</v>
      </c>
      <c r="D113" s="208" t="s">
        <v>138</v>
      </c>
      <c r="E113" s="209" t="s">
        <v>636</v>
      </c>
      <c r="F113" s="210" t="s">
        <v>637</v>
      </c>
      <c r="G113" s="211" t="s">
        <v>235</v>
      </c>
      <c r="H113" s="212">
        <v>21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638</v>
      </c>
    </row>
    <row r="114" spans="2:51" s="10" customFormat="1" ht="12">
      <c r="B114" s="226"/>
      <c r="C114" s="227"/>
      <c r="D114" s="228" t="s">
        <v>186</v>
      </c>
      <c r="E114" s="229" t="s">
        <v>255</v>
      </c>
      <c r="F114" s="230" t="s">
        <v>639</v>
      </c>
      <c r="G114" s="227"/>
      <c r="H114" s="231">
        <v>21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75</v>
      </c>
      <c r="AY114" s="237" t="s">
        <v>137</v>
      </c>
    </row>
    <row r="115" spans="2:65" s="1" customFormat="1" ht="16.5" customHeight="1">
      <c r="B115" s="35"/>
      <c r="C115" s="208" t="s">
        <v>164</v>
      </c>
      <c r="D115" s="208" t="s">
        <v>138</v>
      </c>
      <c r="E115" s="209" t="s">
        <v>640</v>
      </c>
      <c r="F115" s="210" t="s">
        <v>641</v>
      </c>
      <c r="G115" s="211" t="s">
        <v>235</v>
      </c>
      <c r="H115" s="212">
        <v>118</v>
      </c>
      <c r="I115" s="213"/>
      <c r="J115" s="214">
        <f>ROUND(I115*H115,2)</f>
        <v>0</v>
      </c>
      <c r="K115" s="210" t="s">
        <v>1</v>
      </c>
      <c r="L115" s="40"/>
      <c r="M115" s="215" t="s">
        <v>1</v>
      </c>
      <c r="N115" s="216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142</v>
      </c>
      <c r="AT115" s="14" t="s">
        <v>138</v>
      </c>
      <c r="AU115" s="14" t="s">
        <v>75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642</v>
      </c>
    </row>
    <row r="116" spans="2:51" s="10" customFormat="1" ht="12">
      <c r="B116" s="226"/>
      <c r="C116" s="227"/>
      <c r="D116" s="228" t="s">
        <v>186</v>
      </c>
      <c r="E116" s="229" t="s">
        <v>643</v>
      </c>
      <c r="F116" s="230" t="s">
        <v>644</v>
      </c>
      <c r="G116" s="227"/>
      <c r="H116" s="231">
        <v>118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186</v>
      </c>
      <c r="AU116" s="237" t="s">
        <v>75</v>
      </c>
      <c r="AV116" s="10" t="s">
        <v>90</v>
      </c>
      <c r="AW116" s="10" t="s">
        <v>30</v>
      </c>
      <c r="AX116" s="10" t="s">
        <v>75</v>
      </c>
      <c r="AY116" s="237" t="s">
        <v>137</v>
      </c>
    </row>
    <row r="117" spans="2:65" s="1" customFormat="1" ht="16.5" customHeight="1">
      <c r="B117" s="35"/>
      <c r="C117" s="208" t="s">
        <v>172</v>
      </c>
      <c r="D117" s="208" t="s">
        <v>138</v>
      </c>
      <c r="E117" s="209" t="s">
        <v>645</v>
      </c>
      <c r="F117" s="210" t="s">
        <v>646</v>
      </c>
      <c r="G117" s="211" t="s">
        <v>235</v>
      </c>
      <c r="H117" s="212">
        <v>46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647</v>
      </c>
    </row>
    <row r="118" spans="2:51" s="10" customFormat="1" ht="12">
      <c r="B118" s="226"/>
      <c r="C118" s="227"/>
      <c r="D118" s="228" t="s">
        <v>186</v>
      </c>
      <c r="E118" s="229" t="s">
        <v>648</v>
      </c>
      <c r="F118" s="230" t="s">
        <v>649</v>
      </c>
      <c r="G118" s="227"/>
      <c r="H118" s="231">
        <v>46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pans="2:65" s="1" customFormat="1" ht="16.5" customHeight="1">
      <c r="B119" s="35"/>
      <c r="C119" s="208" t="s">
        <v>174</v>
      </c>
      <c r="D119" s="208" t="s">
        <v>138</v>
      </c>
      <c r="E119" s="209" t="s">
        <v>650</v>
      </c>
      <c r="F119" s="210" t="s">
        <v>651</v>
      </c>
      <c r="G119" s="211" t="s">
        <v>235</v>
      </c>
      <c r="H119" s="212">
        <v>12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652</v>
      </c>
    </row>
    <row r="120" spans="2:51" s="10" customFormat="1" ht="12">
      <c r="B120" s="226"/>
      <c r="C120" s="227"/>
      <c r="D120" s="228" t="s">
        <v>186</v>
      </c>
      <c r="E120" s="229" t="s">
        <v>653</v>
      </c>
      <c r="F120" s="230" t="s">
        <v>654</v>
      </c>
      <c r="G120" s="227"/>
      <c r="H120" s="231">
        <v>12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186</v>
      </c>
      <c r="AU120" s="237" t="s">
        <v>75</v>
      </c>
      <c r="AV120" s="10" t="s">
        <v>90</v>
      </c>
      <c r="AW120" s="10" t="s">
        <v>30</v>
      </c>
      <c r="AX120" s="10" t="s">
        <v>75</v>
      </c>
      <c r="AY120" s="237" t="s">
        <v>137</v>
      </c>
    </row>
    <row r="121" spans="2:65" s="1" customFormat="1" ht="16.5" customHeight="1">
      <c r="B121" s="35"/>
      <c r="C121" s="208" t="s">
        <v>247</v>
      </c>
      <c r="D121" s="208" t="s">
        <v>138</v>
      </c>
      <c r="E121" s="209" t="s">
        <v>655</v>
      </c>
      <c r="F121" s="210" t="s">
        <v>656</v>
      </c>
      <c r="G121" s="211" t="s">
        <v>455</v>
      </c>
      <c r="H121" s="212">
        <v>2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657</v>
      </c>
    </row>
    <row r="122" spans="2:65" s="1" customFormat="1" ht="16.5" customHeight="1">
      <c r="B122" s="35"/>
      <c r="C122" s="208" t="s">
        <v>170</v>
      </c>
      <c r="D122" s="208" t="s">
        <v>138</v>
      </c>
      <c r="E122" s="209" t="s">
        <v>658</v>
      </c>
      <c r="F122" s="210" t="s">
        <v>659</v>
      </c>
      <c r="G122" s="211" t="s">
        <v>455</v>
      </c>
      <c r="H122" s="212">
        <v>2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660</v>
      </c>
    </row>
    <row r="123" spans="2:65" s="1" customFormat="1" ht="16.5" customHeight="1">
      <c r="B123" s="35"/>
      <c r="C123" s="208" t="s">
        <v>8</v>
      </c>
      <c r="D123" s="208" t="s">
        <v>138</v>
      </c>
      <c r="E123" s="209" t="s">
        <v>661</v>
      </c>
      <c r="F123" s="210" t="s">
        <v>662</v>
      </c>
      <c r="G123" s="211" t="s">
        <v>455</v>
      </c>
      <c r="H123" s="212">
        <v>3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663</v>
      </c>
    </row>
    <row r="124" spans="2:65" s="1" customFormat="1" ht="16.5" customHeight="1">
      <c r="B124" s="35"/>
      <c r="C124" s="208" t="s">
        <v>260</v>
      </c>
      <c r="D124" s="208" t="s">
        <v>138</v>
      </c>
      <c r="E124" s="209" t="s">
        <v>664</v>
      </c>
      <c r="F124" s="210" t="s">
        <v>665</v>
      </c>
      <c r="G124" s="211" t="s">
        <v>184</v>
      </c>
      <c r="H124" s="212">
        <v>5.95</v>
      </c>
      <c r="I124" s="213"/>
      <c r="J124" s="214">
        <f>ROUND(I124*H124,2)</f>
        <v>0</v>
      </c>
      <c r="K124" s="210" t="s">
        <v>1</v>
      </c>
      <c r="L124" s="40"/>
      <c r="M124" s="220" t="s">
        <v>1</v>
      </c>
      <c r="N124" s="221" t="s">
        <v>38</v>
      </c>
      <c r="O124" s="222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666</v>
      </c>
    </row>
    <row r="125" spans="2:12" s="1" customFormat="1" ht="6.95" customHeight="1">
      <c r="B125" s="54"/>
      <c r="C125" s="55"/>
      <c r="D125" s="55"/>
      <c r="E125" s="55"/>
      <c r="F125" s="55"/>
      <c r="G125" s="55"/>
      <c r="H125" s="55"/>
      <c r="I125" s="155"/>
      <c r="J125" s="55"/>
      <c r="K125" s="55"/>
      <c r="L125" s="40"/>
    </row>
  </sheetData>
  <sheetProtection password="CC35" sheet="1" objects="1" scenarios="1" formatColumns="0" formatRows="0" autoFilter="0"/>
  <autoFilter ref="C93:K124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667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ROUND((SUM(BE64:BE71)+SUM(BE91:BE115)),2)</f>
        <v>0</v>
      </c>
      <c r="I35" s="144">
        <v>0.21</v>
      </c>
      <c r="J35" s="143">
        <f>ROUND(((SUM(BE64:BE71)+SUM(BE91:BE115))*I35),2)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ROUND((SUM(BF64:BF71)+SUM(BF91:BF115)),2)</f>
        <v>0</v>
      </c>
      <c r="I36" s="144">
        <v>0.15</v>
      </c>
      <c r="J36" s="143">
        <f>ROUND(((SUM(BF64:BF71)+SUM(BF91:BF115))*I36),2)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ROUND((SUM(BG64:BG71)+SUM(BG91:BG115)),2)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ROUND((SUM(BH64:BH71)+SUM(BH91:BH115)),2)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ROUND((SUM(BI64:BI71)+SUM(BI91:BI115)),2)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404, SO412 - SO 404 Osvětlení okružní křižovatky, SO412 Osvětlení přechodů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pans="2:12" s="1" customFormat="1" ht="21.8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pans="2:12" s="1" customFormat="1" ht="6.95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4" s="1" customFormat="1" ht="29.25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ROUND(J65+J66+J67+J68+J69+J70,2)</f>
        <v>0</v>
      </c>
      <c r="K64" s="36"/>
      <c r="L64" s="40"/>
      <c r="N64" s="173" t="s">
        <v>37</v>
      </c>
    </row>
    <row r="65" spans="2: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pans="2:65" s="1" customFormat="1" ht="18" customHeight="1">
      <c r="B66" s="35"/>
      <c r="C66" s="36"/>
      <c r="D66" s="174" t="s">
        <v>668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669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12" s="1" customFormat="1" ht="12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pans="2:12" s="1" customFormat="1" ht="29.25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pans="2:12" s="1" customFormat="1" ht="24.95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pans="2:1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61" t="str">
        <f>E9</f>
        <v>SO 404, SO412 - SO 404 Osvětlení okružní křižovatky, SO412 Osvětlení přechodů</v>
      </c>
      <c r="F83" s="36"/>
      <c r="G83" s="36"/>
      <c r="H83" s="36"/>
      <c r="I83" s="128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pans="2:12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pans="2:12" s="1" customFormat="1" ht="10.3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20" s="8" customFormat="1" ht="29.25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pans="2:63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SUM(P92:P115)</f>
        <v>0</v>
      </c>
      <c r="Q91" s="89"/>
      <c r="R91" s="191">
        <f>SUM(R92:R115)</f>
        <v>0</v>
      </c>
      <c r="S91" s="89"/>
      <c r="T91" s="192">
        <f>SUM(T92:T115)</f>
        <v>0</v>
      </c>
      <c r="AT91" s="14" t="s">
        <v>66</v>
      </c>
      <c r="AU91" s="14" t="s">
        <v>77</v>
      </c>
      <c r="BK91" s="193">
        <f>SUM(BK92:BK115)</f>
        <v>0</v>
      </c>
    </row>
    <row r="92" spans="2:65" s="1" customFormat="1" ht="16.5" customHeight="1">
      <c r="B92" s="35"/>
      <c r="C92" s="208" t="s">
        <v>75</v>
      </c>
      <c r="D92" s="208" t="s">
        <v>138</v>
      </c>
      <c r="E92" s="209" t="s">
        <v>670</v>
      </c>
      <c r="F92" s="210" t="s">
        <v>671</v>
      </c>
      <c r="G92" s="211" t="s">
        <v>672</v>
      </c>
      <c r="H92" s="212">
        <v>32</v>
      </c>
      <c r="I92" s="213"/>
      <c r="J92" s="214">
        <f>ROUND(I92*H92,2)</f>
        <v>0</v>
      </c>
      <c r="K92" s="210" t="s">
        <v>1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673</v>
      </c>
    </row>
    <row r="93" spans="2:65" s="1" customFormat="1" ht="16.5" customHeight="1">
      <c r="B93" s="35"/>
      <c r="C93" s="252" t="s">
        <v>90</v>
      </c>
      <c r="D93" s="252" t="s">
        <v>235</v>
      </c>
      <c r="E93" s="253" t="s">
        <v>674</v>
      </c>
      <c r="F93" s="254" t="s">
        <v>675</v>
      </c>
      <c r="G93" s="255" t="s">
        <v>672</v>
      </c>
      <c r="H93" s="256">
        <v>32</v>
      </c>
      <c r="I93" s="257"/>
      <c r="J93" s="258">
        <f>ROUND(I93*H93,2)</f>
        <v>0</v>
      </c>
      <c r="K93" s="254" t="s">
        <v>1</v>
      </c>
      <c r="L93" s="259"/>
      <c r="M93" s="260" t="s">
        <v>1</v>
      </c>
      <c r="N93" s="261" t="s">
        <v>38</v>
      </c>
      <c r="O93" s="7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4" t="s">
        <v>164</v>
      </c>
      <c r="AT93" s="14" t="s">
        <v>235</v>
      </c>
      <c r="AU93" s="14" t="s">
        <v>67</v>
      </c>
      <c r="AY93" s="14" t="s">
        <v>137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4" t="s">
        <v>75</v>
      </c>
      <c r="BK93" s="219">
        <f>ROUND(I93*H93,2)</f>
        <v>0</v>
      </c>
      <c r="BL93" s="14" t="s">
        <v>142</v>
      </c>
      <c r="BM93" s="14" t="s">
        <v>676</v>
      </c>
    </row>
    <row r="94" spans="2:65" s="1" customFormat="1" ht="16.5" customHeight="1">
      <c r="B94" s="35"/>
      <c r="C94" s="208" t="s">
        <v>146</v>
      </c>
      <c r="D94" s="208" t="s">
        <v>138</v>
      </c>
      <c r="E94" s="209" t="s">
        <v>677</v>
      </c>
      <c r="F94" s="210" t="s">
        <v>678</v>
      </c>
      <c r="G94" s="211" t="s">
        <v>672</v>
      </c>
      <c r="H94" s="212">
        <v>80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679</v>
      </c>
    </row>
    <row r="95" spans="2:65" s="1" customFormat="1" ht="16.5" customHeight="1">
      <c r="B95" s="35"/>
      <c r="C95" s="252" t="s">
        <v>142</v>
      </c>
      <c r="D95" s="252" t="s">
        <v>235</v>
      </c>
      <c r="E95" s="253" t="s">
        <v>680</v>
      </c>
      <c r="F95" s="254" t="s">
        <v>681</v>
      </c>
      <c r="G95" s="255" t="s">
        <v>672</v>
      </c>
      <c r="H95" s="256">
        <v>88</v>
      </c>
      <c r="I95" s="257"/>
      <c r="J95" s="258">
        <f>ROUND(I95*H95,2)</f>
        <v>0</v>
      </c>
      <c r="K95" s="254" t="s">
        <v>1</v>
      </c>
      <c r="L95" s="259"/>
      <c r="M95" s="260" t="s">
        <v>1</v>
      </c>
      <c r="N95" s="261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164</v>
      </c>
      <c r="AT95" s="14" t="s">
        <v>235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682</v>
      </c>
    </row>
    <row r="96" spans="2:65" s="1" customFormat="1" ht="16.5" customHeight="1">
      <c r="B96" s="35"/>
      <c r="C96" s="208" t="s">
        <v>153</v>
      </c>
      <c r="D96" s="208" t="s">
        <v>138</v>
      </c>
      <c r="E96" s="209" t="s">
        <v>683</v>
      </c>
      <c r="F96" s="210" t="s">
        <v>684</v>
      </c>
      <c r="G96" s="211" t="s">
        <v>685</v>
      </c>
      <c r="H96" s="212">
        <v>128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686</v>
      </c>
    </row>
    <row r="97" spans="2:65" s="1" customFormat="1" ht="16.5" customHeight="1">
      <c r="B97" s="35"/>
      <c r="C97" s="208" t="s">
        <v>157</v>
      </c>
      <c r="D97" s="208" t="s">
        <v>138</v>
      </c>
      <c r="E97" s="209" t="s">
        <v>687</v>
      </c>
      <c r="F97" s="210" t="s">
        <v>688</v>
      </c>
      <c r="G97" s="211" t="s">
        <v>685</v>
      </c>
      <c r="H97" s="212">
        <v>64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689</v>
      </c>
    </row>
    <row r="98" spans="2:65" s="1" customFormat="1" ht="16.5" customHeight="1">
      <c r="B98" s="35"/>
      <c r="C98" s="208" t="s">
        <v>161</v>
      </c>
      <c r="D98" s="208" t="s">
        <v>138</v>
      </c>
      <c r="E98" s="209" t="s">
        <v>690</v>
      </c>
      <c r="F98" s="210" t="s">
        <v>691</v>
      </c>
      <c r="G98" s="211" t="s">
        <v>685</v>
      </c>
      <c r="H98" s="212">
        <v>8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692</v>
      </c>
    </row>
    <row r="99" spans="2:65" s="1" customFormat="1" ht="16.5" customHeight="1">
      <c r="B99" s="35"/>
      <c r="C99" s="208" t="s">
        <v>164</v>
      </c>
      <c r="D99" s="208" t="s">
        <v>138</v>
      </c>
      <c r="E99" s="209" t="s">
        <v>693</v>
      </c>
      <c r="F99" s="210" t="s">
        <v>694</v>
      </c>
      <c r="G99" s="211" t="s">
        <v>672</v>
      </c>
      <c r="H99" s="212">
        <v>16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695</v>
      </c>
    </row>
    <row r="100" spans="2:65" s="1" customFormat="1" ht="16.5" customHeight="1">
      <c r="B100" s="35"/>
      <c r="C100" s="252" t="s">
        <v>172</v>
      </c>
      <c r="D100" s="252" t="s">
        <v>235</v>
      </c>
      <c r="E100" s="253" t="s">
        <v>696</v>
      </c>
      <c r="F100" s="254" t="s">
        <v>697</v>
      </c>
      <c r="G100" s="255" t="s">
        <v>698</v>
      </c>
      <c r="H100" s="256">
        <v>16.8</v>
      </c>
      <c r="I100" s="257"/>
      <c r="J100" s="258">
        <f>ROUND(I100*H100,2)</f>
        <v>0</v>
      </c>
      <c r="K100" s="254" t="s">
        <v>1</v>
      </c>
      <c r="L100" s="259"/>
      <c r="M100" s="260" t="s">
        <v>1</v>
      </c>
      <c r="N100" s="261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164</v>
      </c>
      <c r="AT100" s="14" t="s">
        <v>235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699</v>
      </c>
    </row>
    <row r="101" spans="2:65" s="1" customFormat="1" ht="16.5" customHeight="1">
      <c r="B101" s="35"/>
      <c r="C101" s="252" t="s">
        <v>174</v>
      </c>
      <c r="D101" s="252" t="s">
        <v>235</v>
      </c>
      <c r="E101" s="253" t="s">
        <v>700</v>
      </c>
      <c r="F101" s="254" t="s">
        <v>701</v>
      </c>
      <c r="G101" s="255" t="s">
        <v>685</v>
      </c>
      <c r="H101" s="256">
        <v>8</v>
      </c>
      <c r="I101" s="257"/>
      <c r="J101" s="258">
        <f>ROUND(I101*H101,2)</f>
        <v>0</v>
      </c>
      <c r="K101" s="254" t="s">
        <v>1</v>
      </c>
      <c r="L101" s="259"/>
      <c r="M101" s="260" t="s">
        <v>1</v>
      </c>
      <c r="N101" s="261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164</v>
      </c>
      <c r="AT101" s="14" t="s">
        <v>235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702</v>
      </c>
    </row>
    <row r="102" spans="2:65" s="1" customFormat="1" ht="16.5" customHeight="1">
      <c r="B102" s="35"/>
      <c r="C102" s="252" t="s">
        <v>247</v>
      </c>
      <c r="D102" s="252" t="s">
        <v>235</v>
      </c>
      <c r="E102" s="253" t="s">
        <v>703</v>
      </c>
      <c r="F102" s="254" t="s">
        <v>704</v>
      </c>
      <c r="G102" s="255" t="s">
        <v>685</v>
      </c>
      <c r="H102" s="256">
        <v>16</v>
      </c>
      <c r="I102" s="257"/>
      <c r="J102" s="258">
        <f>ROUND(I102*H102,2)</f>
        <v>0</v>
      </c>
      <c r="K102" s="254" t="s">
        <v>1</v>
      </c>
      <c r="L102" s="259"/>
      <c r="M102" s="260" t="s">
        <v>1</v>
      </c>
      <c r="N102" s="261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164</v>
      </c>
      <c r="AT102" s="14" t="s">
        <v>235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705</v>
      </c>
    </row>
    <row r="103" spans="2:65" s="1" customFormat="1" ht="16.5" customHeight="1">
      <c r="B103" s="35"/>
      <c r="C103" s="252" t="s">
        <v>170</v>
      </c>
      <c r="D103" s="252" t="s">
        <v>235</v>
      </c>
      <c r="E103" s="253" t="s">
        <v>706</v>
      </c>
      <c r="F103" s="254" t="s">
        <v>707</v>
      </c>
      <c r="G103" s="255" t="s">
        <v>708</v>
      </c>
      <c r="H103" s="256">
        <v>0.008</v>
      </c>
      <c r="I103" s="257"/>
      <c r="J103" s="258">
        <f>ROUND(I103*H103,2)</f>
        <v>0</v>
      </c>
      <c r="K103" s="254" t="s">
        <v>1</v>
      </c>
      <c r="L103" s="259"/>
      <c r="M103" s="260" t="s">
        <v>1</v>
      </c>
      <c r="N103" s="261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164</v>
      </c>
      <c r="AT103" s="14" t="s">
        <v>235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709</v>
      </c>
    </row>
    <row r="104" spans="2:65" s="1" customFormat="1" ht="16.5" customHeight="1">
      <c r="B104" s="35"/>
      <c r="C104" s="208" t="s">
        <v>257</v>
      </c>
      <c r="D104" s="208" t="s">
        <v>138</v>
      </c>
      <c r="E104" s="209" t="s">
        <v>710</v>
      </c>
      <c r="F104" s="210" t="s">
        <v>711</v>
      </c>
      <c r="G104" s="211" t="s">
        <v>685</v>
      </c>
      <c r="H104" s="212">
        <v>8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712</v>
      </c>
    </row>
    <row r="105" spans="2:65" s="1" customFormat="1" ht="16.5" customHeight="1">
      <c r="B105" s="35"/>
      <c r="C105" s="208" t="s">
        <v>260</v>
      </c>
      <c r="D105" s="208" t="s">
        <v>138</v>
      </c>
      <c r="E105" s="209" t="s">
        <v>713</v>
      </c>
      <c r="F105" s="210" t="s">
        <v>714</v>
      </c>
      <c r="G105" s="211" t="s">
        <v>715</v>
      </c>
      <c r="H105" s="212">
        <v>6.656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716</v>
      </c>
    </row>
    <row r="106" spans="2:65" s="1" customFormat="1" ht="16.5" customHeight="1">
      <c r="B106" s="35"/>
      <c r="C106" s="208" t="s">
        <v>8</v>
      </c>
      <c r="D106" s="208" t="s">
        <v>138</v>
      </c>
      <c r="E106" s="209" t="s">
        <v>717</v>
      </c>
      <c r="F106" s="210" t="s">
        <v>718</v>
      </c>
      <c r="G106" s="211" t="s">
        <v>719</v>
      </c>
      <c r="H106" s="212">
        <v>33.28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720</v>
      </c>
    </row>
    <row r="107" spans="2:65" s="1" customFormat="1" ht="16.5" customHeight="1">
      <c r="B107" s="35"/>
      <c r="C107" s="208" t="s">
        <v>268</v>
      </c>
      <c r="D107" s="208" t="s">
        <v>138</v>
      </c>
      <c r="E107" s="209" t="s">
        <v>721</v>
      </c>
      <c r="F107" s="210" t="s">
        <v>722</v>
      </c>
      <c r="G107" s="211" t="s">
        <v>719</v>
      </c>
      <c r="H107" s="212">
        <v>33.28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723</v>
      </c>
    </row>
    <row r="108" spans="2:65" s="1" customFormat="1" ht="16.5" customHeight="1">
      <c r="B108" s="35"/>
      <c r="C108" s="208" t="s">
        <v>272</v>
      </c>
      <c r="D108" s="208" t="s">
        <v>138</v>
      </c>
      <c r="E108" s="209" t="s">
        <v>724</v>
      </c>
      <c r="F108" s="210" t="s">
        <v>725</v>
      </c>
      <c r="G108" s="211" t="s">
        <v>685</v>
      </c>
      <c r="H108" s="212">
        <v>8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726</v>
      </c>
    </row>
    <row r="109" spans="2:65" s="1" customFormat="1" ht="16.5" customHeight="1">
      <c r="B109" s="35"/>
      <c r="C109" s="208" t="s">
        <v>276</v>
      </c>
      <c r="D109" s="208" t="s">
        <v>138</v>
      </c>
      <c r="E109" s="209" t="s">
        <v>727</v>
      </c>
      <c r="F109" s="210" t="s">
        <v>728</v>
      </c>
      <c r="G109" s="211" t="s">
        <v>685</v>
      </c>
      <c r="H109" s="212">
        <v>8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67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729</v>
      </c>
    </row>
    <row r="110" spans="2:65" s="1" customFormat="1" ht="16.5" customHeight="1">
      <c r="B110" s="35"/>
      <c r="C110" s="252" t="s">
        <v>280</v>
      </c>
      <c r="D110" s="252" t="s">
        <v>235</v>
      </c>
      <c r="E110" s="253" t="s">
        <v>730</v>
      </c>
      <c r="F110" s="254" t="s">
        <v>731</v>
      </c>
      <c r="G110" s="255" t="s">
        <v>732</v>
      </c>
      <c r="H110" s="256">
        <v>4</v>
      </c>
      <c r="I110" s="257"/>
      <c r="J110" s="258">
        <f>ROUND(I110*H110,2)</f>
        <v>0</v>
      </c>
      <c r="K110" s="254" t="s">
        <v>1</v>
      </c>
      <c r="L110" s="259"/>
      <c r="M110" s="260" t="s">
        <v>1</v>
      </c>
      <c r="N110" s="261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164</v>
      </c>
      <c r="AT110" s="14" t="s">
        <v>235</v>
      </c>
      <c r="AU110" s="14" t="s">
        <v>67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733</v>
      </c>
    </row>
    <row r="111" spans="2:65" s="1" customFormat="1" ht="16.5" customHeight="1">
      <c r="B111" s="35"/>
      <c r="C111" s="252" t="s">
        <v>284</v>
      </c>
      <c r="D111" s="252" t="s">
        <v>235</v>
      </c>
      <c r="E111" s="253" t="s">
        <v>734</v>
      </c>
      <c r="F111" s="254" t="s">
        <v>735</v>
      </c>
      <c r="G111" s="255" t="s">
        <v>732</v>
      </c>
      <c r="H111" s="256">
        <v>4</v>
      </c>
      <c r="I111" s="257"/>
      <c r="J111" s="258">
        <f>ROUND(I111*H111,2)</f>
        <v>0</v>
      </c>
      <c r="K111" s="254" t="s">
        <v>1</v>
      </c>
      <c r="L111" s="259"/>
      <c r="M111" s="260" t="s">
        <v>1</v>
      </c>
      <c r="N111" s="261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164</v>
      </c>
      <c r="AT111" s="14" t="s">
        <v>235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736</v>
      </c>
    </row>
    <row r="112" spans="2:65" s="1" customFormat="1" ht="16.5" customHeight="1">
      <c r="B112" s="35"/>
      <c r="C112" s="208" t="s">
        <v>7</v>
      </c>
      <c r="D112" s="208" t="s">
        <v>138</v>
      </c>
      <c r="E112" s="209" t="s">
        <v>737</v>
      </c>
      <c r="F112" s="210" t="s">
        <v>738</v>
      </c>
      <c r="G112" s="211" t="s">
        <v>739</v>
      </c>
      <c r="H112" s="212">
        <v>0.15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740</v>
      </c>
    </row>
    <row r="113" spans="2:65" s="1" customFormat="1" ht="16.5" customHeight="1">
      <c r="B113" s="35"/>
      <c r="C113" s="208" t="s">
        <v>296</v>
      </c>
      <c r="D113" s="208" t="s">
        <v>138</v>
      </c>
      <c r="E113" s="209" t="s">
        <v>741</v>
      </c>
      <c r="F113" s="210" t="s">
        <v>742</v>
      </c>
      <c r="G113" s="211" t="s">
        <v>739</v>
      </c>
      <c r="H113" s="212">
        <v>0.15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743</v>
      </c>
    </row>
    <row r="114" spans="2:65" s="1" customFormat="1" ht="16.5" customHeight="1">
      <c r="B114" s="35"/>
      <c r="C114" s="208" t="s">
        <v>300</v>
      </c>
      <c r="D114" s="208" t="s">
        <v>138</v>
      </c>
      <c r="E114" s="209" t="s">
        <v>744</v>
      </c>
      <c r="F114" s="210" t="s">
        <v>745</v>
      </c>
      <c r="G114" s="211" t="s">
        <v>732</v>
      </c>
      <c r="H114" s="212">
        <v>1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746</v>
      </c>
    </row>
    <row r="115" spans="2:65" s="1" customFormat="1" ht="16.5" customHeight="1">
      <c r="B115" s="35"/>
      <c r="C115" s="208" t="s">
        <v>306</v>
      </c>
      <c r="D115" s="208" t="s">
        <v>138</v>
      </c>
      <c r="E115" s="209" t="s">
        <v>747</v>
      </c>
      <c r="F115" s="210" t="s">
        <v>748</v>
      </c>
      <c r="G115" s="211" t="s">
        <v>732</v>
      </c>
      <c r="H115" s="212">
        <v>1</v>
      </c>
      <c r="I115" s="213"/>
      <c r="J115" s="214">
        <f>ROUND(I115*H115,2)</f>
        <v>0</v>
      </c>
      <c r="K115" s="210" t="s">
        <v>1</v>
      </c>
      <c r="L115" s="40"/>
      <c r="M115" s="220" t="s">
        <v>1</v>
      </c>
      <c r="N115" s="221" t="s">
        <v>38</v>
      </c>
      <c r="O115" s="222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749</v>
      </c>
    </row>
    <row r="116" spans="2:12" s="1" customFormat="1" ht="6.95" customHeight="1">
      <c r="B116" s="54"/>
      <c r="C116" s="55"/>
      <c r="D116" s="55"/>
      <c r="E116" s="55"/>
      <c r="F116" s="55"/>
      <c r="G116" s="55"/>
      <c r="H116" s="55"/>
      <c r="I116" s="155"/>
      <c r="J116" s="55"/>
      <c r="K116" s="55"/>
      <c r="L116" s="40"/>
    </row>
  </sheetData>
  <sheetProtection password="CC35" sheet="1" objects="1" scenarios="1" formatColumns="0" formatRows="0" autoFilter="0"/>
  <autoFilter ref="C90:K115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93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750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ROUND((SUM(BE67:BE74)+SUM(BE94:BE107)),2)</f>
        <v>0</v>
      </c>
      <c r="I35" s="144">
        <v>0.21</v>
      </c>
      <c r="J35" s="143">
        <f>ROUND(((SUM(BE67:BE74)+SUM(BE94:BE107))*I35),2)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ROUND((SUM(BF67:BF74)+SUM(BF94:BF107)),2)</f>
        <v>0</v>
      </c>
      <c r="I36" s="144">
        <v>0.15</v>
      </c>
      <c r="J36" s="143">
        <f>ROUND(((SUM(BF67:BF74)+SUM(BF94:BF107))*I36),2)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ROUND((SUM(BG67:BG74)+SUM(BG94:BG107)),2)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ROUND((SUM(BH67:BH74)+SUM(BH94:BH107)),2)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ROUND((SUM(BI67:BI74)+SUM(BI94:BI107)),2)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421 - Technická ochrana kabelů slaboproudu u okružní křižovatky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751</v>
      </c>
      <c r="E62" s="168"/>
      <c r="F62" s="168"/>
      <c r="G62" s="168"/>
      <c r="H62" s="168"/>
      <c r="I62" s="169"/>
      <c r="J62" s="170">
        <f>J101</f>
        <v>0</v>
      </c>
      <c r="K62" s="166"/>
      <c r="L62" s="171"/>
    </row>
    <row r="63" spans="2:12" s="12" customFormat="1" ht="19.9" customHeight="1">
      <c r="B63" s="262"/>
      <c r="C63" s="263"/>
      <c r="D63" s="264" t="s">
        <v>752</v>
      </c>
      <c r="E63" s="265"/>
      <c r="F63" s="265"/>
      <c r="G63" s="265"/>
      <c r="H63" s="265"/>
      <c r="I63" s="266"/>
      <c r="J63" s="267">
        <f>J102</f>
        <v>0</v>
      </c>
      <c r="K63" s="263"/>
      <c r="L63" s="268"/>
    </row>
    <row r="64" spans="2:12" s="12" customFormat="1" ht="19.9" customHeight="1">
      <c r="B64" s="262"/>
      <c r="C64" s="263"/>
      <c r="D64" s="264" t="s">
        <v>753</v>
      </c>
      <c r="E64" s="265"/>
      <c r="F64" s="265"/>
      <c r="G64" s="265"/>
      <c r="H64" s="265"/>
      <c r="I64" s="266"/>
      <c r="J64" s="267">
        <f>J104</f>
        <v>0</v>
      </c>
      <c r="K64" s="263"/>
      <c r="L64" s="268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668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669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421 - Technická ochrana kabelů slaboproudu u okružní křižovatky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P95+SUM(P96:P101)</f>
        <v>0</v>
      </c>
      <c r="Q94" s="89"/>
      <c r="R94" s="191">
        <f>R95+SUM(R96:R101)</f>
        <v>0</v>
      </c>
      <c r="S94" s="89"/>
      <c r="T94" s="192">
        <f>T95+SUM(T96:T101)</f>
        <v>0</v>
      </c>
      <c r="AT94" s="14" t="s">
        <v>66</v>
      </c>
      <c r="AU94" s="14" t="s">
        <v>77</v>
      </c>
      <c r="BK94" s="193">
        <f>BK95+SUM(BK96:BK101)</f>
        <v>0</v>
      </c>
    </row>
    <row r="95" spans="2:65" s="1" customFormat="1" ht="16.5" customHeight="1">
      <c r="B95" s="35"/>
      <c r="C95" s="208" t="s">
        <v>75</v>
      </c>
      <c r="D95" s="208" t="s">
        <v>138</v>
      </c>
      <c r="E95" s="209" t="s">
        <v>754</v>
      </c>
      <c r="F95" s="210" t="s">
        <v>755</v>
      </c>
      <c r="G95" s="211" t="s">
        <v>708</v>
      </c>
      <c r="H95" s="212">
        <v>25.5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756</v>
      </c>
    </row>
    <row r="96" spans="2:65" s="1" customFormat="1" ht="16.5" customHeight="1">
      <c r="B96" s="35"/>
      <c r="C96" s="208" t="s">
        <v>90</v>
      </c>
      <c r="D96" s="208" t="s">
        <v>138</v>
      </c>
      <c r="E96" s="209" t="s">
        <v>757</v>
      </c>
      <c r="F96" s="210" t="s">
        <v>758</v>
      </c>
      <c r="G96" s="211" t="s">
        <v>708</v>
      </c>
      <c r="H96" s="212">
        <v>25.5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759</v>
      </c>
    </row>
    <row r="97" spans="2:65" s="1" customFormat="1" ht="16.5" customHeight="1">
      <c r="B97" s="35"/>
      <c r="C97" s="208" t="s">
        <v>146</v>
      </c>
      <c r="D97" s="208" t="s">
        <v>138</v>
      </c>
      <c r="E97" s="209" t="s">
        <v>760</v>
      </c>
      <c r="F97" s="210" t="s">
        <v>761</v>
      </c>
      <c r="G97" s="211" t="s">
        <v>672</v>
      </c>
      <c r="H97" s="212">
        <v>30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762</v>
      </c>
    </row>
    <row r="98" spans="2:65" s="1" customFormat="1" ht="16.5" customHeight="1">
      <c r="B98" s="35"/>
      <c r="C98" s="208" t="s">
        <v>142</v>
      </c>
      <c r="D98" s="208" t="s">
        <v>138</v>
      </c>
      <c r="E98" s="209" t="s">
        <v>763</v>
      </c>
      <c r="F98" s="210" t="s">
        <v>764</v>
      </c>
      <c r="G98" s="211" t="s">
        <v>672</v>
      </c>
      <c r="H98" s="212">
        <v>30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765</v>
      </c>
    </row>
    <row r="99" spans="2:65" s="1" customFormat="1" ht="16.5" customHeight="1">
      <c r="B99" s="35"/>
      <c r="C99" s="208" t="s">
        <v>153</v>
      </c>
      <c r="D99" s="208" t="s">
        <v>138</v>
      </c>
      <c r="E99" s="209" t="s">
        <v>766</v>
      </c>
      <c r="F99" s="210" t="s">
        <v>767</v>
      </c>
      <c r="G99" s="211" t="s">
        <v>672</v>
      </c>
      <c r="H99" s="212">
        <v>30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768</v>
      </c>
    </row>
    <row r="100" spans="2:65" s="1" customFormat="1" ht="16.5" customHeight="1">
      <c r="B100" s="35"/>
      <c r="C100" s="208" t="s">
        <v>157</v>
      </c>
      <c r="D100" s="208" t="s">
        <v>138</v>
      </c>
      <c r="E100" s="209" t="s">
        <v>769</v>
      </c>
      <c r="F100" s="210" t="s">
        <v>770</v>
      </c>
      <c r="G100" s="211" t="s">
        <v>719</v>
      </c>
      <c r="H100" s="212">
        <v>30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771</v>
      </c>
    </row>
    <row r="101" spans="2:63" s="9" customFormat="1" ht="25.9" customHeight="1">
      <c r="B101" s="194"/>
      <c r="C101" s="195"/>
      <c r="D101" s="196" t="s">
        <v>66</v>
      </c>
      <c r="E101" s="197" t="s">
        <v>772</v>
      </c>
      <c r="F101" s="197" t="s">
        <v>773</v>
      </c>
      <c r="G101" s="195"/>
      <c r="H101" s="195"/>
      <c r="I101" s="198"/>
      <c r="J101" s="199">
        <f>BK101</f>
        <v>0</v>
      </c>
      <c r="K101" s="195"/>
      <c r="L101" s="200"/>
      <c r="M101" s="201"/>
      <c r="N101" s="202"/>
      <c r="O101" s="202"/>
      <c r="P101" s="203">
        <f>P102+P104</f>
        <v>0</v>
      </c>
      <c r="Q101" s="202"/>
      <c r="R101" s="203">
        <f>R102+R104</f>
        <v>0</v>
      </c>
      <c r="S101" s="202"/>
      <c r="T101" s="204">
        <f>T102+T104</f>
        <v>0</v>
      </c>
      <c r="AR101" s="205" t="s">
        <v>90</v>
      </c>
      <c r="AT101" s="206" t="s">
        <v>66</v>
      </c>
      <c r="AU101" s="206" t="s">
        <v>67</v>
      </c>
      <c r="AY101" s="205" t="s">
        <v>137</v>
      </c>
      <c r="BK101" s="207">
        <f>BK102+BK104</f>
        <v>0</v>
      </c>
    </row>
    <row r="102" spans="2:63" s="9" customFormat="1" ht="22.8" customHeight="1">
      <c r="B102" s="194"/>
      <c r="C102" s="195"/>
      <c r="D102" s="196" t="s">
        <v>66</v>
      </c>
      <c r="E102" s="269" t="s">
        <v>774</v>
      </c>
      <c r="F102" s="269" t="s">
        <v>775</v>
      </c>
      <c r="G102" s="195"/>
      <c r="H102" s="195"/>
      <c r="I102" s="198"/>
      <c r="J102" s="270">
        <f>BK102</f>
        <v>0</v>
      </c>
      <c r="K102" s="195"/>
      <c r="L102" s="200"/>
      <c r="M102" s="201"/>
      <c r="N102" s="202"/>
      <c r="O102" s="202"/>
      <c r="P102" s="203">
        <f>P103</f>
        <v>0</v>
      </c>
      <c r="Q102" s="202"/>
      <c r="R102" s="203">
        <f>R103</f>
        <v>0</v>
      </c>
      <c r="S102" s="202"/>
      <c r="T102" s="204">
        <f>T103</f>
        <v>0</v>
      </c>
      <c r="AR102" s="205" t="s">
        <v>90</v>
      </c>
      <c r="AT102" s="206" t="s">
        <v>66</v>
      </c>
      <c r="AU102" s="206" t="s">
        <v>75</v>
      </c>
      <c r="AY102" s="205" t="s">
        <v>137</v>
      </c>
      <c r="BK102" s="207">
        <f>BK103</f>
        <v>0</v>
      </c>
    </row>
    <row r="103" spans="2:65" s="1" customFormat="1" ht="16.5" customHeight="1">
      <c r="B103" s="35"/>
      <c r="C103" s="208" t="s">
        <v>164</v>
      </c>
      <c r="D103" s="208" t="s">
        <v>138</v>
      </c>
      <c r="E103" s="209" t="s">
        <v>776</v>
      </c>
      <c r="F103" s="210" t="s">
        <v>777</v>
      </c>
      <c r="G103" s="211" t="s">
        <v>672</v>
      </c>
      <c r="H103" s="212">
        <v>30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268</v>
      </c>
      <c r="AT103" s="14" t="s">
        <v>138</v>
      </c>
      <c r="AU103" s="14" t="s">
        <v>90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268</v>
      </c>
      <c r="BM103" s="14" t="s">
        <v>778</v>
      </c>
    </row>
    <row r="104" spans="2:63" s="9" customFormat="1" ht="22.8" customHeight="1">
      <c r="B104" s="194"/>
      <c r="C104" s="195"/>
      <c r="D104" s="196" t="s">
        <v>66</v>
      </c>
      <c r="E104" s="269" t="s">
        <v>779</v>
      </c>
      <c r="F104" s="269" t="s">
        <v>775</v>
      </c>
      <c r="G104" s="195"/>
      <c r="H104" s="195"/>
      <c r="I104" s="198"/>
      <c r="J104" s="270">
        <f>BK104</f>
        <v>0</v>
      </c>
      <c r="K104" s="195"/>
      <c r="L104" s="200"/>
      <c r="M104" s="201"/>
      <c r="N104" s="202"/>
      <c r="O104" s="202"/>
      <c r="P104" s="203">
        <f>SUM(P105:P107)</f>
        <v>0</v>
      </c>
      <c r="Q104" s="202"/>
      <c r="R104" s="203">
        <f>SUM(R105:R107)</f>
        <v>0</v>
      </c>
      <c r="S104" s="202"/>
      <c r="T104" s="204">
        <f>SUM(T105:T107)</f>
        <v>0</v>
      </c>
      <c r="AR104" s="205" t="s">
        <v>90</v>
      </c>
      <c r="AT104" s="206" t="s">
        <v>66</v>
      </c>
      <c r="AU104" s="206" t="s">
        <v>75</v>
      </c>
      <c r="AY104" s="205" t="s">
        <v>137</v>
      </c>
      <c r="BK104" s="207">
        <f>SUM(BK105:BK107)</f>
        <v>0</v>
      </c>
    </row>
    <row r="105" spans="2:65" s="1" customFormat="1" ht="16.5" customHeight="1">
      <c r="B105" s="35"/>
      <c r="C105" s="208" t="s">
        <v>172</v>
      </c>
      <c r="D105" s="208" t="s">
        <v>138</v>
      </c>
      <c r="E105" s="209" t="s">
        <v>780</v>
      </c>
      <c r="F105" s="210" t="s">
        <v>781</v>
      </c>
      <c r="G105" s="211" t="s">
        <v>672</v>
      </c>
      <c r="H105" s="212">
        <v>30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268</v>
      </c>
      <c r="AT105" s="14" t="s">
        <v>138</v>
      </c>
      <c r="AU105" s="14" t="s">
        <v>90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268</v>
      </c>
      <c r="BM105" s="14" t="s">
        <v>782</v>
      </c>
    </row>
    <row r="106" spans="2:65" s="1" customFormat="1" ht="16.5" customHeight="1">
      <c r="B106" s="35"/>
      <c r="C106" s="252" t="s">
        <v>174</v>
      </c>
      <c r="D106" s="252" t="s">
        <v>235</v>
      </c>
      <c r="E106" s="253" t="s">
        <v>783</v>
      </c>
      <c r="F106" s="254" t="s">
        <v>784</v>
      </c>
      <c r="G106" s="255" t="s">
        <v>732</v>
      </c>
      <c r="H106" s="256">
        <v>10</v>
      </c>
      <c r="I106" s="257"/>
      <c r="J106" s="258">
        <f>ROUND(I106*H106,2)</f>
        <v>0</v>
      </c>
      <c r="K106" s="254" t="s">
        <v>1</v>
      </c>
      <c r="L106" s="259"/>
      <c r="M106" s="260" t="s">
        <v>1</v>
      </c>
      <c r="N106" s="261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352</v>
      </c>
      <c r="AT106" s="14" t="s">
        <v>235</v>
      </c>
      <c r="AU106" s="14" t="s">
        <v>90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268</v>
      </c>
      <c r="BM106" s="14" t="s">
        <v>785</v>
      </c>
    </row>
    <row r="107" spans="2:65" s="1" customFormat="1" ht="16.5" customHeight="1">
      <c r="B107" s="35"/>
      <c r="C107" s="208" t="s">
        <v>161</v>
      </c>
      <c r="D107" s="208" t="s">
        <v>138</v>
      </c>
      <c r="E107" s="209" t="s">
        <v>786</v>
      </c>
      <c r="F107" s="210" t="s">
        <v>787</v>
      </c>
      <c r="G107" s="211" t="s">
        <v>672</v>
      </c>
      <c r="H107" s="212">
        <v>30</v>
      </c>
      <c r="I107" s="213"/>
      <c r="J107" s="214">
        <f>ROUND(I107*H107,2)</f>
        <v>0</v>
      </c>
      <c r="K107" s="210" t="s">
        <v>1</v>
      </c>
      <c r="L107" s="40"/>
      <c r="M107" s="220" t="s">
        <v>1</v>
      </c>
      <c r="N107" s="221" t="s">
        <v>38</v>
      </c>
      <c r="O107" s="222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AR107" s="14" t="s">
        <v>268</v>
      </c>
      <c r="AT107" s="14" t="s">
        <v>138</v>
      </c>
      <c r="AU107" s="14" t="s">
        <v>90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268</v>
      </c>
      <c r="BM107" s="14" t="s">
        <v>788</v>
      </c>
    </row>
    <row r="108" spans="2:12" s="1" customFormat="1" ht="6.95" customHeight="1">
      <c r="B108" s="54"/>
      <c r="C108" s="55"/>
      <c r="D108" s="55"/>
      <c r="E108" s="55"/>
      <c r="F108" s="55"/>
      <c r="G108" s="55"/>
      <c r="H108" s="55"/>
      <c r="I108" s="155"/>
      <c r="J108" s="55"/>
      <c r="K108" s="55"/>
      <c r="L108" s="40"/>
    </row>
  </sheetData>
  <sheetProtection password="CC35" sheet="1" objects="1" scenarios="1" formatColumns="0" formatRows="0" autoFilter="0"/>
  <autoFilter ref="C93:K107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789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J66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ROUND((SUM(BE66:BE73)+SUM(BE93:BE121)),2)</f>
        <v>0</v>
      </c>
      <c r="I35" s="144">
        <v>0.21</v>
      </c>
      <c r="J35" s="143">
        <f>ROUND(((SUM(BE66:BE73)+SUM(BE93:BE121))*I35),2)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ROUND((SUM(BF66:BF73)+SUM(BF93:BF121)),2)</f>
        <v>0</v>
      </c>
      <c r="I36" s="144">
        <v>0.15</v>
      </c>
      <c r="J36" s="143">
        <f>ROUND(((SUM(BF66:BF73)+SUM(BF93:BF121))*I36),2)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ROUND((SUM(BG66:BG73)+SUM(BG93:BG121)),2)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ROUND((SUM(BH66:BH73)+SUM(BH93:BH121)),2)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ROUND((SUM(BI66:BI73)+SUM(BI93:BI121)),2)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431 - Technická ochrana kabelů VN u okružní křižovatky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J93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790</v>
      </c>
      <c r="E62" s="168"/>
      <c r="F62" s="168"/>
      <c r="G62" s="168"/>
      <c r="H62" s="168"/>
      <c r="I62" s="169"/>
      <c r="J62" s="170">
        <f>J109</f>
        <v>0</v>
      </c>
      <c r="K62" s="166"/>
      <c r="L62" s="171"/>
    </row>
    <row r="63" spans="2:12" s="12" customFormat="1" ht="19.9" customHeight="1">
      <c r="B63" s="262"/>
      <c r="C63" s="263"/>
      <c r="D63" s="264" t="s">
        <v>791</v>
      </c>
      <c r="E63" s="265"/>
      <c r="F63" s="265"/>
      <c r="G63" s="265"/>
      <c r="H63" s="265"/>
      <c r="I63" s="266"/>
      <c r="J63" s="267">
        <f>J110</f>
        <v>0</v>
      </c>
      <c r="K63" s="263"/>
      <c r="L63" s="268"/>
    </row>
    <row r="64" spans="2:12" s="1" customFormat="1" ht="21.8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2" s="1" customFormat="1" ht="6.95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4" s="1" customFormat="1" ht="29.25" customHeight="1">
      <c r="B66" s="35"/>
      <c r="C66" s="164" t="s">
        <v>113</v>
      </c>
      <c r="D66" s="36"/>
      <c r="E66" s="36"/>
      <c r="F66" s="36"/>
      <c r="G66" s="36"/>
      <c r="H66" s="36"/>
      <c r="I66" s="128"/>
      <c r="J66" s="172">
        <f>ROUND(J67+J68+J69+J70+J71+J72,2)</f>
        <v>0</v>
      </c>
      <c r="K66" s="36"/>
      <c r="L66" s="40"/>
      <c r="N66" s="173" t="s">
        <v>37</v>
      </c>
    </row>
    <row r="67" spans="2:65" s="1" customFormat="1" ht="18" customHeight="1">
      <c r="B67" s="35"/>
      <c r="C67" s="36"/>
      <c r="D67" s="174" t="s">
        <v>114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668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117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118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669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5" t="s">
        <v>120</v>
      </c>
      <c r="E72" s="36"/>
      <c r="F72" s="36"/>
      <c r="G72" s="36"/>
      <c r="H72" s="36"/>
      <c r="I72" s="128"/>
      <c r="J72" s="176">
        <f>ROUND(J30*T72,2)</f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121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12" s="1" customFormat="1" ht="12">
      <c r="B73" s="35"/>
      <c r="C73" s="36"/>
      <c r="D73" s="36"/>
      <c r="E73" s="36"/>
      <c r="F73" s="36"/>
      <c r="G73" s="36"/>
      <c r="H73" s="36"/>
      <c r="I73" s="128"/>
      <c r="J73" s="36"/>
      <c r="K73" s="36"/>
      <c r="L73" s="40"/>
    </row>
    <row r="74" spans="2:12" s="1" customFormat="1" ht="29.25" customHeight="1">
      <c r="B74" s="35"/>
      <c r="C74" s="181" t="s">
        <v>122</v>
      </c>
      <c r="D74" s="161"/>
      <c r="E74" s="161"/>
      <c r="F74" s="161"/>
      <c r="G74" s="161"/>
      <c r="H74" s="161"/>
      <c r="I74" s="162"/>
      <c r="J74" s="182">
        <f>ROUND(J61+J66,2)</f>
        <v>0</v>
      </c>
      <c r="K74" s="161"/>
      <c r="L74" s="40"/>
    </row>
    <row r="75" spans="2:12" s="1" customFormat="1" ht="6.95" customHeight="1">
      <c r="B75" s="54"/>
      <c r="C75" s="55"/>
      <c r="D75" s="55"/>
      <c r="E75" s="55"/>
      <c r="F75" s="55"/>
      <c r="G75" s="55"/>
      <c r="H75" s="55"/>
      <c r="I75" s="155"/>
      <c r="J75" s="55"/>
      <c r="K75" s="55"/>
      <c r="L75" s="40"/>
    </row>
    <row r="79" spans="2:12" s="1" customFormat="1" ht="6.95" customHeight="1">
      <c r="B79" s="56"/>
      <c r="C79" s="57"/>
      <c r="D79" s="57"/>
      <c r="E79" s="57"/>
      <c r="F79" s="57"/>
      <c r="G79" s="57"/>
      <c r="H79" s="57"/>
      <c r="I79" s="158"/>
      <c r="J79" s="57"/>
      <c r="K79" s="57"/>
      <c r="L79" s="40"/>
    </row>
    <row r="80" spans="2:12" s="1" customFormat="1" ht="24.95" customHeight="1">
      <c r="B80" s="35"/>
      <c r="C80" s="20" t="s">
        <v>123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6.95" customHeight="1">
      <c r="B81" s="35"/>
      <c r="C81" s="36"/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2" customHeight="1">
      <c r="B82" s="35"/>
      <c r="C82" s="29" t="s">
        <v>16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159" t="str">
        <f>E7</f>
        <v>Okružní křižovatka v km 1,391.91 u areálu T-sport a SOPO - Modletice včetně chodníku k zastávce</v>
      </c>
      <c r="F83" s="29"/>
      <c r="G83" s="29"/>
      <c r="H83" s="29"/>
      <c r="I83" s="128"/>
      <c r="J83" s="36"/>
      <c r="K83" s="36"/>
      <c r="L83" s="40"/>
    </row>
    <row r="84" spans="2:12" s="1" customFormat="1" ht="12" customHeight="1">
      <c r="B84" s="35"/>
      <c r="C84" s="29" t="s">
        <v>104</v>
      </c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6.5" customHeight="1">
      <c r="B85" s="35"/>
      <c r="C85" s="36"/>
      <c r="D85" s="36"/>
      <c r="E85" s="61" t="str">
        <f>E9</f>
        <v>SO 431 - Technická ochrana kabelů VN u okružní křižovatky</v>
      </c>
      <c r="F85" s="36"/>
      <c r="G85" s="36"/>
      <c r="H85" s="36"/>
      <c r="I85" s="128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2" customHeight="1">
      <c r="B87" s="35"/>
      <c r="C87" s="29" t="s">
        <v>20</v>
      </c>
      <c r="D87" s="36"/>
      <c r="E87" s="36"/>
      <c r="F87" s="24" t="str">
        <f>F12</f>
        <v xml:space="preserve"> </v>
      </c>
      <c r="G87" s="36"/>
      <c r="H87" s="36"/>
      <c r="I87" s="130" t="s">
        <v>22</v>
      </c>
      <c r="J87" s="64" t="str">
        <f>IF(J12="","",J12)</f>
        <v>5. 2. 2018</v>
      </c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28"/>
      <c r="J88" s="36"/>
      <c r="K88" s="36"/>
      <c r="L88" s="40"/>
    </row>
    <row r="89" spans="2:12" s="1" customFormat="1" ht="13.65" customHeight="1">
      <c r="B89" s="35"/>
      <c r="C89" s="29" t="s">
        <v>24</v>
      </c>
      <c r="D89" s="36"/>
      <c r="E89" s="36"/>
      <c r="F89" s="24" t="str">
        <f>E15</f>
        <v xml:space="preserve"> </v>
      </c>
      <c r="G89" s="36"/>
      <c r="H89" s="36"/>
      <c r="I89" s="130" t="s">
        <v>29</v>
      </c>
      <c r="J89" s="33" t="str">
        <f>E21</f>
        <v xml:space="preserve"> </v>
      </c>
      <c r="K89" s="36"/>
      <c r="L89" s="40"/>
    </row>
    <row r="90" spans="2:12" s="1" customFormat="1" ht="13.65" customHeight="1">
      <c r="B90" s="35"/>
      <c r="C90" s="29" t="s">
        <v>27</v>
      </c>
      <c r="D90" s="36"/>
      <c r="E90" s="36"/>
      <c r="F90" s="24" t="str">
        <f>IF(E18="","",E18)</f>
        <v>Vyplň údaj</v>
      </c>
      <c r="G90" s="36"/>
      <c r="H90" s="36"/>
      <c r="I90" s="130" t="s">
        <v>31</v>
      </c>
      <c r="J90" s="33" t="str">
        <f>E24</f>
        <v xml:space="preserve"> </v>
      </c>
      <c r="K90" s="36"/>
      <c r="L90" s="40"/>
    </row>
    <row r="91" spans="2:12" s="1" customFormat="1" ht="10.3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pans="2:20" s="8" customFormat="1" ht="29.25" customHeight="1">
      <c r="B92" s="183"/>
      <c r="C92" s="184" t="s">
        <v>124</v>
      </c>
      <c r="D92" s="185" t="s">
        <v>52</v>
      </c>
      <c r="E92" s="185" t="s">
        <v>48</v>
      </c>
      <c r="F92" s="185" t="s">
        <v>49</v>
      </c>
      <c r="G92" s="185" t="s">
        <v>125</v>
      </c>
      <c r="H92" s="185" t="s">
        <v>126</v>
      </c>
      <c r="I92" s="186" t="s">
        <v>127</v>
      </c>
      <c r="J92" s="187" t="s">
        <v>110</v>
      </c>
      <c r="K92" s="188" t="s">
        <v>128</v>
      </c>
      <c r="L92" s="189"/>
      <c r="M92" s="85" t="s">
        <v>1</v>
      </c>
      <c r="N92" s="86" t="s">
        <v>37</v>
      </c>
      <c r="O92" s="86" t="s">
        <v>129</v>
      </c>
      <c r="P92" s="86" t="s">
        <v>130</v>
      </c>
      <c r="Q92" s="86" t="s">
        <v>131</v>
      </c>
      <c r="R92" s="86" t="s">
        <v>132</v>
      </c>
      <c r="S92" s="86" t="s">
        <v>133</v>
      </c>
      <c r="T92" s="87" t="s">
        <v>134</v>
      </c>
    </row>
    <row r="93" spans="2:63" s="1" customFormat="1" ht="22.8" customHeight="1">
      <c r="B93" s="35"/>
      <c r="C93" s="92" t="s">
        <v>135</v>
      </c>
      <c r="D93" s="36"/>
      <c r="E93" s="36"/>
      <c r="F93" s="36"/>
      <c r="G93" s="36"/>
      <c r="H93" s="36"/>
      <c r="I93" s="128"/>
      <c r="J93" s="190">
        <f>BK93</f>
        <v>0</v>
      </c>
      <c r="K93" s="36"/>
      <c r="L93" s="40"/>
      <c r="M93" s="88"/>
      <c r="N93" s="89"/>
      <c r="O93" s="89"/>
      <c r="P93" s="191">
        <f>P94+SUM(P95:P109)</f>
        <v>0</v>
      </c>
      <c r="Q93" s="89"/>
      <c r="R93" s="191">
        <f>R94+SUM(R95:R109)</f>
        <v>0</v>
      </c>
      <c r="S93" s="89"/>
      <c r="T93" s="192">
        <f>T94+SUM(T95:T109)</f>
        <v>0</v>
      </c>
      <c r="AT93" s="14" t="s">
        <v>66</v>
      </c>
      <c r="AU93" s="14" t="s">
        <v>77</v>
      </c>
      <c r="BK93" s="193">
        <f>BK94+SUM(BK95:BK109)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754</v>
      </c>
      <c r="F94" s="210" t="s">
        <v>755</v>
      </c>
      <c r="G94" s="211" t="s">
        <v>708</v>
      </c>
      <c r="H94" s="212">
        <v>60.35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792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757</v>
      </c>
      <c r="F95" s="210" t="s">
        <v>758</v>
      </c>
      <c r="G95" s="211" t="s">
        <v>708</v>
      </c>
      <c r="H95" s="212">
        <v>60.35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793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794</v>
      </c>
      <c r="F96" s="210" t="s">
        <v>795</v>
      </c>
      <c r="G96" s="211" t="s">
        <v>672</v>
      </c>
      <c r="H96" s="212">
        <v>51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796</v>
      </c>
    </row>
    <row r="97" spans="2:65" s="1" customFormat="1" ht="16.5" customHeight="1">
      <c r="B97" s="35"/>
      <c r="C97" s="252" t="s">
        <v>164</v>
      </c>
      <c r="D97" s="252" t="s">
        <v>235</v>
      </c>
      <c r="E97" s="253" t="s">
        <v>797</v>
      </c>
      <c r="F97" s="254" t="s">
        <v>798</v>
      </c>
      <c r="G97" s="255" t="s">
        <v>672</v>
      </c>
      <c r="H97" s="256">
        <v>25</v>
      </c>
      <c r="I97" s="257"/>
      <c r="J97" s="258">
        <f>ROUND(I97*H97,2)</f>
        <v>0</v>
      </c>
      <c r="K97" s="254" t="s">
        <v>1</v>
      </c>
      <c r="L97" s="259"/>
      <c r="M97" s="260" t="s">
        <v>1</v>
      </c>
      <c r="N97" s="261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164</v>
      </c>
      <c r="AT97" s="14" t="s">
        <v>235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799</v>
      </c>
    </row>
    <row r="98" spans="2:65" s="1" customFormat="1" ht="16.5" customHeight="1">
      <c r="B98" s="35"/>
      <c r="C98" s="252" t="s">
        <v>172</v>
      </c>
      <c r="D98" s="252" t="s">
        <v>235</v>
      </c>
      <c r="E98" s="253" t="s">
        <v>783</v>
      </c>
      <c r="F98" s="254" t="s">
        <v>784</v>
      </c>
      <c r="G98" s="255" t="s">
        <v>732</v>
      </c>
      <c r="H98" s="256">
        <v>26</v>
      </c>
      <c r="I98" s="257"/>
      <c r="J98" s="258">
        <f>ROUND(I98*H98,2)</f>
        <v>0</v>
      </c>
      <c r="K98" s="254" t="s">
        <v>1</v>
      </c>
      <c r="L98" s="259"/>
      <c r="M98" s="260" t="s">
        <v>1</v>
      </c>
      <c r="N98" s="261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164</v>
      </c>
      <c r="AT98" s="14" t="s">
        <v>235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800</v>
      </c>
    </row>
    <row r="99" spans="2:65" s="1" customFormat="1" ht="16.5" customHeight="1">
      <c r="B99" s="35"/>
      <c r="C99" s="208" t="s">
        <v>142</v>
      </c>
      <c r="D99" s="208" t="s">
        <v>138</v>
      </c>
      <c r="E99" s="209" t="s">
        <v>760</v>
      </c>
      <c r="F99" s="210" t="s">
        <v>761</v>
      </c>
      <c r="G99" s="211" t="s">
        <v>672</v>
      </c>
      <c r="H99" s="212">
        <v>16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801</v>
      </c>
    </row>
    <row r="100" spans="2:65" s="1" customFormat="1" ht="16.5" customHeight="1">
      <c r="B100" s="35"/>
      <c r="C100" s="208" t="s">
        <v>153</v>
      </c>
      <c r="D100" s="208" t="s">
        <v>138</v>
      </c>
      <c r="E100" s="209" t="s">
        <v>763</v>
      </c>
      <c r="F100" s="210" t="s">
        <v>764</v>
      </c>
      <c r="G100" s="211" t="s">
        <v>672</v>
      </c>
      <c r="H100" s="212">
        <v>71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802</v>
      </c>
    </row>
    <row r="101" spans="2:65" s="1" customFormat="1" ht="16.5" customHeight="1">
      <c r="B101" s="35"/>
      <c r="C101" s="208" t="s">
        <v>157</v>
      </c>
      <c r="D101" s="208" t="s">
        <v>138</v>
      </c>
      <c r="E101" s="209" t="s">
        <v>766</v>
      </c>
      <c r="F101" s="210" t="s">
        <v>767</v>
      </c>
      <c r="G101" s="211" t="s">
        <v>672</v>
      </c>
      <c r="H101" s="212">
        <v>71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803</v>
      </c>
    </row>
    <row r="102" spans="2:65" s="1" customFormat="1" ht="16.5" customHeight="1">
      <c r="B102" s="35"/>
      <c r="C102" s="208" t="s">
        <v>161</v>
      </c>
      <c r="D102" s="208" t="s">
        <v>138</v>
      </c>
      <c r="E102" s="209" t="s">
        <v>769</v>
      </c>
      <c r="F102" s="210" t="s">
        <v>770</v>
      </c>
      <c r="G102" s="211" t="s">
        <v>719</v>
      </c>
      <c r="H102" s="212">
        <v>71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804</v>
      </c>
    </row>
    <row r="103" spans="2:65" s="1" customFormat="1" ht="16.5" customHeight="1">
      <c r="B103" s="35"/>
      <c r="C103" s="208" t="s">
        <v>174</v>
      </c>
      <c r="D103" s="208" t="s">
        <v>138</v>
      </c>
      <c r="E103" s="209" t="s">
        <v>805</v>
      </c>
      <c r="F103" s="210" t="s">
        <v>806</v>
      </c>
      <c r="G103" s="211" t="s">
        <v>719</v>
      </c>
      <c r="H103" s="212">
        <v>4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807</v>
      </c>
    </row>
    <row r="104" spans="2:65" s="1" customFormat="1" ht="16.5" customHeight="1">
      <c r="B104" s="35"/>
      <c r="C104" s="208" t="s">
        <v>170</v>
      </c>
      <c r="D104" s="208" t="s">
        <v>138</v>
      </c>
      <c r="E104" s="209" t="s">
        <v>808</v>
      </c>
      <c r="F104" s="210" t="s">
        <v>809</v>
      </c>
      <c r="G104" s="211" t="s">
        <v>672</v>
      </c>
      <c r="H104" s="212">
        <v>4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810</v>
      </c>
    </row>
    <row r="105" spans="2:65" s="1" customFormat="1" ht="16.5" customHeight="1">
      <c r="B105" s="35"/>
      <c r="C105" s="252" t="s">
        <v>257</v>
      </c>
      <c r="D105" s="252" t="s">
        <v>235</v>
      </c>
      <c r="E105" s="253" t="s">
        <v>811</v>
      </c>
      <c r="F105" s="254" t="s">
        <v>812</v>
      </c>
      <c r="G105" s="255" t="s">
        <v>685</v>
      </c>
      <c r="H105" s="256">
        <v>4</v>
      </c>
      <c r="I105" s="257"/>
      <c r="J105" s="258">
        <f>ROUND(I105*H105,2)</f>
        <v>0</v>
      </c>
      <c r="K105" s="254" t="s">
        <v>1</v>
      </c>
      <c r="L105" s="259"/>
      <c r="M105" s="260" t="s">
        <v>1</v>
      </c>
      <c r="N105" s="261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164</v>
      </c>
      <c r="AT105" s="14" t="s">
        <v>235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813</v>
      </c>
    </row>
    <row r="106" spans="2:65" s="1" customFormat="1" ht="16.5" customHeight="1">
      <c r="B106" s="35"/>
      <c r="C106" s="208" t="s">
        <v>260</v>
      </c>
      <c r="D106" s="208" t="s">
        <v>138</v>
      </c>
      <c r="E106" s="209" t="s">
        <v>814</v>
      </c>
      <c r="F106" s="210" t="s">
        <v>815</v>
      </c>
      <c r="G106" s="211" t="s">
        <v>715</v>
      </c>
      <c r="H106" s="212">
        <v>4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816</v>
      </c>
    </row>
    <row r="107" spans="2:65" s="1" customFormat="1" ht="16.5" customHeight="1">
      <c r="B107" s="35"/>
      <c r="C107" s="208" t="s">
        <v>8</v>
      </c>
      <c r="D107" s="208" t="s">
        <v>138</v>
      </c>
      <c r="E107" s="209" t="s">
        <v>817</v>
      </c>
      <c r="F107" s="210" t="s">
        <v>818</v>
      </c>
      <c r="G107" s="211" t="s">
        <v>719</v>
      </c>
      <c r="H107" s="212">
        <v>4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819</v>
      </c>
    </row>
    <row r="108" spans="2:65" s="1" customFormat="1" ht="16.5" customHeight="1">
      <c r="B108" s="35"/>
      <c r="C108" s="252" t="s">
        <v>268</v>
      </c>
      <c r="D108" s="252" t="s">
        <v>235</v>
      </c>
      <c r="E108" s="253" t="s">
        <v>820</v>
      </c>
      <c r="F108" s="254" t="s">
        <v>821</v>
      </c>
      <c r="G108" s="255" t="s">
        <v>698</v>
      </c>
      <c r="H108" s="256">
        <v>0.12</v>
      </c>
      <c r="I108" s="257"/>
      <c r="J108" s="258">
        <f>ROUND(I108*H108,2)</f>
        <v>0</v>
      </c>
      <c r="K108" s="254" t="s">
        <v>1</v>
      </c>
      <c r="L108" s="259"/>
      <c r="M108" s="260" t="s">
        <v>1</v>
      </c>
      <c r="N108" s="261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164</v>
      </c>
      <c r="AT108" s="14" t="s">
        <v>235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822</v>
      </c>
    </row>
    <row r="109" spans="2:63" s="9" customFormat="1" ht="25.9" customHeight="1">
      <c r="B109" s="194"/>
      <c r="C109" s="195"/>
      <c r="D109" s="196" t="s">
        <v>66</v>
      </c>
      <c r="E109" s="197" t="s">
        <v>235</v>
      </c>
      <c r="F109" s="197" t="s">
        <v>823</v>
      </c>
      <c r="G109" s="195"/>
      <c r="H109" s="195"/>
      <c r="I109" s="198"/>
      <c r="J109" s="199">
        <f>BK109</f>
        <v>0</v>
      </c>
      <c r="K109" s="195"/>
      <c r="L109" s="200"/>
      <c r="M109" s="201"/>
      <c r="N109" s="202"/>
      <c r="O109" s="202"/>
      <c r="P109" s="203">
        <f>P110</f>
        <v>0</v>
      </c>
      <c r="Q109" s="202"/>
      <c r="R109" s="203">
        <f>R110</f>
        <v>0</v>
      </c>
      <c r="S109" s="202"/>
      <c r="T109" s="204">
        <f>T110</f>
        <v>0</v>
      </c>
      <c r="AR109" s="205" t="s">
        <v>146</v>
      </c>
      <c r="AT109" s="206" t="s">
        <v>66</v>
      </c>
      <c r="AU109" s="206" t="s">
        <v>67</v>
      </c>
      <c r="AY109" s="205" t="s">
        <v>137</v>
      </c>
      <c r="BK109" s="207">
        <f>BK110</f>
        <v>0</v>
      </c>
    </row>
    <row r="110" spans="2:63" s="9" customFormat="1" ht="22.8" customHeight="1">
      <c r="B110" s="194"/>
      <c r="C110" s="195"/>
      <c r="D110" s="196" t="s">
        <v>66</v>
      </c>
      <c r="E110" s="269" t="s">
        <v>824</v>
      </c>
      <c r="F110" s="269" t="s">
        <v>825</v>
      </c>
      <c r="G110" s="195"/>
      <c r="H110" s="195"/>
      <c r="I110" s="198"/>
      <c r="J110" s="270">
        <f>BK110</f>
        <v>0</v>
      </c>
      <c r="K110" s="195"/>
      <c r="L110" s="200"/>
      <c r="M110" s="201"/>
      <c r="N110" s="202"/>
      <c r="O110" s="202"/>
      <c r="P110" s="203">
        <f>SUM(P111:P121)</f>
        <v>0</v>
      </c>
      <c r="Q110" s="202"/>
      <c r="R110" s="203">
        <f>SUM(R111:R121)</f>
        <v>0</v>
      </c>
      <c r="S110" s="202"/>
      <c r="T110" s="204">
        <f>SUM(T111:T121)</f>
        <v>0</v>
      </c>
      <c r="AR110" s="205" t="s">
        <v>146</v>
      </c>
      <c r="AT110" s="206" t="s">
        <v>66</v>
      </c>
      <c r="AU110" s="206" t="s">
        <v>75</v>
      </c>
      <c r="AY110" s="205" t="s">
        <v>137</v>
      </c>
      <c r="BK110" s="207">
        <f>SUM(BK111:BK121)</f>
        <v>0</v>
      </c>
    </row>
    <row r="111" spans="2:65" s="1" customFormat="1" ht="16.5" customHeight="1">
      <c r="B111" s="35"/>
      <c r="C111" s="208" t="s">
        <v>272</v>
      </c>
      <c r="D111" s="208" t="s">
        <v>138</v>
      </c>
      <c r="E111" s="209" t="s">
        <v>826</v>
      </c>
      <c r="F111" s="210" t="s">
        <v>827</v>
      </c>
      <c r="G111" s="211" t="s">
        <v>685</v>
      </c>
      <c r="H111" s="212">
        <v>2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510</v>
      </c>
      <c r="AT111" s="14" t="s">
        <v>138</v>
      </c>
      <c r="AU111" s="14" t="s">
        <v>90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510</v>
      </c>
      <c r="BM111" s="14" t="s">
        <v>828</v>
      </c>
    </row>
    <row r="112" spans="2:65" s="1" customFormat="1" ht="16.5" customHeight="1">
      <c r="B112" s="35"/>
      <c r="C112" s="208" t="s">
        <v>276</v>
      </c>
      <c r="D112" s="208" t="s">
        <v>138</v>
      </c>
      <c r="E112" s="209" t="s">
        <v>829</v>
      </c>
      <c r="F112" s="210" t="s">
        <v>830</v>
      </c>
      <c r="G112" s="211" t="s">
        <v>685</v>
      </c>
      <c r="H112" s="212">
        <v>2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510</v>
      </c>
      <c r="AT112" s="14" t="s">
        <v>138</v>
      </c>
      <c r="AU112" s="14" t="s">
        <v>90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510</v>
      </c>
      <c r="BM112" s="14" t="s">
        <v>831</v>
      </c>
    </row>
    <row r="113" spans="2:65" s="1" customFormat="1" ht="16.5" customHeight="1">
      <c r="B113" s="35"/>
      <c r="C113" s="208" t="s">
        <v>280</v>
      </c>
      <c r="D113" s="208" t="s">
        <v>138</v>
      </c>
      <c r="E113" s="209" t="s">
        <v>832</v>
      </c>
      <c r="F113" s="210" t="s">
        <v>833</v>
      </c>
      <c r="G113" s="211" t="s">
        <v>732</v>
      </c>
      <c r="H113" s="212">
        <v>2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510</v>
      </c>
      <c r="AT113" s="14" t="s">
        <v>138</v>
      </c>
      <c r="AU113" s="14" t="s">
        <v>90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510</v>
      </c>
      <c r="BM113" s="14" t="s">
        <v>834</v>
      </c>
    </row>
    <row r="114" spans="2:65" s="1" customFormat="1" ht="16.5" customHeight="1">
      <c r="B114" s="35"/>
      <c r="C114" s="252" t="s">
        <v>284</v>
      </c>
      <c r="D114" s="252" t="s">
        <v>235</v>
      </c>
      <c r="E114" s="253" t="s">
        <v>835</v>
      </c>
      <c r="F114" s="254" t="s">
        <v>836</v>
      </c>
      <c r="G114" s="255" t="s">
        <v>732</v>
      </c>
      <c r="H114" s="256">
        <v>2</v>
      </c>
      <c r="I114" s="257"/>
      <c r="J114" s="258">
        <f>ROUND(I114*H114,2)</f>
        <v>0</v>
      </c>
      <c r="K114" s="254" t="s">
        <v>1</v>
      </c>
      <c r="L114" s="259"/>
      <c r="M114" s="260" t="s">
        <v>1</v>
      </c>
      <c r="N114" s="261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837</v>
      </c>
      <c r="AT114" s="14" t="s">
        <v>235</v>
      </c>
      <c r="AU114" s="14" t="s">
        <v>90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510</v>
      </c>
      <c r="BM114" s="14" t="s">
        <v>838</v>
      </c>
    </row>
    <row r="115" spans="2:65" s="1" customFormat="1" ht="16.5" customHeight="1">
      <c r="B115" s="35"/>
      <c r="C115" s="252" t="s">
        <v>7</v>
      </c>
      <c r="D115" s="252" t="s">
        <v>235</v>
      </c>
      <c r="E115" s="253" t="s">
        <v>839</v>
      </c>
      <c r="F115" s="254" t="s">
        <v>840</v>
      </c>
      <c r="G115" s="255" t="s">
        <v>672</v>
      </c>
      <c r="H115" s="256">
        <v>117</v>
      </c>
      <c r="I115" s="257"/>
      <c r="J115" s="258">
        <f>ROUND(I115*H115,2)</f>
        <v>0</v>
      </c>
      <c r="K115" s="254" t="s">
        <v>1</v>
      </c>
      <c r="L115" s="259"/>
      <c r="M115" s="260" t="s">
        <v>1</v>
      </c>
      <c r="N115" s="261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837</v>
      </c>
      <c r="AT115" s="14" t="s">
        <v>235</v>
      </c>
      <c r="AU115" s="14" t="s">
        <v>90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510</v>
      </c>
      <c r="BM115" s="14" t="s">
        <v>841</v>
      </c>
    </row>
    <row r="116" spans="2:65" s="1" customFormat="1" ht="16.5" customHeight="1">
      <c r="B116" s="35"/>
      <c r="C116" s="208" t="s">
        <v>296</v>
      </c>
      <c r="D116" s="208" t="s">
        <v>138</v>
      </c>
      <c r="E116" s="209" t="s">
        <v>737</v>
      </c>
      <c r="F116" s="210" t="s">
        <v>738</v>
      </c>
      <c r="G116" s="211" t="s">
        <v>739</v>
      </c>
      <c r="H116" s="212">
        <v>0.1</v>
      </c>
      <c r="I116" s="213"/>
      <c r="J116" s="214">
        <f>ROUND(I116*H116,2)</f>
        <v>0</v>
      </c>
      <c r="K116" s="210" t="s">
        <v>1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510</v>
      </c>
      <c r="AT116" s="14" t="s">
        <v>138</v>
      </c>
      <c r="AU116" s="14" t="s">
        <v>90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510</v>
      </c>
      <c r="BM116" s="14" t="s">
        <v>842</v>
      </c>
    </row>
    <row r="117" spans="2:65" s="1" customFormat="1" ht="16.5" customHeight="1">
      <c r="B117" s="35"/>
      <c r="C117" s="208" t="s">
        <v>300</v>
      </c>
      <c r="D117" s="208" t="s">
        <v>138</v>
      </c>
      <c r="E117" s="209" t="s">
        <v>741</v>
      </c>
      <c r="F117" s="210" t="s">
        <v>742</v>
      </c>
      <c r="G117" s="211" t="s">
        <v>739</v>
      </c>
      <c r="H117" s="212">
        <v>0.1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510</v>
      </c>
      <c r="AT117" s="14" t="s">
        <v>138</v>
      </c>
      <c r="AU117" s="14" t="s">
        <v>90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510</v>
      </c>
      <c r="BM117" s="14" t="s">
        <v>843</v>
      </c>
    </row>
    <row r="118" spans="2:65" s="1" customFormat="1" ht="16.5" customHeight="1">
      <c r="B118" s="35"/>
      <c r="C118" s="208" t="s">
        <v>306</v>
      </c>
      <c r="D118" s="208" t="s">
        <v>138</v>
      </c>
      <c r="E118" s="209" t="s">
        <v>844</v>
      </c>
      <c r="F118" s="210" t="s">
        <v>845</v>
      </c>
      <c r="G118" s="211" t="s">
        <v>732</v>
      </c>
      <c r="H118" s="212">
        <v>1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510</v>
      </c>
      <c r="AT118" s="14" t="s">
        <v>138</v>
      </c>
      <c r="AU118" s="14" t="s">
        <v>90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510</v>
      </c>
      <c r="BM118" s="14" t="s">
        <v>846</v>
      </c>
    </row>
    <row r="119" spans="2:65" s="1" customFormat="1" ht="16.5" customHeight="1">
      <c r="B119" s="35"/>
      <c r="C119" s="208" t="s">
        <v>313</v>
      </c>
      <c r="D119" s="208" t="s">
        <v>138</v>
      </c>
      <c r="E119" s="209" t="s">
        <v>847</v>
      </c>
      <c r="F119" s="210" t="s">
        <v>848</v>
      </c>
      <c r="G119" s="211" t="s">
        <v>732</v>
      </c>
      <c r="H119" s="212">
        <v>1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510</v>
      </c>
      <c r="AT119" s="14" t="s">
        <v>138</v>
      </c>
      <c r="AU119" s="14" t="s">
        <v>90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510</v>
      </c>
      <c r="BM119" s="14" t="s">
        <v>849</v>
      </c>
    </row>
    <row r="120" spans="2:65" s="1" customFormat="1" ht="16.5" customHeight="1">
      <c r="B120" s="35"/>
      <c r="C120" s="208" t="s">
        <v>317</v>
      </c>
      <c r="D120" s="208" t="s">
        <v>138</v>
      </c>
      <c r="E120" s="209" t="s">
        <v>744</v>
      </c>
      <c r="F120" s="210" t="s">
        <v>745</v>
      </c>
      <c r="G120" s="211" t="s">
        <v>732</v>
      </c>
      <c r="H120" s="212">
        <v>1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510</v>
      </c>
      <c r="AT120" s="14" t="s">
        <v>138</v>
      </c>
      <c r="AU120" s="14" t="s">
        <v>90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510</v>
      </c>
      <c r="BM120" s="14" t="s">
        <v>850</v>
      </c>
    </row>
    <row r="121" spans="2:65" s="1" customFormat="1" ht="16.5" customHeight="1">
      <c r="B121" s="35"/>
      <c r="C121" s="208" t="s">
        <v>323</v>
      </c>
      <c r="D121" s="208" t="s">
        <v>138</v>
      </c>
      <c r="E121" s="209" t="s">
        <v>747</v>
      </c>
      <c r="F121" s="210" t="s">
        <v>748</v>
      </c>
      <c r="G121" s="211" t="s">
        <v>732</v>
      </c>
      <c r="H121" s="212">
        <v>1</v>
      </c>
      <c r="I121" s="213"/>
      <c r="J121" s="214">
        <f>ROUND(I121*H121,2)</f>
        <v>0</v>
      </c>
      <c r="K121" s="210" t="s">
        <v>1</v>
      </c>
      <c r="L121" s="40"/>
      <c r="M121" s="220" t="s">
        <v>1</v>
      </c>
      <c r="N121" s="221" t="s">
        <v>38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14" t="s">
        <v>510</v>
      </c>
      <c r="AT121" s="14" t="s">
        <v>138</v>
      </c>
      <c r="AU121" s="14" t="s">
        <v>90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510</v>
      </c>
      <c r="BM121" s="14" t="s">
        <v>851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55"/>
      <c r="J122" s="55"/>
      <c r="K122" s="55"/>
      <c r="L122" s="40"/>
    </row>
  </sheetData>
  <sheetProtection password="CC35" sheet="1" objects="1" scenarios="1" formatColumns="0" formatRows="0" autoFilter="0"/>
  <autoFilter ref="C92:K121"/>
  <mergeCells count="14">
    <mergeCell ref="E7:H7"/>
    <mergeCell ref="E9:H9"/>
    <mergeCell ref="E18:H18"/>
    <mergeCell ref="E27:H27"/>
    <mergeCell ref="E50:H50"/>
    <mergeCell ref="E52:H52"/>
    <mergeCell ref="D67:F67"/>
    <mergeCell ref="D68:F68"/>
    <mergeCell ref="D69:F69"/>
    <mergeCell ref="D70:F70"/>
    <mergeCell ref="D71:F7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852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ROUND((SUM(BE67:BE74)+SUM(BE94:BE146)),2)</f>
        <v>0</v>
      </c>
      <c r="I35" s="144">
        <v>0.21</v>
      </c>
      <c r="J35" s="143">
        <f>ROUND(((SUM(BE67:BE74)+SUM(BE94:BE146))*I35),2)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ROUND((SUM(BF67:BF74)+SUM(BF94:BF146)),2)</f>
        <v>0</v>
      </c>
      <c r="I36" s="144">
        <v>0.15</v>
      </c>
      <c r="J36" s="143">
        <f>ROUND(((SUM(BF67:BF74)+SUM(BF94:BF146))*I36),2)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ROUND((SUM(BG67:BG74)+SUM(BG94:BG146)),2)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ROUND((SUM(BH67:BH74)+SUM(BH94:BH146)),2)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ROUND((SUM(BI67:BI74)+SUM(BI94:BI146)),2)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502 - Přeložka plynovodu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853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pans="2:12" s="7" customFormat="1" ht="24.95" customHeight="1">
      <c r="B63" s="165"/>
      <c r="C63" s="166"/>
      <c r="D63" s="167" t="s">
        <v>854</v>
      </c>
      <c r="E63" s="168"/>
      <c r="F63" s="168"/>
      <c r="G63" s="168"/>
      <c r="H63" s="168"/>
      <c r="I63" s="169"/>
      <c r="J63" s="170">
        <f>J116</f>
        <v>0</v>
      </c>
      <c r="K63" s="166"/>
      <c r="L63" s="171"/>
    </row>
    <row r="64" spans="2:12" s="7" customFormat="1" ht="24.95" customHeight="1">
      <c r="B64" s="165"/>
      <c r="C64" s="166"/>
      <c r="D64" s="167" t="s">
        <v>855</v>
      </c>
      <c r="E64" s="168"/>
      <c r="F64" s="168"/>
      <c r="G64" s="168"/>
      <c r="H64" s="168"/>
      <c r="I64" s="169"/>
      <c r="J64" s="170">
        <f>J129</f>
        <v>0</v>
      </c>
      <c r="K64" s="166"/>
      <c r="L64" s="171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502 - Přeložka plynovodu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P95+P116+P129</f>
        <v>0</v>
      </c>
      <c r="Q94" s="89"/>
      <c r="R94" s="191">
        <f>R95+R116+R129</f>
        <v>0</v>
      </c>
      <c r="S94" s="89"/>
      <c r="T94" s="192">
        <f>T95+T116+T129</f>
        <v>0</v>
      </c>
      <c r="AT94" s="14" t="s">
        <v>66</v>
      </c>
      <c r="AU94" s="14" t="s">
        <v>77</v>
      </c>
      <c r="BK94" s="193">
        <f>BK95+BK116+BK129</f>
        <v>0</v>
      </c>
    </row>
    <row r="95" spans="2:63" s="9" customFormat="1" ht="25.9" customHeight="1">
      <c r="B95" s="194"/>
      <c r="C95" s="195"/>
      <c r="D95" s="196" t="s">
        <v>66</v>
      </c>
      <c r="E95" s="197" t="s">
        <v>856</v>
      </c>
      <c r="F95" s="197" t="s">
        <v>857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SUM(P96:P115)</f>
        <v>0</v>
      </c>
      <c r="Q95" s="202"/>
      <c r="R95" s="203">
        <f>SUM(R96:R115)</f>
        <v>0</v>
      </c>
      <c r="S95" s="202"/>
      <c r="T95" s="204">
        <f>SUM(T96:T115)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SUM(BK96:BK115)</f>
        <v>0</v>
      </c>
    </row>
    <row r="96" spans="2:65" s="1" customFormat="1" ht="16.5" customHeight="1">
      <c r="B96" s="35"/>
      <c r="C96" s="208" t="s">
        <v>67</v>
      </c>
      <c r="D96" s="208" t="s">
        <v>138</v>
      </c>
      <c r="E96" s="209" t="s">
        <v>75</v>
      </c>
      <c r="F96" s="210" t="s">
        <v>858</v>
      </c>
      <c r="G96" s="211" t="s">
        <v>672</v>
      </c>
      <c r="H96" s="212">
        <v>13.5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90</v>
      </c>
    </row>
    <row r="97" spans="2:65" s="1" customFormat="1" ht="16.5" customHeight="1">
      <c r="B97" s="35"/>
      <c r="C97" s="208" t="s">
        <v>67</v>
      </c>
      <c r="D97" s="208" t="s">
        <v>138</v>
      </c>
      <c r="E97" s="209" t="s">
        <v>90</v>
      </c>
      <c r="F97" s="210" t="s">
        <v>859</v>
      </c>
      <c r="G97" s="211" t="s">
        <v>715</v>
      </c>
      <c r="H97" s="212">
        <v>18.65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142</v>
      </c>
    </row>
    <row r="98" spans="2:65" s="1" customFormat="1" ht="16.5" customHeight="1">
      <c r="B98" s="35"/>
      <c r="C98" s="208" t="s">
        <v>67</v>
      </c>
      <c r="D98" s="208" t="s">
        <v>138</v>
      </c>
      <c r="E98" s="209" t="s">
        <v>153</v>
      </c>
      <c r="F98" s="210" t="s">
        <v>860</v>
      </c>
      <c r="G98" s="211" t="s">
        <v>715</v>
      </c>
      <c r="H98" s="212">
        <v>33.41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174</v>
      </c>
    </row>
    <row r="99" spans="2:65" s="1" customFormat="1" ht="16.5" customHeight="1">
      <c r="B99" s="35"/>
      <c r="C99" s="208" t="s">
        <v>67</v>
      </c>
      <c r="D99" s="208" t="s">
        <v>138</v>
      </c>
      <c r="E99" s="209" t="s">
        <v>157</v>
      </c>
      <c r="F99" s="210" t="s">
        <v>861</v>
      </c>
      <c r="G99" s="211" t="s">
        <v>715</v>
      </c>
      <c r="H99" s="212">
        <v>18.65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170</v>
      </c>
    </row>
    <row r="100" spans="2:65" s="1" customFormat="1" ht="16.5" customHeight="1">
      <c r="B100" s="35"/>
      <c r="C100" s="208" t="s">
        <v>67</v>
      </c>
      <c r="D100" s="208" t="s">
        <v>138</v>
      </c>
      <c r="E100" s="209" t="s">
        <v>161</v>
      </c>
      <c r="F100" s="210" t="s">
        <v>862</v>
      </c>
      <c r="G100" s="211" t="s">
        <v>715</v>
      </c>
      <c r="H100" s="212">
        <v>33.41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260</v>
      </c>
    </row>
    <row r="101" spans="2:65" s="1" customFormat="1" ht="16.5" customHeight="1">
      <c r="B101" s="35"/>
      <c r="C101" s="208" t="s">
        <v>67</v>
      </c>
      <c r="D101" s="208" t="s">
        <v>138</v>
      </c>
      <c r="E101" s="209" t="s">
        <v>164</v>
      </c>
      <c r="F101" s="210" t="s">
        <v>863</v>
      </c>
      <c r="G101" s="211" t="s">
        <v>719</v>
      </c>
      <c r="H101" s="212">
        <v>16.14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268</v>
      </c>
    </row>
    <row r="102" spans="2:65" s="1" customFormat="1" ht="16.5" customHeight="1">
      <c r="B102" s="35"/>
      <c r="C102" s="208" t="s">
        <v>67</v>
      </c>
      <c r="D102" s="208" t="s">
        <v>138</v>
      </c>
      <c r="E102" s="209" t="s">
        <v>172</v>
      </c>
      <c r="F102" s="210" t="s">
        <v>864</v>
      </c>
      <c r="G102" s="211" t="s">
        <v>715</v>
      </c>
      <c r="H102" s="212">
        <v>26.101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276</v>
      </c>
    </row>
    <row r="103" spans="2:51" s="10" customFormat="1" ht="12">
      <c r="B103" s="226"/>
      <c r="C103" s="227"/>
      <c r="D103" s="228" t="s">
        <v>186</v>
      </c>
      <c r="E103" s="229" t="s">
        <v>1</v>
      </c>
      <c r="F103" s="230" t="s">
        <v>865</v>
      </c>
      <c r="G103" s="227"/>
      <c r="H103" s="231">
        <v>6.776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186</v>
      </c>
      <c r="AU103" s="237" t="s">
        <v>75</v>
      </c>
      <c r="AV103" s="10" t="s">
        <v>90</v>
      </c>
      <c r="AW103" s="10" t="s">
        <v>30</v>
      </c>
      <c r="AX103" s="10" t="s">
        <v>67</v>
      </c>
      <c r="AY103" s="237" t="s">
        <v>137</v>
      </c>
    </row>
    <row r="104" spans="2:51" s="10" customFormat="1" ht="12">
      <c r="B104" s="226"/>
      <c r="C104" s="227"/>
      <c r="D104" s="228" t="s">
        <v>186</v>
      </c>
      <c r="E104" s="229" t="s">
        <v>1</v>
      </c>
      <c r="F104" s="230" t="s">
        <v>866</v>
      </c>
      <c r="G104" s="227"/>
      <c r="H104" s="231">
        <v>20.328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186</v>
      </c>
      <c r="AU104" s="237" t="s">
        <v>75</v>
      </c>
      <c r="AV104" s="10" t="s">
        <v>90</v>
      </c>
      <c r="AW104" s="10" t="s">
        <v>30</v>
      </c>
      <c r="AX104" s="10" t="s">
        <v>67</v>
      </c>
      <c r="AY104" s="237" t="s">
        <v>137</v>
      </c>
    </row>
    <row r="105" spans="2:51" s="10" customFormat="1" ht="12">
      <c r="B105" s="226"/>
      <c r="C105" s="227"/>
      <c r="D105" s="228" t="s">
        <v>186</v>
      </c>
      <c r="E105" s="229" t="s">
        <v>1</v>
      </c>
      <c r="F105" s="230" t="s">
        <v>867</v>
      </c>
      <c r="G105" s="227"/>
      <c r="H105" s="231">
        <v>-1.003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67</v>
      </c>
      <c r="AY105" s="237" t="s">
        <v>137</v>
      </c>
    </row>
    <row r="106" spans="2:51" s="11" customFormat="1" ht="12">
      <c r="B106" s="238"/>
      <c r="C106" s="239"/>
      <c r="D106" s="228" t="s">
        <v>186</v>
      </c>
      <c r="E106" s="240" t="s">
        <v>1</v>
      </c>
      <c r="F106" s="241" t="s">
        <v>191</v>
      </c>
      <c r="G106" s="239"/>
      <c r="H106" s="242">
        <v>26.101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186</v>
      </c>
      <c r="AU106" s="248" t="s">
        <v>75</v>
      </c>
      <c r="AV106" s="11" t="s">
        <v>142</v>
      </c>
      <c r="AW106" s="11" t="s">
        <v>30</v>
      </c>
      <c r="AX106" s="11" t="s">
        <v>75</v>
      </c>
      <c r="AY106" s="248" t="s">
        <v>137</v>
      </c>
    </row>
    <row r="107" spans="2:65" s="1" customFormat="1" ht="16.5" customHeight="1">
      <c r="B107" s="35"/>
      <c r="C107" s="208" t="s">
        <v>67</v>
      </c>
      <c r="D107" s="208" t="s">
        <v>138</v>
      </c>
      <c r="E107" s="209" t="s">
        <v>247</v>
      </c>
      <c r="F107" s="210" t="s">
        <v>868</v>
      </c>
      <c r="G107" s="211" t="s">
        <v>715</v>
      </c>
      <c r="H107" s="212">
        <v>26.101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296</v>
      </c>
    </row>
    <row r="108" spans="2:65" s="1" customFormat="1" ht="16.5" customHeight="1">
      <c r="B108" s="35"/>
      <c r="C108" s="208" t="s">
        <v>67</v>
      </c>
      <c r="D108" s="208" t="s">
        <v>138</v>
      </c>
      <c r="E108" s="209" t="s">
        <v>170</v>
      </c>
      <c r="F108" s="210" t="s">
        <v>869</v>
      </c>
      <c r="G108" s="211" t="s">
        <v>715</v>
      </c>
      <c r="H108" s="212">
        <v>42.84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306</v>
      </c>
    </row>
    <row r="109" spans="2:65" s="1" customFormat="1" ht="16.5" customHeight="1">
      <c r="B109" s="35"/>
      <c r="C109" s="208" t="s">
        <v>67</v>
      </c>
      <c r="D109" s="208" t="s">
        <v>138</v>
      </c>
      <c r="E109" s="209" t="s">
        <v>257</v>
      </c>
      <c r="F109" s="210" t="s">
        <v>870</v>
      </c>
      <c r="G109" s="211" t="s">
        <v>715</v>
      </c>
      <c r="H109" s="212">
        <v>7.05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317</v>
      </c>
    </row>
    <row r="110" spans="2:65" s="1" customFormat="1" ht="16.5" customHeight="1">
      <c r="B110" s="35"/>
      <c r="C110" s="208" t="s">
        <v>67</v>
      </c>
      <c r="D110" s="208" t="s">
        <v>138</v>
      </c>
      <c r="E110" s="209" t="s">
        <v>260</v>
      </c>
      <c r="F110" s="210" t="s">
        <v>871</v>
      </c>
      <c r="G110" s="211" t="s">
        <v>715</v>
      </c>
      <c r="H110" s="212">
        <v>6.77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330</v>
      </c>
    </row>
    <row r="111" spans="2:65" s="1" customFormat="1" ht="16.5" customHeight="1">
      <c r="B111" s="35"/>
      <c r="C111" s="208" t="s">
        <v>67</v>
      </c>
      <c r="D111" s="208" t="s">
        <v>138</v>
      </c>
      <c r="E111" s="209" t="s">
        <v>8</v>
      </c>
      <c r="F111" s="210" t="s">
        <v>872</v>
      </c>
      <c r="G111" s="211" t="s">
        <v>715</v>
      </c>
      <c r="H111" s="212">
        <v>19.31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338</v>
      </c>
    </row>
    <row r="112" spans="2:65" s="1" customFormat="1" ht="16.5" customHeight="1">
      <c r="B112" s="35"/>
      <c r="C112" s="208" t="s">
        <v>67</v>
      </c>
      <c r="D112" s="208" t="s">
        <v>138</v>
      </c>
      <c r="E112" s="209" t="s">
        <v>268</v>
      </c>
      <c r="F112" s="210" t="s">
        <v>873</v>
      </c>
      <c r="G112" s="211" t="s">
        <v>672</v>
      </c>
      <c r="H112" s="212">
        <v>84.7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352</v>
      </c>
    </row>
    <row r="113" spans="2:65" s="1" customFormat="1" ht="16.5" customHeight="1">
      <c r="B113" s="35"/>
      <c r="C113" s="208" t="s">
        <v>67</v>
      </c>
      <c r="D113" s="208" t="s">
        <v>138</v>
      </c>
      <c r="E113" s="209" t="s">
        <v>272</v>
      </c>
      <c r="F113" s="210" t="s">
        <v>874</v>
      </c>
      <c r="G113" s="211" t="s">
        <v>715</v>
      </c>
      <c r="H113" s="212">
        <v>26.08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360</v>
      </c>
    </row>
    <row r="114" spans="2:65" s="1" customFormat="1" ht="16.5" customHeight="1">
      <c r="B114" s="35"/>
      <c r="C114" s="208" t="s">
        <v>67</v>
      </c>
      <c r="D114" s="208" t="s">
        <v>138</v>
      </c>
      <c r="E114" s="209" t="s">
        <v>276</v>
      </c>
      <c r="F114" s="210" t="s">
        <v>875</v>
      </c>
      <c r="G114" s="211" t="s">
        <v>876</v>
      </c>
      <c r="H114" s="212">
        <v>1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75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368</v>
      </c>
    </row>
    <row r="115" spans="2:47" s="1" customFormat="1" ht="12">
      <c r="B115" s="35"/>
      <c r="C115" s="36"/>
      <c r="D115" s="228" t="s">
        <v>877</v>
      </c>
      <c r="E115" s="36"/>
      <c r="F115" s="271" t="s">
        <v>878</v>
      </c>
      <c r="G115" s="36"/>
      <c r="H115" s="36"/>
      <c r="I115" s="128"/>
      <c r="J115" s="36"/>
      <c r="K115" s="36"/>
      <c r="L115" s="40"/>
      <c r="M115" s="272"/>
      <c r="N115" s="76"/>
      <c r="O115" s="76"/>
      <c r="P115" s="76"/>
      <c r="Q115" s="76"/>
      <c r="R115" s="76"/>
      <c r="S115" s="76"/>
      <c r="T115" s="77"/>
      <c r="AT115" s="14" t="s">
        <v>877</v>
      </c>
      <c r="AU115" s="14" t="s">
        <v>75</v>
      </c>
    </row>
    <row r="116" spans="2:63" s="9" customFormat="1" ht="25.9" customHeight="1">
      <c r="B116" s="194"/>
      <c r="C116" s="195"/>
      <c r="D116" s="196" t="s">
        <v>66</v>
      </c>
      <c r="E116" s="197" t="s">
        <v>879</v>
      </c>
      <c r="F116" s="197" t="s">
        <v>880</v>
      </c>
      <c r="G116" s="195"/>
      <c r="H116" s="195"/>
      <c r="I116" s="198"/>
      <c r="J116" s="199">
        <f>BK116</f>
        <v>0</v>
      </c>
      <c r="K116" s="195"/>
      <c r="L116" s="200"/>
      <c r="M116" s="201"/>
      <c r="N116" s="202"/>
      <c r="O116" s="202"/>
      <c r="P116" s="203">
        <f>SUM(P117:P128)</f>
        <v>0</v>
      </c>
      <c r="Q116" s="202"/>
      <c r="R116" s="203">
        <f>SUM(R117:R128)</f>
        <v>0</v>
      </c>
      <c r="S116" s="202"/>
      <c r="T116" s="204">
        <f>SUM(T117:T128)</f>
        <v>0</v>
      </c>
      <c r="AR116" s="205" t="s">
        <v>75</v>
      </c>
      <c r="AT116" s="206" t="s">
        <v>66</v>
      </c>
      <c r="AU116" s="206" t="s">
        <v>67</v>
      </c>
      <c r="AY116" s="205" t="s">
        <v>137</v>
      </c>
      <c r="BK116" s="207">
        <f>SUM(BK117:BK128)</f>
        <v>0</v>
      </c>
    </row>
    <row r="117" spans="2:65" s="1" customFormat="1" ht="16.5" customHeight="1">
      <c r="B117" s="35"/>
      <c r="C117" s="208" t="s">
        <v>67</v>
      </c>
      <c r="D117" s="208" t="s">
        <v>138</v>
      </c>
      <c r="E117" s="209" t="s">
        <v>280</v>
      </c>
      <c r="F117" s="210" t="s">
        <v>881</v>
      </c>
      <c r="G117" s="211" t="s">
        <v>732</v>
      </c>
      <c r="H117" s="212">
        <v>4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378</v>
      </c>
    </row>
    <row r="118" spans="2:65" s="1" customFormat="1" ht="16.5" customHeight="1">
      <c r="B118" s="35"/>
      <c r="C118" s="208" t="s">
        <v>67</v>
      </c>
      <c r="D118" s="208" t="s">
        <v>138</v>
      </c>
      <c r="E118" s="209" t="s">
        <v>284</v>
      </c>
      <c r="F118" s="210" t="s">
        <v>882</v>
      </c>
      <c r="G118" s="211" t="s">
        <v>672</v>
      </c>
      <c r="H118" s="212">
        <v>90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75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386</v>
      </c>
    </row>
    <row r="119" spans="2:65" s="1" customFormat="1" ht="16.5" customHeight="1">
      <c r="B119" s="35"/>
      <c r="C119" s="208" t="s">
        <v>67</v>
      </c>
      <c r="D119" s="208" t="s">
        <v>138</v>
      </c>
      <c r="E119" s="209" t="s">
        <v>7</v>
      </c>
      <c r="F119" s="210" t="s">
        <v>883</v>
      </c>
      <c r="G119" s="211" t="s">
        <v>732</v>
      </c>
      <c r="H119" s="212">
        <v>3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396</v>
      </c>
    </row>
    <row r="120" spans="2:65" s="1" customFormat="1" ht="16.5" customHeight="1">
      <c r="B120" s="35"/>
      <c r="C120" s="208" t="s">
        <v>67</v>
      </c>
      <c r="D120" s="208" t="s">
        <v>138</v>
      </c>
      <c r="E120" s="209" t="s">
        <v>296</v>
      </c>
      <c r="F120" s="210" t="s">
        <v>884</v>
      </c>
      <c r="G120" s="211" t="s">
        <v>672</v>
      </c>
      <c r="H120" s="212">
        <v>85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75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408</v>
      </c>
    </row>
    <row r="121" spans="2:65" s="1" customFormat="1" ht="16.5" customHeight="1">
      <c r="B121" s="35"/>
      <c r="C121" s="208" t="s">
        <v>67</v>
      </c>
      <c r="D121" s="208" t="s">
        <v>138</v>
      </c>
      <c r="E121" s="209" t="s">
        <v>300</v>
      </c>
      <c r="F121" s="210" t="s">
        <v>885</v>
      </c>
      <c r="G121" s="211" t="s">
        <v>672</v>
      </c>
      <c r="H121" s="212">
        <v>30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419</v>
      </c>
    </row>
    <row r="122" spans="2:65" s="1" customFormat="1" ht="16.5" customHeight="1">
      <c r="B122" s="35"/>
      <c r="C122" s="208" t="s">
        <v>67</v>
      </c>
      <c r="D122" s="208" t="s">
        <v>138</v>
      </c>
      <c r="E122" s="209" t="s">
        <v>313</v>
      </c>
      <c r="F122" s="210" t="s">
        <v>886</v>
      </c>
      <c r="G122" s="211" t="s">
        <v>732</v>
      </c>
      <c r="H122" s="212">
        <v>14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440</v>
      </c>
    </row>
    <row r="123" spans="2:65" s="1" customFormat="1" ht="16.5" customHeight="1">
      <c r="B123" s="35"/>
      <c r="C123" s="208" t="s">
        <v>67</v>
      </c>
      <c r="D123" s="208" t="s">
        <v>138</v>
      </c>
      <c r="E123" s="209" t="s">
        <v>317</v>
      </c>
      <c r="F123" s="210" t="s">
        <v>887</v>
      </c>
      <c r="G123" s="211" t="s">
        <v>732</v>
      </c>
      <c r="H123" s="212">
        <v>12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452</v>
      </c>
    </row>
    <row r="124" spans="2:65" s="1" customFormat="1" ht="16.5" customHeight="1">
      <c r="B124" s="35"/>
      <c r="C124" s="208" t="s">
        <v>67</v>
      </c>
      <c r="D124" s="208" t="s">
        <v>138</v>
      </c>
      <c r="E124" s="209" t="s">
        <v>323</v>
      </c>
      <c r="F124" s="210" t="s">
        <v>888</v>
      </c>
      <c r="G124" s="211" t="s">
        <v>672</v>
      </c>
      <c r="H124" s="212">
        <v>41</v>
      </c>
      <c r="I124" s="213"/>
      <c r="J124" s="214">
        <f>ROUND(I124*H124,2)</f>
        <v>0</v>
      </c>
      <c r="K124" s="210" t="s">
        <v>1</v>
      </c>
      <c r="L124" s="40"/>
      <c r="M124" s="215" t="s">
        <v>1</v>
      </c>
      <c r="N124" s="216" t="s">
        <v>38</v>
      </c>
      <c r="O124" s="7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462</v>
      </c>
    </row>
    <row r="125" spans="2:65" s="1" customFormat="1" ht="16.5" customHeight="1">
      <c r="B125" s="35"/>
      <c r="C125" s="208" t="s">
        <v>67</v>
      </c>
      <c r="D125" s="208" t="s">
        <v>138</v>
      </c>
      <c r="E125" s="209" t="s">
        <v>330</v>
      </c>
      <c r="F125" s="210" t="s">
        <v>889</v>
      </c>
      <c r="G125" s="211" t="s">
        <v>732</v>
      </c>
      <c r="H125" s="212">
        <v>3</v>
      </c>
      <c r="I125" s="213"/>
      <c r="J125" s="214">
        <f>ROUND(I125*H125,2)</f>
        <v>0</v>
      </c>
      <c r="K125" s="210" t="s">
        <v>1</v>
      </c>
      <c r="L125" s="40"/>
      <c r="M125" s="215" t="s">
        <v>1</v>
      </c>
      <c r="N125" s="216" t="s">
        <v>38</v>
      </c>
      <c r="O125" s="7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4" t="s">
        <v>142</v>
      </c>
      <c r="AT125" s="14" t="s">
        <v>138</v>
      </c>
      <c r="AU125" s="14" t="s">
        <v>75</v>
      </c>
      <c r="AY125" s="14" t="s">
        <v>137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75</v>
      </c>
      <c r="BK125" s="219">
        <f>ROUND(I125*H125,2)</f>
        <v>0</v>
      </c>
      <c r="BL125" s="14" t="s">
        <v>142</v>
      </c>
      <c r="BM125" s="14" t="s">
        <v>472</v>
      </c>
    </row>
    <row r="126" spans="2:65" s="1" customFormat="1" ht="16.5" customHeight="1">
      <c r="B126" s="35"/>
      <c r="C126" s="208" t="s">
        <v>67</v>
      </c>
      <c r="D126" s="208" t="s">
        <v>138</v>
      </c>
      <c r="E126" s="209" t="s">
        <v>334</v>
      </c>
      <c r="F126" s="210" t="s">
        <v>890</v>
      </c>
      <c r="G126" s="211" t="s">
        <v>732</v>
      </c>
      <c r="H126" s="212">
        <v>3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480</v>
      </c>
    </row>
    <row r="127" spans="2:65" s="1" customFormat="1" ht="16.5" customHeight="1">
      <c r="B127" s="35"/>
      <c r="C127" s="208" t="s">
        <v>67</v>
      </c>
      <c r="D127" s="208" t="s">
        <v>138</v>
      </c>
      <c r="E127" s="209" t="s">
        <v>338</v>
      </c>
      <c r="F127" s="210" t="s">
        <v>891</v>
      </c>
      <c r="G127" s="211" t="s">
        <v>892</v>
      </c>
      <c r="H127" s="212">
        <v>1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488</v>
      </c>
    </row>
    <row r="128" spans="2:65" s="1" customFormat="1" ht="16.5" customHeight="1">
      <c r="B128" s="35"/>
      <c r="C128" s="208" t="s">
        <v>67</v>
      </c>
      <c r="D128" s="208" t="s">
        <v>138</v>
      </c>
      <c r="E128" s="209" t="s">
        <v>344</v>
      </c>
      <c r="F128" s="210" t="s">
        <v>893</v>
      </c>
      <c r="G128" s="211" t="s">
        <v>672</v>
      </c>
      <c r="H128" s="212">
        <v>85</v>
      </c>
      <c r="I128" s="213"/>
      <c r="J128" s="214">
        <f>ROUND(I128*H128,2)</f>
        <v>0</v>
      </c>
      <c r="K128" s="210" t="s">
        <v>1</v>
      </c>
      <c r="L128" s="40"/>
      <c r="M128" s="215" t="s">
        <v>1</v>
      </c>
      <c r="N128" s="216" t="s">
        <v>38</v>
      </c>
      <c r="O128" s="7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4" t="s">
        <v>142</v>
      </c>
      <c r="AT128" s="14" t="s">
        <v>138</v>
      </c>
      <c r="AU128" s="14" t="s">
        <v>75</v>
      </c>
      <c r="AY128" s="14" t="s">
        <v>137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75</v>
      </c>
      <c r="BK128" s="219">
        <f>ROUND(I128*H128,2)</f>
        <v>0</v>
      </c>
      <c r="BL128" s="14" t="s">
        <v>142</v>
      </c>
      <c r="BM128" s="14" t="s">
        <v>500</v>
      </c>
    </row>
    <row r="129" spans="2:63" s="9" customFormat="1" ht="25.9" customHeight="1">
      <c r="B129" s="194"/>
      <c r="C129" s="195"/>
      <c r="D129" s="196" t="s">
        <v>66</v>
      </c>
      <c r="E129" s="197" t="s">
        <v>894</v>
      </c>
      <c r="F129" s="197" t="s">
        <v>895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SUM(P130:P146)</f>
        <v>0</v>
      </c>
      <c r="Q129" s="202"/>
      <c r="R129" s="203">
        <f>SUM(R130:R146)</f>
        <v>0</v>
      </c>
      <c r="S129" s="202"/>
      <c r="T129" s="204">
        <f>SUM(T130:T146)</f>
        <v>0</v>
      </c>
      <c r="AR129" s="205" t="s">
        <v>75</v>
      </c>
      <c r="AT129" s="206" t="s">
        <v>66</v>
      </c>
      <c r="AU129" s="206" t="s">
        <v>67</v>
      </c>
      <c r="AY129" s="205" t="s">
        <v>137</v>
      </c>
      <c r="BK129" s="207">
        <f>SUM(BK130:BK146)</f>
        <v>0</v>
      </c>
    </row>
    <row r="130" spans="2:65" s="1" customFormat="1" ht="16.5" customHeight="1">
      <c r="B130" s="35"/>
      <c r="C130" s="252" t="s">
        <v>67</v>
      </c>
      <c r="D130" s="252" t="s">
        <v>235</v>
      </c>
      <c r="E130" s="253" t="s">
        <v>352</v>
      </c>
      <c r="F130" s="254" t="s">
        <v>896</v>
      </c>
      <c r="G130" s="255" t="s">
        <v>672</v>
      </c>
      <c r="H130" s="256">
        <v>30</v>
      </c>
      <c r="I130" s="257"/>
      <c r="J130" s="258">
        <f>ROUND(I130*H130,2)</f>
        <v>0</v>
      </c>
      <c r="K130" s="254" t="s">
        <v>1</v>
      </c>
      <c r="L130" s="259"/>
      <c r="M130" s="260" t="s">
        <v>1</v>
      </c>
      <c r="N130" s="261" t="s">
        <v>38</v>
      </c>
      <c r="O130" s="7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4" t="s">
        <v>164</v>
      </c>
      <c r="AT130" s="14" t="s">
        <v>235</v>
      </c>
      <c r="AU130" s="14" t="s">
        <v>75</v>
      </c>
      <c r="AY130" s="14" t="s">
        <v>137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75</v>
      </c>
      <c r="BK130" s="219">
        <f>ROUND(I130*H130,2)</f>
        <v>0</v>
      </c>
      <c r="BL130" s="14" t="s">
        <v>142</v>
      </c>
      <c r="BM130" s="14" t="s">
        <v>510</v>
      </c>
    </row>
    <row r="131" spans="2:65" s="1" customFormat="1" ht="16.5" customHeight="1">
      <c r="B131" s="35"/>
      <c r="C131" s="252" t="s">
        <v>67</v>
      </c>
      <c r="D131" s="252" t="s">
        <v>235</v>
      </c>
      <c r="E131" s="253" t="s">
        <v>356</v>
      </c>
      <c r="F131" s="254" t="s">
        <v>897</v>
      </c>
      <c r="G131" s="255" t="s">
        <v>672</v>
      </c>
      <c r="H131" s="256">
        <v>85</v>
      </c>
      <c r="I131" s="257"/>
      <c r="J131" s="258">
        <f>ROUND(I131*H131,2)</f>
        <v>0</v>
      </c>
      <c r="K131" s="254" t="s">
        <v>1</v>
      </c>
      <c r="L131" s="259"/>
      <c r="M131" s="260" t="s">
        <v>1</v>
      </c>
      <c r="N131" s="261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164</v>
      </c>
      <c r="AT131" s="14" t="s">
        <v>235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519</v>
      </c>
    </row>
    <row r="132" spans="2:65" s="1" customFormat="1" ht="16.5" customHeight="1">
      <c r="B132" s="35"/>
      <c r="C132" s="252" t="s">
        <v>67</v>
      </c>
      <c r="D132" s="252" t="s">
        <v>235</v>
      </c>
      <c r="E132" s="253" t="s">
        <v>360</v>
      </c>
      <c r="F132" s="254" t="s">
        <v>898</v>
      </c>
      <c r="G132" s="255" t="s">
        <v>672</v>
      </c>
      <c r="H132" s="256">
        <v>41</v>
      </c>
      <c r="I132" s="257"/>
      <c r="J132" s="258">
        <f>ROUND(I132*H132,2)</f>
        <v>0</v>
      </c>
      <c r="K132" s="254" t="s">
        <v>1</v>
      </c>
      <c r="L132" s="259"/>
      <c r="M132" s="260" t="s">
        <v>1</v>
      </c>
      <c r="N132" s="261" t="s">
        <v>38</v>
      </c>
      <c r="O132" s="7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4" t="s">
        <v>164</v>
      </c>
      <c r="AT132" s="14" t="s">
        <v>235</v>
      </c>
      <c r="AU132" s="14" t="s">
        <v>75</v>
      </c>
      <c r="AY132" s="14" t="s">
        <v>137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4" t="s">
        <v>75</v>
      </c>
      <c r="BK132" s="219">
        <f>ROUND(I132*H132,2)</f>
        <v>0</v>
      </c>
      <c r="BL132" s="14" t="s">
        <v>142</v>
      </c>
      <c r="BM132" s="14" t="s">
        <v>529</v>
      </c>
    </row>
    <row r="133" spans="2:65" s="1" customFormat="1" ht="16.5" customHeight="1">
      <c r="B133" s="35"/>
      <c r="C133" s="252" t="s">
        <v>67</v>
      </c>
      <c r="D133" s="252" t="s">
        <v>235</v>
      </c>
      <c r="E133" s="253" t="s">
        <v>364</v>
      </c>
      <c r="F133" s="254" t="s">
        <v>899</v>
      </c>
      <c r="G133" s="255" t="s">
        <v>732</v>
      </c>
      <c r="H133" s="256">
        <v>7</v>
      </c>
      <c r="I133" s="257"/>
      <c r="J133" s="258">
        <f>ROUND(I133*H133,2)</f>
        <v>0</v>
      </c>
      <c r="K133" s="254" t="s">
        <v>1</v>
      </c>
      <c r="L133" s="259"/>
      <c r="M133" s="260" t="s">
        <v>1</v>
      </c>
      <c r="N133" s="261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164</v>
      </c>
      <c r="AT133" s="14" t="s">
        <v>235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539</v>
      </c>
    </row>
    <row r="134" spans="2:65" s="1" customFormat="1" ht="16.5" customHeight="1">
      <c r="B134" s="35"/>
      <c r="C134" s="252" t="s">
        <v>67</v>
      </c>
      <c r="D134" s="252" t="s">
        <v>235</v>
      </c>
      <c r="E134" s="253" t="s">
        <v>368</v>
      </c>
      <c r="F134" s="254" t="s">
        <v>900</v>
      </c>
      <c r="G134" s="255" t="s">
        <v>732</v>
      </c>
      <c r="H134" s="256">
        <v>14</v>
      </c>
      <c r="I134" s="257"/>
      <c r="J134" s="258">
        <f>ROUND(I134*H134,2)</f>
        <v>0</v>
      </c>
      <c r="K134" s="254" t="s">
        <v>1</v>
      </c>
      <c r="L134" s="259"/>
      <c r="M134" s="260" t="s">
        <v>1</v>
      </c>
      <c r="N134" s="261" t="s">
        <v>38</v>
      </c>
      <c r="O134" s="7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4" t="s">
        <v>164</v>
      </c>
      <c r="AT134" s="14" t="s">
        <v>235</v>
      </c>
      <c r="AU134" s="14" t="s">
        <v>75</v>
      </c>
      <c r="AY134" s="14" t="s">
        <v>137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4" t="s">
        <v>75</v>
      </c>
      <c r="BK134" s="219">
        <f>ROUND(I134*H134,2)</f>
        <v>0</v>
      </c>
      <c r="BL134" s="14" t="s">
        <v>142</v>
      </c>
      <c r="BM134" s="14" t="s">
        <v>192</v>
      </c>
    </row>
    <row r="135" spans="2:65" s="1" customFormat="1" ht="16.5" customHeight="1">
      <c r="B135" s="35"/>
      <c r="C135" s="252" t="s">
        <v>67</v>
      </c>
      <c r="D135" s="252" t="s">
        <v>235</v>
      </c>
      <c r="E135" s="253" t="s">
        <v>372</v>
      </c>
      <c r="F135" s="254" t="s">
        <v>901</v>
      </c>
      <c r="G135" s="255" t="s">
        <v>732</v>
      </c>
      <c r="H135" s="256">
        <v>5</v>
      </c>
      <c r="I135" s="257"/>
      <c r="J135" s="258">
        <f>ROUND(I135*H135,2)</f>
        <v>0</v>
      </c>
      <c r="K135" s="254" t="s">
        <v>1</v>
      </c>
      <c r="L135" s="259"/>
      <c r="M135" s="260" t="s">
        <v>1</v>
      </c>
      <c r="N135" s="261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164</v>
      </c>
      <c r="AT135" s="14" t="s">
        <v>235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902</v>
      </c>
    </row>
    <row r="136" spans="2:65" s="1" customFormat="1" ht="16.5" customHeight="1">
      <c r="B136" s="35"/>
      <c r="C136" s="252" t="s">
        <v>67</v>
      </c>
      <c r="D136" s="252" t="s">
        <v>235</v>
      </c>
      <c r="E136" s="253" t="s">
        <v>378</v>
      </c>
      <c r="F136" s="254" t="s">
        <v>903</v>
      </c>
      <c r="G136" s="255" t="s">
        <v>732</v>
      </c>
      <c r="H136" s="256">
        <v>1</v>
      </c>
      <c r="I136" s="257"/>
      <c r="J136" s="258">
        <f>ROUND(I136*H136,2)</f>
        <v>0</v>
      </c>
      <c r="K136" s="254" t="s">
        <v>1</v>
      </c>
      <c r="L136" s="259"/>
      <c r="M136" s="260" t="s">
        <v>1</v>
      </c>
      <c r="N136" s="261" t="s">
        <v>38</v>
      </c>
      <c r="O136" s="7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4" t="s">
        <v>164</v>
      </c>
      <c r="AT136" s="14" t="s">
        <v>235</v>
      </c>
      <c r="AU136" s="14" t="s">
        <v>75</v>
      </c>
      <c r="AY136" s="14" t="s">
        <v>137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75</v>
      </c>
      <c r="BK136" s="219">
        <f>ROUND(I136*H136,2)</f>
        <v>0</v>
      </c>
      <c r="BL136" s="14" t="s">
        <v>142</v>
      </c>
      <c r="BM136" s="14" t="s">
        <v>904</v>
      </c>
    </row>
    <row r="137" spans="2:65" s="1" customFormat="1" ht="16.5" customHeight="1">
      <c r="B137" s="35"/>
      <c r="C137" s="252" t="s">
        <v>67</v>
      </c>
      <c r="D137" s="252" t="s">
        <v>235</v>
      </c>
      <c r="E137" s="253" t="s">
        <v>382</v>
      </c>
      <c r="F137" s="254" t="s">
        <v>905</v>
      </c>
      <c r="G137" s="255" t="s">
        <v>732</v>
      </c>
      <c r="H137" s="256">
        <v>1</v>
      </c>
      <c r="I137" s="257"/>
      <c r="J137" s="258">
        <f>ROUND(I137*H137,2)</f>
        <v>0</v>
      </c>
      <c r="K137" s="254" t="s">
        <v>1</v>
      </c>
      <c r="L137" s="259"/>
      <c r="M137" s="260" t="s">
        <v>1</v>
      </c>
      <c r="N137" s="261" t="s">
        <v>38</v>
      </c>
      <c r="O137" s="7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4" t="s">
        <v>164</v>
      </c>
      <c r="AT137" s="14" t="s">
        <v>235</v>
      </c>
      <c r="AU137" s="14" t="s">
        <v>75</v>
      </c>
      <c r="AY137" s="14" t="s">
        <v>137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4" t="s">
        <v>75</v>
      </c>
      <c r="BK137" s="219">
        <f>ROUND(I137*H137,2)</f>
        <v>0</v>
      </c>
      <c r="BL137" s="14" t="s">
        <v>142</v>
      </c>
      <c r="BM137" s="14" t="s">
        <v>906</v>
      </c>
    </row>
    <row r="138" spans="2:65" s="1" customFormat="1" ht="16.5" customHeight="1">
      <c r="B138" s="35"/>
      <c r="C138" s="252" t="s">
        <v>67</v>
      </c>
      <c r="D138" s="252" t="s">
        <v>235</v>
      </c>
      <c r="E138" s="253" t="s">
        <v>386</v>
      </c>
      <c r="F138" s="254" t="s">
        <v>907</v>
      </c>
      <c r="G138" s="255" t="s">
        <v>732</v>
      </c>
      <c r="H138" s="256">
        <v>4</v>
      </c>
      <c r="I138" s="257"/>
      <c r="J138" s="258">
        <f>ROUND(I138*H138,2)</f>
        <v>0</v>
      </c>
      <c r="K138" s="254" t="s">
        <v>1</v>
      </c>
      <c r="L138" s="259"/>
      <c r="M138" s="260" t="s">
        <v>1</v>
      </c>
      <c r="N138" s="261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164</v>
      </c>
      <c r="AT138" s="14" t="s">
        <v>235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908</v>
      </c>
    </row>
    <row r="139" spans="2:65" s="1" customFormat="1" ht="16.5" customHeight="1">
      <c r="B139" s="35"/>
      <c r="C139" s="252" t="s">
        <v>67</v>
      </c>
      <c r="D139" s="252" t="s">
        <v>235</v>
      </c>
      <c r="E139" s="253" t="s">
        <v>390</v>
      </c>
      <c r="F139" s="254" t="s">
        <v>909</v>
      </c>
      <c r="G139" s="255" t="s">
        <v>732</v>
      </c>
      <c r="H139" s="256">
        <v>5</v>
      </c>
      <c r="I139" s="257"/>
      <c r="J139" s="258">
        <f>ROUND(I139*H139,2)</f>
        <v>0</v>
      </c>
      <c r="K139" s="254" t="s">
        <v>1</v>
      </c>
      <c r="L139" s="259"/>
      <c r="M139" s="260" t="s">
        <v>1</v>
      </c>
      <c r="N139" s="261" t="s">
        <v>38</v>
      </c>
      <c r="O139" s="7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4" t="s">
        <v>164</v>
      </c>
      <c r="AT139" s="14" t="s">
        <v>235</v>
      </c>
      <c r="AU139" s="14" t="s">
        <v>75</v>
      </c>
      <c r="AY139" s="14" t="s">
        <v>137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75</v>
      </c>
      <c r="BK139" s="219">
        <f>ROUND(I139*H139,2)</f>
        <v>0</v>
      </c>
      <c r="BL139" s="14" t="s">
        <v>142</v>
      </c>
      <c r="BM139" s="14" t="s">
        <v>910</v>
      </c>
    </row>
    <row r="140" spans="2:65" s="1" customFormat="1" ht="16.5" customHeight="1">
      <c r="B140" s="35"/>
      <c r="C140" s="252" t="s">
        <v>67</v>
      </c>
      <c r="D140" s="252" t="s">
        <v>235</v>
      </c>
      <c r="E140" s="253" t="s">
        <v>396</v>
      </c>
      <c r="F140" s="254" t="s">
        <v>911</v>
      </c>
      <c r="G140" s="255" t="s">
        <v>732</v>
      </c>
      <c r="H140" s="256">
        <v>1</v>
      </c>
      <c r="I140" s="257"/>
      <c r="J140" s="258">
        <f>ROUND(I140*H140,2)</f>
        <v>0</v>
      </c>
      <c r="K140" s="254" t="s">
        <v>1</v>
      </c>
      <c r="L140" s="259"/>
      <c r="M140" s="260" t="s">
        <v>1</v>
      </c>
      <c r="N140" s="261" t="s">
        <v>38</v>
      </c>
      <c r="O140" s="7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4" t="s">
        <v>164</v>
      </c>
      <c r="AT140" s="14" t="s">
        <v>235</v>
      </c>
      <c r="AU140" s="14" t="s">
        <v>75</v>
      </c>
      <c r="AY140" s="14" t="s">
        <v>137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75</v>
      </c>
      <c r="BK140" s="219">
        <f>ROUND(I140*H140,2)</f>
        <v>0</v>
      </c>
      <c r="BL140" s="14" t="s">
        <v>142</v>
      </c>
      <c r="BM140" s="14" t="s">
        <v>912</v>
      </c>
    </row>
    <row r="141" spans="2:65" s="1" customFormat="1" ht="16.5" customHeight="1">
      <c r="B141" s="35"/>
      <c r="C141" s="252" t="s">
        <v>67</v>
      </c>
      <c r="D141" s="252" t="s">
        <v>235</v>
      </c>
      <c r="E141" s="253" t="s">
        <v>402</v>
      </c>
      <c r="F141" s="254" t="s">
        <v>913</v>
      </c>
      <c r="G141" s="255" t="s">
        <v>732</v>
      </c>
      <c r="H141" s="256">
        <v>6</v>
      </c>
      <c r="I141" s="257"/>
      <c r="J141" s="258">
        <f>ROUND(I141*H141,2)</f>
        <v>0</v>
      </c>
      <c r="K141" s="254" t="s">
        <v>1</v>
      </c>
      <c r="L141" s="259"/>
      <c r="M141" s="260" t="s">
        <v>1</v>
      </c>
      <c r="N141" s="261" t="s">
        <v>38</v>
      </c>
      <c r="O141" s="7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4" t="s">
        <v>164</v>
      </c>
      <c r="AT141" s="14" t="s">
        <v>235</v>
      </c>
      <c r="AU141" s="14" t="s">
        <v>75</v>
      </c>
      <c r="AY141" s="14" t="s">
        <v>137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75</v>
      </c>
      <c r="BK141" s="219">
        <f>ROUND(I141*H141,2)</f>
        <v>0</v>
      </c>
      <c r="BL141" s="14" t="s">
        <v>142</v>
      </c>
      <c r="BM141" s="14" t="s">
        <v>914</v>
      </c>
    </row>
    <row r="142" spans="2:65" s="1" customFormat="1" ht="16.5" customHeight="1">
      <c r="B142" s="35"/>
      <c r="C142" s="252" t="s">
        <v>67</v>
      </c>
      <c r="D142" s="252" t="s">
        <v>235</v>
      </c>
      <c r="E142" s="253" t="s">
        <v>408</v>
      </c>
      <c r="F142" s="254" t="s">
        <v>915</v>
      </c>
      <c r="G142" s="255" t="s">
        <v>732</v>
      </c>
      <c r="H142" s="256">
        <v>3</v>
      </c>
      <c r="I142" s="257"/>
      <c r="J142" s="258">
        <f>ROUND(I142*H142,2)</f>
        <v>0</v>
      </c>
      <c r="K142" s="254" t="s">
        <v>1</v>
      </c>
      <c r="L142" s="259"/>
      <c r="M142" s="260" t="s">
        <v>1</v>
      </c>
      <c r="N142" s="261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164</v>
      </c>
      <c r="AT142" s="14" t="s">
        <v>235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916</v>
      </c>
    </row>
    <row r="143" spans="2:65" s="1" customFormat="1" ht="16.5" customHeight="1">
      <c r="B143" s="35"/>
      <c r="C143" s="252" t="s">
        <v>67</v>
      </c>
      <c r="D143" s="252" t="s">
        <v>235</v>
      </c>
      <c r="E143" s="253" t="s">
        <v>413</v>
      </c>
      <c r="F143" s="254" t="s">
        <v>917</v>
      </c>
      <c r="G143" s="255" t="s">
        <v>732</v>
      </c>
      <c r="H143" s="256">
        <v>4</v>
      </c>
      <c r="I143" s="257"/>
      <c r="J143" s="258">
        <f>ROUND(I143*H143,2)</f>
        <v>0</v>
      </c>
      <c r="K143" s="254" t="s">
        <v>1</v>
      </c>
      <c r="L143" s="259"/>
      <c r="M143" s="260" t="s">
        <v>1</v>
      </c>
      <c r="N143" s="261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164</v>
      </c>
      <c r="AT143" s="14" t="s">
        <v>235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918</v>
      </c>
    </row>
    <row r="144" spans="2:65" s="1" customFormat="1" ht="16.5" customHeight="1">
      <c r="B144" s="35"/>
      <c r="C144" s="252" t="s">
        <v>67</v>
      </c>
      <c r="D144" s="252" t="s">
        <v>235</v>
      </c>
      <c r="E144" s="253" t="s">
        <v>419</v>
      </c>
      <c r="F144" s="254" t="s">
        <v>919</v>
      </c>
      <c r="G144" s="255" t="s">
        <v>732</v>
      </c>
      <c r="H144" s="256">
        <v>4</v>
      </c>
      <c r="I144" s="257"/>
      <c r="J144" s="258">
        <f>ROUND(I144*H144,2)</f>
        <v>0</v>
      </c>
      <c r="K144" s="254" t="s">
        <v>1</v>
      </c>
      <c r="L144" s="259"/>
      <c r="M144" s="260" t="s">
        <v>1</v>
      </c>
      <c r="N144" s="261" t="s">
        <v>38</v>
      </c>
      <c r="O144" s="76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4" t="s">
        <v>164</v>
      </c>
      <c r="AT144" s="14" t="s">
        <v>235</v>
      </c>
      <c r="AU144" s="14" t="s">
        <v>75</v>
      </c>
      <c r="AY144" s="14" t="s">
        <v>137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4" t="s">
        <v>75</v>
      </c>
      <c r="BK144" s="219">
        <f>ROUND(I144*H144,2)</f>
        <v>0</v>
      </c>
      <c r="BL144" s="14" t="s">
        <v>142</v>
      </c>
      <c r="BM144" s="14" t="s">
        <v>920</v>
      </c>
    </row>
    <row r="145" spans="2:65" s="1" customFormat="1" ht="16.5" customHeight="1">
      <c r="B145" s="35"/>
      <c r="C145" s="252" t="s">
        <v>67</v>
      </c>
      <c r="D145" s="252" t="s">
        <v>235</v>
      </c>
      <c r="E145" s="253" t="s">
        <v>425</v>
      </c>
      <c r="F145" s="254" t="s">
        <v>921</v>
      </c>
      <c r="G145" s="255" t="s">
        <v>672</v>
      </c>
      <c r="H145" s="256">
        <v>90</v>
      </c>
      <c r="I145" s="257"/>
      <c r="J145" s="258">
        <f>ROUND(I145*H145,2)</f>
        <v>0</v>
      </c>
      <c r="K145" s="254" t="s">
        <v>1</v>
      </c>
      <c r="L145" s="259"/>
      <c r="M145" s="260" t="s">
        <v>1</v>
      </c>
      <c r="N145" s="261" t="s">
        <v>38</v>
      </c>
      <c r="O145" s="7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4" t="s">
        <v>164</v>
      </c>
      <c r="AT145" s="14" t="s">
        <v>235</v>
      </c>
      <c r="AU145" s="14" t="s">
        <v>75</v>
      </c>
      <c r="AY145" s="14" t="s">
        <v>137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4" t="s">
        <v>75</v>
      </c>
      <c r="BK145" s="219">
        <f>ROUND(I145*H145,2)</f>
        <v>0</v>
      </c>
      <c r="BL145" s="14" t="s">
        <v>142</v>
      </c>
      <c r="BM145" s="14" t="s">
        <v>922</v>
      </c>
    </row>
    <row r="146" spans="2:65" s="1" customFormat="1" ht="16.5" customHeight="1">
      <c r="B146" s="35"/>
      <c r="C146" s="252" t="s">
        <v>67</v>
      </c>
      <c r="D146" s="252" t="s">
        <v>235</v>
      </c>
      <c r="E146" s="253" t="s">
        <v>430</v>
      </c>
      <c r="F146" s="254" t="s">
        <v>923</v>
      </c>
      <c r="G146" s="255" t="s">
        <v>732</v>
      </c>
      <c r="H146" s="256">
        <v>4</v>
      </c>
      <c r="I146" s="257"/>
      <c r="J146" s="258">
        <f>ROUND(I146*H146,2)</f>
        <v>0</v>
      </c>
      <c r="K146" s="254" t="s">
        <v>1</v>
      </c>
      <c r="L146" s="259"/>
      <c r="M146" s="273" t="s">
        <v>1</v>
      </c>
      <c r="N146" s="274" t="s">
        <v>38</v>
      </c>
      <c r="O146" s="222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14" t="s">
        <v>164</v>
      </c>
      <c r="AT146" s="14" t="s">
        <v>235</v>
      </c>
      <c r="AU146" s="14" t="s">
        <v>75</v>
      </c>
      <c r="AY146" s="14" t="s">
        <v>137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75</v>
      </c>
      <c r="BK146" s="219">
        <f>ROUND(I146*H146,2)</f>
        <v>0</v>
      </c>
      <c r="BL146" s="14" t="s">
        <v>142</v>
      </c>
      <c r="BM146" s="14" t="s">
        <v>924</v>
      </c>
    </row>
    <row r="147" spans="2:12" s="1" customFormat="1" ht="6.95" customHeight="1">
      <c r="B147" s="54"/>
      <c r="C147" s="55"/>
      <c r="D147" s="55"/>
      <c r="E147" s="55"/>
      <c r="F147" s="55"/>
      <c r="G147" s="55"/>
      <c r="H147" s="55"/>
      <c r="I147" s="155"/>
      <c r="J147" s="55"/>
      <c r="K147" s="55"/>
      <c r="L147" s="40"/>
    </row>
  </sheetData>
  <sheetProtection password="CC35" sheet="1" objects="1" scenarios="1" formatColumns="0" formatRows="0" autoFilter="0"/>
  <autoFilter ref="C93:K146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2019-05-29T14:48:21Z</dcterms:created>
  <dcterms:modified xsi:type="dcterms:W3CDTF">2019-05-29T14:48:30Z</dcterms:modified>
  <cp:category/>
  <cp:version/>
  <cp:contentType/>
  <cp:contentStatus/>
</cp:coreProperties>
</file>