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190095 - Stavební úpravy" sheetId="2" r:id="rId2"/>
    <sheet name="ÚT - Vytápění" sheetId="3" r:id="rId3"/>
    <sheet name="ZTI - Zdravotně technické..." sheetId="4" r:id="rId4"/>
  </sheets>
  <definedNames>
    <definedName name="_xlnm.Print_Area" localSheetId="0">'Rekapitulace stavby'!$D$4:$AO$76,'Rekapitulace stavby'!$C$82:$AQ$98</definedName>
    <definedName name="_xlnm.Print_Titles" localSheetId="0">'Rekapitulace stavby'!$92:$92</definedName>
    <definedName name="_xlnm._FilterDatabase" localSheetId="1" hidden="1">'190095 - Stavební úpravy'!$C$123:$K$162</definedName>
    <definedName name="_xlnm.Print_Area" localSheetId="1">'190095 - Stavební úpravy'!$C$4:$J$76,'190095 - Stavební úpravy'!$C$82:$J$105,'190095 - Stavební úpravy'!$C$111:$K$162</definedName>
    <definedName name="_xlnm.Print_Titles" localSheetId="1">'190095 - Stavební úpravy'!$123:$123</definedName>
    <definedName name="_xlnm._FilterDatabase" localSheetId="2" hidden="1">'ÚT - Vytápění'!$C$122:$K$219</definedName>
    <definedName name="_xlnm.Print_Area" localSheetId="2">'ÚT - Vytápění'!$C$4:$J$76,'ÚT - Vytápění'!$C$82:$J$104,'ÚT - Vytápění'!$C$110:$K$219</definedName>
    <definedName name="_xlnm.Print_Titles" localSheetId="2">'ÚT - Vytápění'!$122:$122</definedName>
    <definedName name="_xlnm._FilterDatabase" localSheetId="3" hidden="1">'ZTI - Zdravotně technické...'!$C$121:$K$213</definedName>
    <definedName name="_xlnm.Print_Area" localSheetId="3">'ZTI - Zdravotně technické...'!$C$4:$J$76,'ZTI - Zdravotně technické...'!$C$82:$J$103,'ZTI - Zdravotně technické...'!$C$109:$K$213</definedName>
    <definedName name="_xlnm.Print_Titles" localSheetId="3">'ZTI - Zdravotně technické...'!$121:$121</definedName>
  </definedNames>
  <calcPr/>
</workbook>
</file>

<file path=xl/calcChain.xml><?xml version="1.0" encoding="utf-8"?>
<calcChain xmlns="http://schemas.openxmlformats.org/spreadsheetml/2006/main">
  <c i="4" r="J37"/>
  <c r="J36"/>
  <c i="1" r="AY97"/>
  <c i="4" r="J35"/>
  <c i="1" r="AX97"/>
  <c i="4" r="BI213"/>
  <c r="BH213"/>
  <c r="BG213"/>
  <c r="BF213"/>
  <c r="T213"/>
  <c r="R213"/>
  <c r="P213"/>
  <c r="BK213"/>
  <c r="J213"/>
  <c r="BE213"/>
  <c r="BI212"/>
  <c r="BH212"/>
  <c r="BG212"/>
  <c r="BF212"/>
  <c r="T212"/>
  <c r="R212"/>
  <c r="P212"/>
  <c r="BK212"/>
  <c r="J212"/>
  <c r="BE212"/>
  <c r="BI211"/>
  <c r="BH211"/>
  <c r="BG211"/>
  <c r="BF211"/>
  <c r="T211"/>
  <c r="T210"/>
  <c r="R211"/>
  <c r="R210"/>
  <c r="P211"/>
  <c r="P210"/>
  <c r="BK211"/>
  <c r="BK210"/>
  <c r="J210"/>
  <c r="J211"/>
  <c r="BE211"/>
  <c r="J102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/>
  <c r="BI202"/>
  <c r="BH202"/>
  <c r="BG202"/>
  <c r="BF202"/>
  <c r="T202"/>
  <c r="T201"/>
  <c r="R202"/>
  <c r="R201"/>
  <c r="P202"/>
  <c r="P201"/>
  <c r="BK202"/>
  <c r="BK201"/>
  <c r="J201"/>
  <c r="J202"/>
  <c r="BE202"/>
  <c r="J101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7"/>
  <c r="BH197"/>
  <c r="BG197"/>
  <c r="BF197"/>
  <c r="T197"/>
  <c r="R197"/>
  <c r="P197"/>
  <c r="BK197"/>
  <c r="J197"/>
  <c r="BE197"/>
  <c r="BI195"/>
  <c r="BH195"/>
  <c r="BG195"/>
  <c r="BF195"/>
  <c r="T195"/>
  <c r="R195"/>
  <c r="P195"/>
  <c r="BK195"/>
  <c r="J195"/>
  <c r="BE195"/>
  <c r="BI192"/>
  <c r="BH192"/>
  <c r="BG192"/>
  <c r="BF192"/>
  <c r="T192"/>
  <c r="R192"/>
  <c r="P192"/>
  <c r="BK192"/>
  <c r="J192"/>
  <c r="BE192"/>
  <c r="BI190"/>
  <c r="BH190"/>
  <c r="BG190"/>
  <c r="BF190"/>
  <c r="T190"/>
  <c r="R190"/>
  <c r="P190"/>
  <c r="BK190"/>
  <c r="J190"/>
  <c r="BE190"/>
  <c r="BI187"/>
  <c r="BH187"/>
  <c r="BG187"/>
  <c r="BF187"/>
  <c r="T187"/>
  <c r="T186"/>
  <c r="R187"/>
  <c r="R186"/>
  <c r="P187"/>
  <c r="P186"/>
  <c r="BK187"/>
  <c r="BK186"/>
  <c r="J186"/>
  <c r="J187"/>
  <c r="BE187"/>
  <c r="J100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2"/>
  <c r="BH182"/>
  <c r="BG182"/>
  <c r="BF182"/>
  <c r="T182"/>
  <c r="R182"/>
  <c r="P182"/>
  <c r="BK182"/>
  <c r="J182"/>
  <c r="BE182"/>
  <c r="BI180"/>
  <c r="BH180"/>
  <c r="BG180"/>
  <c r="BF180"/>
  <c r="T180"/>
  <c r="R180"/>
  <c r="P180"/>
  <c r="BK180"/>
  <c r="J180"/>
  <c r="BE180"/>
  <c r="BI178"/>
  <c r="BH178"/>
  <c r="BG178"/>
  <c r="BF178"/>
  <c r="T178"/>
  <c r="R178"/>
  <c r="P178"/>
  <c r="BK178"/>
  <c r="J178"/>
  <c r="BE178"/>
  <c r="BI176"/>
  <c r="BH176"/>
  <c r="BG176"/>
  <c r="BF176"/>
  <c r="T176"/>
  <c r="R176"/>
  <c r="P176"/>
  <c r="BK176"/>
  <c r="J176"/>
  <c r="BE176"/>
  <c r="BI174"/>
  <c r="BH174"/>
  <c r="BG174"/>
  <c r="BF174"/>
  <c r="T174"/>
  <c r="R174"/>
  <c r="P174"/>
  <c r="BK174"/>
  <c r="J174"/>
  <c r="BE174"/>
  <c r="BI172"/>
  <c r="BH172"/>
  <c r="BG172"/>
  <c r="BF172"/>
  <c r="T172"/>
  <c r="R172"/>
  <c r="P172"/>
  <c r="BK172"/>
  <c r="J172"/>
  <c r="BE172"/>
  <c r="BI170"/>
  <c r="BH170"/>
  <c r="BG170"/>
  <c r="BF170"/>
  <c r="T170"/>
  <c r="R170"/>
  <c r="P170"/>
  <c r="BK170"/>
  <c r="J170"/>
  <c r="BE170"/>
  <c r="BI168"/>
  <c r="BH168"/>
  <c r="BG168"/>
  <c r="BF168"/>
  <c r="T168"/>
  <c r="R168"/>
  <c r="P168"/>
  <c r="BK168"/>
  <c r="J168"/>
  <c r="BE168"/>
  <c r="BI166"/>
  <c r="BH166"/>
  <c r="BG166"/>
  <c r="BF166"/>
  <c r="T166"/>
  <c r="R166"/>
  <c r="P166"/>
  <c r="BK166"/>
  <c r="J166"/>
  <c r="BE166"/>
  <c r="BI164"/>
  <c r="BH164"/>
  <c r="BG164"/>
  <c r="BF164"/>
  <c r="T164"/>
  <c r="R164"/>
  <c r="P164"/>
  <c r="BK164"/>
  <c r="J164"/>
  <c r="BE164"/>
  <c r="BI162"/>
  <c r="BH162"/>
  <c r="BG162"/>
  <c r="BF162"/>
  <c r="T162"/>
  <c r="R162"/>
  <c r="P162"/>
  <c r="BK162"/>
  <c r="J162"/>
  <c r="BE162"/>
  <c r="BI160"/>
  <c r="BH160"/>
  <c r="BG160"/>
  <c r="BF160"/>
  <c r="T160"/>
  <c r="R160"/>
  <c r="P160"/>
  <c r="BK160"/>
  <c r="J160"/>
  <c r="BE160"/>
  <c r="BI157"/>
  <c r="BH157"/>
  <c r="BG157"/>
  <c r="BF157"/>
  <c r="T157"/>
  <c r="R157"/>
  <c r="P157"/>
  <c r="BK157"/>
  <c r="J157"/>
  <c r="BE157"/>
  <c r="BI154"/>
  <c r="BH154"/>
  <c r="BG154"/>
  <c r="BF154"/>
  <c r="T154"/>
  <c r="T153"/>
  <c r="R154"/>
  <c r="R153"/>
  <c r="P154"/>
  <c r="P153"/>
  <c r="BK154"/>
  <c r="BK153"/>
  <c r="J153"/>
  <c r="J154"/>
  <c r="BE154"/>
  <c r="J99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49"/>
  <c r="BH149"/>
  <c r="BG149"/>
  <c r="BF149"/>
  <c r="T149"/>
  <c r="R149"/>
  <c r="P149"/>
  <c r="BK149"/>
  <c r="J149"/>
  <c r="BE149"/>
  <c r="BI147"/>
  <c r="BH147"/>
  <c r="BG147"/>
  <c r="BF147"/>
  <c r="T147"/>
  <c r="R147"/>
  <c r="P147"/>
  <c r="BK147"/>
  <c r="J147"/>
  <c r="BE147"/>
  <c r="BI145"/>
  <c r="BH145"/>
  <c r="BG145"/>
  <c r="BF145"/>
  <c r="T145"/>
  <c r="R145"/>
  <c r="P145"/>
  <c r="BK145"/>
  <c r="J145"/>
  <c r="BE145"/>
  <c r="BI143"/>
  <c r="BH143"/>
  <c r="BG143"/>
  <c r="BF143"/>
  <c r="T143"/>
  <c r="R143"/>
  <c r="P143"/>
  <c r="BK143"/>
  <c r="J143"/>
  <c r="BE143"/>
  <c r="BI141"/>
  <c r="BH141"/>
  <c r="BG141"/>
  <c r="BF141"/>
  <c r="T141"/>
  <c r="R141"/>
  <c r="P141"/>
  <c r="BK141"/>
  <c r="J141"/>
  <c r="BE141"/>
  <c r="BI139"/>
  <c r="BH139"/>
  <c r="BG139"/>
  <c r="BF139"/>
  <c r="T139"/>
  <c r="R139"/>
  <c r="P139"/>
  <c r="BK139"/>
  <c r="J139"/>
  <c r="BE139"/>
  <c r="BI137"/>
  <c r="BH137"/>
  <c r="BG137"/>
  <c r="BF137"/>
  <c r="T137"/>
  <c r="R137"/>
  <c r="P137"/>
  <c r="BK137"/>
  <c r="J137"/>
  <c r="BE137"/>
  <c r="BI135"/>
  <c r="BH135"/>
  <c r="BG135"/>
  <c r="BF135"/>
  <c r="T135"/>
  <c r="R135"/>
  <c r="P135"/>
  <c r="BK135"/>
  <c r="J135"/>
  <c r="BE135"/>
  <c r="BI133"/>
  <c r="BH133"/>
  <c r="BG133"/>
  <c r="BF133"/>
  <c r="T133"/>
  <c r="R133"/>
  <c r="P133"/>
  <c r="BK133"/>
  <c r="J133"/>
  <c r="BE133"/>
  <c r="BI131"/>
  <c r="BH131"/>
  <c r="BG131"/>
  <c r="BF131"/>
  <c r="T131"/>
  <c r="R131"/>
  <c r="P131"/>
  <c r="BK131"/>
  <c r="J131"/>
  <c r="BE131"/>
  <c r="BI129"/>
  <c r="BH129"/>
  <c r="BG129"/>
  <c r="BF129"/>
  <c r="T129"/>
  <c r="R129"/>
  <c r="P129"/>
  <c r="BK129"/>
  <c r="J129"/>
  <c r="BE129"/>
  <c r="BI127"/>
  <c r="BH127"/>
  <c r="BG127"/>
  <c r="BF127"/>
  <c r="T127"/>
  <c r="R127"/>
  <c r="P127"/>
  <c r="BK127"/>
  <c r="J127"/>
  <c r="BE127"/>
  <c r="BI125"/>
  <c r="F37"/>
  <c i="1" r="BD97"/>
  <c i="4" r="BH125"/>
  <c r="F36"/>
  <c i="1" r="BC97"/>
  <c i="4" r="BG125"/>
  <c r="F35"/>
  <c i="1" r="BB97"/>
  <c i="4" r="BF125"/>
  <c r="J34"/>
  <c i="1" r="AW97"/>
  <c i="4" r="F34"/>
  <c i="1" r="BA97"/>
  <c i="4" r="T125"/>
  <c r="T124"/>
  <c r="T123"/>
  <c r="T122"/>
  <c r="R125"/>
  <c r="R124"/>
  <c r="R123"/>
  <c r="R122"/>
  <c r="P125"/>
  <c r="P124"/>
  <c r="P123"/>
  <c r="P122"/>
  <c i="1" r="AU97"/>
  <c i="4" r="BK125"/>
  <c r="BK124"/>
  <c r="J124"/>
  <c r="BK123"/>
  <c r="J123"/>
  <c r="BK122"/>
  <c r="J122"/>
  <c r="J96"/>
  <c r="J30"/>
  <c i="1" r="AG97"/>
  <c i="4" r="J125"/>
  <c r="BE125"/>
  <c r="J33"/>
  <c i="1" r="AV97"/>
  <c i="4" r="F33"/>
  <c i="1" r="AZ97"/>
  <c i="4" r="J98"/>
  <c r="J97"/>
  <c r="J119"/>
  <c r="J118"/>
  <c r="F118"/>
  <c r="F116"/>
  <c r="E114"/>
  <c r="J92"/>
  <c r="J91"/>
  <c r="F91"/>
  <c r="F89"/>
  <c r="E87"/>
  <c r="J39"/>
  <c r="J18"/>
  <c r="E18"/>
  <c r="F119"/>
  <c r="F92"/>
  <c r="J17"/>
  <c r="J12"/>
  <c r="J116"/>
  <c r="J89"/>
  <c r="E7"/>
  <c r="E112"/>
  <c r="E85"/>
  <c i="3" r="J37"/>
  <c r="J36"/>
  <c i="1" r="AY96"/>
  <c i="3" r="J35"/>
  <c i="1" r="AX96"/>
  <c i="3" r="BI219"/>
  <c r="BH219"/>
  <c r="BG219"/>
  <c r="BF219"/>
  <c r="T219"/>
  <c r="R219"/>
  <c r="P219"/>
  <c r="BK219"/>
  <c r="J219"/>
  <c r="BE219"/>
  <c r="BI216"/>
  <c r="BH216"/>
  <c r="BG216"/>
  <c r="BF216"/>
  <c r="T216"/>
  <c r="R216"/>
  <c r="P216"/>
  <c r="BK216"/>
  <c r="J216"/>
  <c r="BE216"/>
  <c r="BI215"/>
  <c r="BH215"/>
  <c r="BG215"/>
  <c r="BF215"/>
  <c r="T215"/>
  <c r="R215"/>
  <c r="P215"/>
  <c r="BK215"/>
  <c r="J215"/>
  <c r="BE215"/>
  <c r="BI214"/>
  <c r="BH214"/>
  <c r="BG214"/>
  <c r="BF214"/>
  <c r="T214"/>
  <c r="T213"/>
  <c r="R214"/>
  <c r="R213"/>
  <c r="P214"/>
  <c r="P213"/>
  <c r="BK214"/>
  <c r="BK213"/>
  <c r="J213"/>
  <c r="J214"/>
  <c r="BE214"/>
  <c r="J103"/>
  <c r="BI211"/>
  <c r="BH211"/>
  <c r="BG211"/>
  <c r="BF211"/>
  <c r="T211"/>
  <c r="R211"/>
  <c r="P211"/>
  <c r="BK211"/>
  <c r="J211"/>
  <c r="BE211"/>
  <c r="BI209"/>
  <c r="BH209"/>
  <c r="BG209"/>
  <c r="BF209"/>
  <c r="T209"/>
  <c r="R209"/>
  <c r="P209"/>
  <c r="BK209"/>
  <c r="J209"/>
  <c r="BE209"/>
  <c r="BI207"/>
  <c r="BH207"/>
  <c r="BG207"/>
  <c r="BF207"/>
  <c r="T207"/>
  <c r="R207"/>
  <c r="P207"/>
  <c r="BK207"/>
  <c r="J207"/>
  <c r="BE207"/>
  <c r="BI205"/>
  <c r="BH205"/>
  <c r="BG205"/>
  <c r="BF205"/>
  <c r="T205"/>
  <c r="T204"/>
  <c r="R205"/>
  <c r="R204"/>
  <c r="P205"/>
  <c r="P204"/>
  <c r="BK205"/>
  <c r="BK204"/>
  <c r="J204"/>
  <c r="J205"/>
  <c r="BE205"/>
  <c r="J102"/>
  <c r="BI201"/>
  <c r="BH201"/>
  <c r="BG201"/>
  <c r="BF201"/>
  <c r="T201"/>
  <c r="R201"/>
  <c r="P201"/>
  <c r="BK201"/>
  <c r="J201"/>
  <c r="BE201"/>
  <c r="BI199"/>
  <c r="BH199"/>
  <c r="BG199"/>
  <c r="BF199"/>
  <c r="T199"/>
  <c r="R199"/>
  <c r="P199"/>
  <c r="BK199"/>
  <c r="J199"/>
  <c r="BE199"/>
  <c r="BI196"/>
  <c r="BH196"/>
  <c r="BG196"/>
  <c r="BF196"/>
  <c r="T196"/>
  <c r="R196"/>
  <c r="P196"/>
  <c r="BK196"/>
  <c r="J196"/>
  <c r="BE196"/>
  <c r="BI193"/>
  <c r="BH193"/>
  <c r="BG193"/>
  <c r="BF193"/>
  <c r="T193"/>
  <c r="R193"/>
  <c r="P193"/>
  <c r="BK193"/>
  <c r="J193"/>
  <c r="BE193"/>
  <c r="BI191"/>
  <c r="BH191"/>
  <c r="BG191"/>
  <c r="BF191"/>
  <c r="T191"/>
  <c r="T190"/>
  <c r="R191"/>
  <c r="R190"/>
  <c r="P191"/>
  <c r="P190"/>
  <c r="BK191"/>
  <c r="BK190"/>
  <c r="J190"/>
  <c r="J191"/>
  <c r="BE191"/>
  <c r="J101"/>
  <c r="BI186"/>
  <c r="BH186"/>
  <c r="BG186"/>
  <c r="BF186"/>
  <c r="T186"/>
  <c r="R186"/>
  <c r="P186"/>
  <c r="BK186"/>
  <c r="J186"/>
  <c r="BE186"/>
  <c r="BI183"/>
  <c r="BH183"/>
  <c r="BG183"/>
  <c r="BF183"/>
  <c r="T183"/>
  <c r="R183"/>
  <c r="P183"/>
  <c r="BK183"/>
  <c r="J183"/>
  <c r="BE183"/>
  <c r="BI180"/>
  <c r="BH180"/>
  <c r="BG180"/>
  <c r="BF180"/>
  <c r="T180"/>
  <c r="T179"/>
  <c r="R180"/>
  <c r="R179"/>
  <c r="P180"/>
  <c r="P179"/>
  <c r="BK180"/>
  <c r="BK179"/>
  <c r="J179"/>
  <c r="J180"/>
  <c r="BE180"/>
  <c r="J100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3"/>
  <c r="BH173"/>
  <c r="BG173"/>
  <c r="BF173"/>
  <c r="T173"/>
  <c r="R173"/>
  <c r="P173"/>
  <c r="BK173"/>
  <c r="J173"/>
  <c r="BE173"/>
  <c r="BI171"/>
  <c r="BH171"/>
  <c r="BG171"/>
  <c r="BF171"/>
  <c r="T171"/>
  <c r="R171"/>
  <c r="P171"/>
  <c r="BK171"/>
  <c r="J171"/>
  <c r="BE171"/>
  <c r="BI169"/>
  <c r="BH169"/>
  <c r="BG169"/>
  <c r="BF169"/>
  <c r="T169"/>
  <c r="R169"/>
  <c r="P169"/>
  <c r="BK169"/>
  <c r="J169"/>
  <c r="BE169"/>
  <c r="BI167"/>
  <c r="BH167"/>
  <c r="BG167"/>
  <c r="BF167"/>
  <c r="T167"/>
  <c r="R167"/>
  <c r="P167"/>
  <c r="BK167"/>
  <c r="J167"/>
  <c r="BE167"/>
  <c r="BI165"/>
  <c r="BH165"/>
  <c r="BG165"/>
  <c r="BF165"/>
  <c r="T165"/>
  <c r="R165"/>
  <c r="P165"/>
  <c r="BK165"/>
  <c r="J165"/>
  <c r="BE165"/>
  <c r="BI163"/>
  <c r="BH163"/>
  <c r="BG163"/>
  <c r="BF163"/>
  <c r="T163"/>
  <c r="R163"/>
  <c r="P163"/>
  <c r="BK163"/>
  <c r="J163"/>
  <c r="BE163"/>
  <c r="BI161"/>
  <c r="BH161"/>
  <c r="BG161"/>
  <c r="BF161"/>
  <c r="T161"/>
  <c r="R161"/>
  <c r="P161"/>
  <c r="BK161"/>
  <c r="J161"/>
  <c r="BE161"/>
  <c r="BI159"/>
  <c r="BH159"/>
  <c r="BG159"/>
  <c r="BF159"/>
  <c r="T159"/>
  <c r="R159"/>
  <c r="P159"/>
  <c r="BK159"/>
  <c r="J159"/>
  <c r="BE159"/>
  <c r="BI157"/>
  <c r="BH157"/>
  <c r="BG157"/>
  <c r="BF157"/>
  <c r="T157"/>
  <c r="R157"/>
  <c r="P157"/>
  <c r="BK157"/>
  <c r="J157"/>
  <c r="BE157"/>
  <c r="BI155"/>
  <c r="BH155"/>
  <c r="BG155"/>
  <c r="BF155"/>
  <c r="T155"/>
  <c r="R155"/>
  <c r="P155"/>
  <c r="BK155"/>
  <c r="J155"/>
  <c r="BE155"/>
  <c r="BI153"/>
  <c r="BH153"/>
  <c r="BG153"/>
  <c r="BF153"/>
  <c r="T153"/>
  <c r="R153"/>
  <c r="P153"/>
  <c r="BK153"/>
  <c r="J153"/>
  <c r="BE153"/>
  <c r="BI150"/>
  <c r="BH150"/>
  <c r="BG150"/>
  <c r="BF150"/>
  <c r="T150"/>
  <c r="R150"/>
  <c r="P150"/>
  <c r="BK150"/>
  <c r="J150"/>
  <c r="BE150"/>
  <c r="BI147"/>
  <c r="BH147"/>
  <c r="BG147"/>
  <c r="BF147"/>
  <c r="T147"/>
  <c r="T146"/>
  <c r="R147"/>
  <c r="R146"/>
  <c r="P147"/>
  <c r="P146"/>
  <c r="BK147"/>
  <c r="BK146"/>
  <c r="J146"/>
  <c r="J147"/>
  <c r="BE147"/>
  <c r="J99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2"/>
  <c r="BH142"/>
  <c r="BG142"/>
  <c r="BF142"/>
  <c r="T142"/>
  <c r="R142"/>
  <c r="P142"/>
  <c r="BK142"/>
  <c r="J142"/>
  <c r="BE142"/>
  <c r="BI140"/>
  <c r="BH140"/>
  <c r="BG140"/>
  <c r="BF140"/>
  <c r="T140"/>
  <c r="R140"/>
  <c r="P140"/>
  <c r="BK140"/>
  <c r="J140"/>
  <c r="BE140"/>
  <c r="BI138"/>
  <c r="BH138"/>
  <c r="BG138"/>
  <c r="BF138"/>
  <c r="T138"/>
  <c r="R138"/>
  <c r="P138"/>
  <c r="BK138"/>
  <c r="J138"/>
  <c r="BE138"/>
  <c r="BI136"/>
  <c r="BH136"/>
  <c r="BG136"/>
  <c r="BF136"/>
  <c r="T136"/>
  <c r="R136"/>
  <c r="P136"/>
  <c r="BK136"/>
  <c r="J136"/>
  <c r="BE136"/>
  <c r="BI134"/>
  <c r="BH134"/>
  <c r="BG134"/>
  <c r="BF134"/>
  <c r="T134"/>
  <c r="R134"/>
  <c r="P134"/>
  <c r="BK134"/>
  <c r="J134"/>
  <c r="BE134"/>
  <c r="BI132"/>
  <c r="BH132"/>
  <c r="BG132"/>
  <c r="BF132"/>
  <c r="T132"/>
  <c r="R132"/>
  <c r="P132"/>
  <c r="BK132"/>
  <c r="J132"/>
  <c r="BE132"/>
  <c r="BI130"/>
  <c r="BH130"/>
  <c r="BG130"/>
  <c r="BF130"/>
  <c r="T130"/>
  <c r="R130"/>
  <c r="P130"/>
  <c r="BK130"/>
  <c r="J130"/>
  <c r="BE130"/>
  <c r="BI128"/>
  <c r="BH128"/>
  <c r="BG128"/>
  <c r="BF128"/>
  <c r="T128"/>
  <c r="R128"/>
  <c r="P128"/>
  <c r="BK128"/>
  <c r="J128"/>
  <c r="BE128"/>
  <c r="BI126"/>
  <c r="F37"/>
  <c i="1" r="BD96"/>
  <c i="3" r="BH126"/>
  <c r="F36"/>
  <c i="1" r="BC96"/>
  <c i="3" r="BG126"/>
  <c r="F35"/>
  <c i="1" r="BB96"/>
  <c i="3" r="BF126"/>
  <c r="J34"/>
  <c i="1" r="AW96"/>
  <c i="3" r="F34"/>
  <c i="1" r="BA96"/>
  <c i="3" r="T126"/>
  <c r="T125"/>
  <c r="T124"/>
  <c r="T123"/>
  <c r="R126"/>
  <c r="R125"/>
  <c r="R124"/>
  <c r="R123"/>
  <c r="P126"/>
  <c r="P125"/>
  <c r="P124"/>
  <c r="P123"/>
  <c i="1" r="AU96"/>
  <c i="3" r="BK126"/>
  <c r="BK125"/>
  <c r="J125"/>
  <c r="BK124"/>
  <c r="J124"/>
  <c r="BK123"/>
  <c r="J123"/>
  <c r="J96"/>
  <c r="J30"/>
  <c i="1" r="AG96"/>
  <c i="3" r="J126"/>
  <c r="BE126"/>
  <c r="J33"/>
  <c i="1" r="AV96"/>
  <c i="3" r="F33"/>
  <c i="1" r="AZ96"/>
  <c i="3" r="J98"/>
  <c r="J97"/>
  <c r="J120"/>
  <c r="J119"/>
  <c r="F119"/>
  <c r="F117"/>
  <c r="E115"/>
  <c r="J92"/>
  <c r="J91"/>
  <c r="F91"/>
  <c r="F89"/>
  <c r="E87"/>
  <c r="J39"/>
  <c r="J18"/>
  <c r="E18"/>
  <c r="F120"/>
  <c r="F92"/>
  <c r="J17"/>
  <c r="J12"/>
  <c r="J117"/>
  <c r="J89"/>
  <c r="E7"/>
  <c r="E113"/>
  <c r="E85"/>
  <c i="2" r="J37"/>
  <c r="J36"/>
  <c i="1" r="AY95"/>
  <c i="2" r="J35"/>
  <c i="1" r="AX95"/>
  <c i="2" r="BI162"/>
  <c r="BH162"/>
  <c r="BG162"/>
  <c r="BF162"/>
  <c r="T162"/>
  <c r="R162"/>
  <c r="P162"/>
  <c r="BK162"/>
  <c r="J162"/>
  <c r="BE162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T157"/>
  <c r="R158"/>
  <c r="R157"/>
  <c r="P158"/>
  <c r="P157"/>
  <c r="BK158"/>
  <c r="BK157"/>
  <c r="J157"/>
  <c r="J158"/>
  <c r="BE158"/>
  <c r="J104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3"/>
  <c r="BH153"/>
  <c r="BG153"/>
  <c r="BF153"/>
  <c r="T153"/>
  <c r="R153"/>
  <c r="P153"/>
  <c r="BK153"/>
  <c r="J153"/>
  <c r="BE153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T146"/>
  <c r="T145"/>
  <c r="R147"/>
  <c r="R146"/>
  <c r="R145"/>
  <c r="P147"/>
  <c r="P146"/>
  <c r="P145"/>
  <c r="BK147"/>
  <c r="BK146"/>
  <c r="J146"/>
  <c r="BK145"/>
  <c r="J145"/>
  <c r="J147"/>
  <c r="BE147"/>
  <c r="J103"/>
  <c r="J102"/>
  <c r="BI143"/>
  <c r="BH143"/>
  <c r="BG143"/>
  <c r="BF143"/>
  <c r="T143"/>
  <c r="R143"/>
  <c r="P143"/>
  <c r="BK143"/>
  <c r="J143"/>
  <c r="BE143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T138"/>
  <c r="R139"/>
  <c r="R138"/>
  <c r="P139"/>
  <c r="P138"/>
  <c r="BK139"/>
  <c r="BK138"/>
  <c r="J138"/>
  <c r="J139"/>
  <c r="BE139"/>
  <c r="J101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T133"/>
  <c r="R134"/>
  <c r="R133"/>
  <c r="P134"/>
  <c r="P133"/>
  <c r="BK134"/>
  <c r="BK133"/>
  <c r="J133"/>
  <c r="J134"/>
  <c r="BE134"/>
  <c r="J100"/>
  <c r="BI131"/>
  <c r="BH131"/>
  <c r="BG131"/>
  <c r="BF131"/>
  <c r="T131"/>
  <c r="T130"/>
  <c r="R131"/>
  <c r="R130"/>
  <c r="P131"/>
  <c r="P130"/>
  <c r="BK131"/>
  <c r="BK130"/>
  <c r="J130"/>
  <c r="J131"/>
  <c r="BE131"/>
  <c r="J99"/>
  <c r="BI128"/>
  <c r="BH128"/>
  <c r="BG128"/>
  <c r="BF128"/>
  <c r="T128"/>
  <c r="R128"/>
  <c r="P128"/>
  <c r="BK128"/>
  <c r="J128"/>
  <c r="BE128"/>
  <c r="BI127"/>
  <c r="F37"/>
  <c i="1" r="BD95"/>
  <c i="2" r="BH127"/>
  <c r="F36"/>
  <c i="1" r="BC95"/>
  <c i="2" r="BG127"/>
  <c r="F35"/>
  <c i="1" r="BB95"/>
  <c i="2" r="BF127"/>
  <c r="J34"/>
  <c i="1" r="AW95"/>
  <c i="2" r="F34"/>
  <c i="1" r="BA95"/>
  <c i="2" r="T127"/>
  <c r="T126"/>
  <c r="T125"/>
  <c r="T124"/>
  <c r="R127"/>
  <c r="R126"/>
  <c r="R125"/>
  <c r="R124"/>
  <c r="P127"/>
  <c r="P126"/>
  <c r="P125"/>
  <c r="P124"/>
  <c i="1" r="AU95"/>
  <c i="2" r="BK127"/>
  <c r="BK126"/>
  <c r="J126"/>
  <c r="BK125"/>
  <c r="J125"/>
  <c r="BK124"/>
  <c r="J124"/>
  <c r="J96"/>
  <c r="J30"/>
  <c i="1" r="AG95"/>
  <c i="2" r="J127"/>
  <c r="BE127"/>
  <c r="J33"/>
  <c i="1" r="AV95"/>
  <c i="2" r="F33"/>
  <c i="1" r="AZ95"/>
  <c i="2" r="J98"/>
  <c r="J97"/>
  <c r="J121"/>
  <c r="J120"/>
  <c r="F120"/>
  <c r="F118"/>
  <c r="E116"/>
  <c r="J92"/>
  <c r="J91"/>
  <c r="F91"/>
  <c r="F89"/>
  <c r="E87"/>
  <c r="J39"/>
  <c r="J18"/>
  <c r="E18"/>
  <c r="F121"/>
  <c r="F92"/>
  <c r="J17"/>
  <c r="J12"/>
  <c r="J118"/>
  <c r="J89"/>
  <c r="E7"/>
  <c r="E114"/>
  <c r="E85"/>
  <c i="1" r="BD94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97"/>
  <c r="AN97"/>
  <c r="AT96"/>
  <c r="AN96"/>
  <c r="AT95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<sst xmlns="http://schemas.openxmlformats.org/spreadsheetml/2006/main">
  <si>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</si>
  <si>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</si>
  <si>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</si>
  <si>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</si>
  <si>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</si>
  <si>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{8d6eeb29-59ac-42a2-9732-05fd07facc32}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</si>
  <si>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</si>
  <si>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</si>
  <si>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</si>
  <si>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</si>
  <si>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</si>
  <si>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</si>
  <si>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</si>
  <si>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</si>
  <si>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190095(1)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</si>
  <si>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</si>
  <si>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</si>
  <si>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páteřních rozvodů vodovodu a ÚT v objektu školy</t>
  </si>
  <si>
    <t>KSO:</t>
  </si>
  <si>
    <t>CC-CZ:</t>
  </si>
  <si>
    <t>Místo:</t>
  </si>
  <si>
    <t>SOŠ Informatiky a spojů a SOU, Jaselská 826, Kolín</t>
  </si>
  <si>
    <t>Datum:</t>
  </si>
  <si>
    <t>15. 5. 2019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</si>
  <si>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</si>
  <si>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</si>
  <si>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</si>
  <si>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</si>
  <si>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</si>
  <si>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</si>
  <si>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</si>
  <si>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Tomáš Ryngl, DiS.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</si>
  <si>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</si>
  <si>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</si>
  <si>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</si>
  <si>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</si>
  <si>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</si>
  <si>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</si>
  <si>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</si>
  <si>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</si>
  <si>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</si>
  <si>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</si>
  <si>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</si>
  <si>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</si>
  <si>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</si>
  <si>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</si>
  <si>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</si>
  <si>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</si>
  <si>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</si>
  <si>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</si>
  <si>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</si>
  <si>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</si>
  <si>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</si>
  <si>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</si>
  <si>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</si>
  <si>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</si>
  <si>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</si>
  <si>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</si>
  <si>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</si>
  <si>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</si>
  <si>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</si>
  <si>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</si>
  <si>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</si>
  <si>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</si>
  <si>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</si>
  <si>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</si>
  <si>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</si>
  <si>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</si>
  <si>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</si>
  <si>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</si>
  <si>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</si>
  <si>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</si>
  <si>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</si>
  <si>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</si>
  <si>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</si>
  <si>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</si>
  <si>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</si>
  <si>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</si>
  <si>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</si>
  <si>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</si>
  <si>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190095</t>
  </si>
  <si>
    <t>Stavební úpravy</t>
  </si>
  <si>
    <t>STA</t>
  </si>
  <si>
    <t>1</t>
  </si>
  <si>
    <t>{95135d41-95a0-4edb-80d7-df20cb370f0f}</t>
  </si>
  <si>
    <t>2</t>
  </si>
  <si>
    <t>ÚT</t>
  </si>
  <si>
    <t>Vytápění</t>
  </si>
  <si>
    <t>{28dfe1dc-1a6a-455a-b419-b3299a04ca56}</t>
  </si>
  <si>
    <t>ZTI</t>
  </si>
  <si>
    <t>Zdravotně technické instalace-vodovod</t>
  </si>
  <si>
    <t>{6075a9a1-e9df-4ac1-a48c-bb76c2b5515e}</t>
  </si>
  <si>
    <t>KRYCÍ LIST SOUPISU PRACÍ</t>
  </si>
  <si>
    <t>Objekt:</t>
  </si>
  <si>
    <t>190095 - Stavební úpravy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</si>
  <si>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</si>
  <si>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</si>
  <si>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</si>
  <si>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</si>
  <si>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</si>
  <si>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</si>
  <si>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</si>
  <si>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</si>
  <si>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</si>
  <si>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</si>
  <si>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</si>
  <si>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776 - Podlahy povlakové</t>
  </si>
  <si>
    <t xml:space="preserve">    781 - Dokončovací práce - obklady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</si>
  <si>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</si>
  <si>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</si>
  <si>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</si>
  <si>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</si>
  <si>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</si>
  <si>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</si>
  <si>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</si>
  <si>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</si>
  <si>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</si>
  <si>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</si>
  <si>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</si>
  <si>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</si>
  <si>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</si>
  <si>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</si>
  <si>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</si>
  <si>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</si>
  <si>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4</t>
  </si>
  <si>
    <t>Vodorovné konstrukce</t>
  </si>
  <si>
    <t>K</t>
  </si>
  <si>
    <t>411121232</t>
  </si>
  <si>
    <t>Montáž prefabrikovaných ŽB stropů ze stropních desek dl do 1800 mm</t>
  </si>
  <si>
    <t>kus</t>
  </si>
  <si>
    <t>CS ÚRS 2019 01</t>
  </si>
  <si>
    <t>843370614</t>
  </si>
  <si>
    <t>411388531</t>
  </si>
  <si>
    <t>Zabetonování otvorů pl do 1 m2 ve stropech</t>
  </si>
  <si>
    <t>m3</t>
  </si>
  <si>
    <t>1791405562</t>
  </si>
  <si>
    <t>VV</t>
  </si>
  <si>
    <t>0,15*0,15*0,2*148</t>
  </si>
  <si>
    <t>6</t>
  </si>
  <si>
    <t>Úpravy povrchů, podlahy a osazování výplní</t>
  </si>
  <si>
    <t>3</t>
  </si>
  <si>
    <t>612135101</t>
  </si>
  <si>
    <t>Hrubá výplň rýh ve stěnách maltou jakékoli šířky rýhy</t>
  </si>
  <si>
    <t>m2</t>
  </si>
  <si>
    <t>-1648310207</t>
  </si>
  <si>
    <t>84,0*0,15</t>
  </si>
  <si>
    <t>9</t>
  </si>
  <si>
    <t>Ostatní konstrukce a práce, bourání</t>
  </si>
  <si>
    <t>952901411</t>
  </si>
  <si>
    <t>Vyčištění ostatních objektů (kanálů, zásobníků, kůlen) při jakékoliv výšce podlaží</t>
  </si>
  <si>
    <t>-1842502695</t>
  </si>
  <si>
    <t>5</t>
  </si>
  <si>
    <t>963015141</t>
  </si>
  <si>
    <t>Demontáž prefabrikovaných krycích desek kanálů, šachet nebo žump do hmotnosti 0,5 t</t>
  </si>
  <si>
    <t>99948495</t>
  </si>
  <si>
    <t>974031164</t>
  </si>
  <si>
    <t>Vysekání rýh ve zdivu cihelném hl do 150 mm š do 150 mm</t>
  </si>
  <si>
    <t>m</t>
  </si>
  <si>
    <t>-1728064432</t>
  </si>
  <si>
    <t>7</t>
  </si>
  <si>
    <t>978059541</t>
  </si>
  <si>
    <t>Odsekání a odebrání obkladů stěn z vnitřních obkládaček plochy přes 1 m2</t>
  </si>
  <si>
    <t>-2140922860</t>
  </si>
  <si>
    <t>997</t>
  </si>
  <si>
    <t>Přesun sutě</t>
  </si>
  <si>
    <t>8</t>
  </si>
  <si>
    <t>997013151</t>
  </si>
  <si>
    <t>Vnitrostaveništní doprava suti a vybouraných hmot pro budovy v do 6 m s omezením mechanizace</t>
  </si>
  <si>
    <t>t</t>
  </si>
  <si>
    <t>-287635258</t>
  </si>
  <si>
    <t>997013501</t>
  </si>
  <si>
    <t>Odvoz suti a vybouraných hmot na skládku nebo meziskládku do 1 km se složením</t>
  </si>
  <si>
    <t>1161872311</t>
  </si>
  <si>
    <t>10</t>
  </si>
  <si>
    <t>997013509</t>
  </si>
  <si>
    <t>Příplatek k odvozu suti a vybouraných hmot na skládku ZKD 1 km přes 1 km</t>
  </si>
  <si>
    <t>-583072889</t>
  </si>
  <si>
    <t>35,76*9</t>
  </si>
  <si>
    <t>11</t>
  </si>
  <si>
    <t>997013831</t>
  </si>
  <si>
    <t>Poplatek za uložení na skládce (skládkovné) stavebního odpadu směsného kód odpadu 170 904</t>
  </si>
  <si>
    <t>-1673026468</t>
  </si>
  <si>
    <t>35,79</t>
  </si>
  <si>
    <t>PSV</t>
  </si>
  <si>
    <t>Práce a dodávky PSV</t>
  </si>
  <si>
    <t>776</t>
  </si>
  <si>
    <t>Podlahy povlakové</t>
  </si>
  <si>
    <t>12</t>
  </si>
  <si>
    <t>776121111</t>
  </si>
  <si>
    <t>Vodou ředitelná penetrace savého podkladu povlakových podlah ředěná v poměru 1:3</t>
  </si>
  <si>
    <t>16</t>
  </si>
  <si>
    <t>-1385213180</t>
  </si>
  <si>
    <t>13</t>
  </si>
  <si>
    <t>776141111</t>
  </si>
  <si>
    <t>Vyrovnání podkladu povlakových podlah stěrkou pevnosti 20 MPa tl 3 mm</t>
  </si>
  <si>
    <t>109095930</t>
  </si>
  <si>
    <t>14</t>
  </si>
  <si>
    <t>776201811</t>
  </si>
  <si>
    <t>Demontáž lepených povlakových podlah bez podložky ručně</t>
  </si>
  <si>
    <t>1727243566</t>
  </si>
  <si>
    <t>776221111</t>
  </si>
  <si>
    <t>Lepení pásů z PVC standardním lepidlem</t>
  </si>
  <si>
    <t>979597897</t>
  </si>
  <si>
    <t>M</t>
  </si>
  <si>
    <t>28412245</t>
  </si>
  <si>
    <t>krytina podlahová heterogenní š 1,5m tl 2mm</t>
  </si>
  <si>
    <t>32</t>
  </si>
  <si>
    <t>1294557515</t>
  </si>
  <si>
    <t>75*1,1 "Přepočtené koeficientem množství</t>
  </si>
  <si>
    <t>17</t>
  </si>
  <si>
    <t>776223112</t>
  </si>
  <si>
    <t>Spoj povlakových podlahovin z PVC svařováním za studena</t>
  </si>
  <si>
    <t>-1509388605</t>
  </si>
  <si>
    <t>75,0*0,7</t>
  </si>
  <si>
    <t>18</t>
  </si>
  <si>
    <t>998776101</t>
  </si>
  <si>
    <t>Přesun hmot tonážní pro podlahy povlakové v objektech v do 6 m</t>
  </si>
  <si>
    <t>1598211250</t>
  </si>
  <si>
    <t>19</t>
  </si>
  <si>
    <t>998776201</t>
  </si>
  <si>
    <t>Přesun hmot procentní pro podlahy povlakové v objektech v do 6 m</t>
  </si>
  <si>
    <t>%</t>
  </si>
  <si>
    <t>1507356957</t>
  </si>
  <si>
    <t>781</t>
  </si>
  <si>
    <t>Dokončovací práce - obklady</t>
  </si>
  <si>
    <t>20</t>
  </si>
  <si>
    <t>781121011</t>
  </si>
  <si>
    <t>Nátěr penetrační na stěnu</t>
  </si>
  <si>
    <t>96805727</t>
  </si>
  <si>
    <t>781474112</t>
  </si>
  <si>
    <t>Montáž obkladů vnitřních keramických hladkých do 12 ks/m2 lepených flexibilním lepidlem</t>
  </si>
  <si>
    <t>-66793765</t>
  </si>
  <si>
    <t>22</t>
  </si>
  <si>
    <t>59761026</t>
  </si>
  <si>
    <t>obklad keramický hladký do 12ks/m2</t>
  </si>
  <si>
    <t>572997680</t>
  </si>
  <si>
    <t>29*1,1 "Přepočtené koeficientem množství</t>
  </si>
  <si>
    <t>23</t>
  </si>
  <si>
    <t>998781201</t>
  </si>
  <si>
    <t>Přesun hmot procentní pro obklady keramické v objektech v do 6 m</t>
  </si>
  <si>
    <t>1351456459</t>
  </si>
  <si>
    <t>ÚT - Vytápění</t>
  </si>
  <si>
    <t xml:space="preserve">    713 - Izolace tepelné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</si>
  <si>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</si>
  <si>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</si>
  <si>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</si>
  <si>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783 - Dokončovací práce - nátěry</t>
  </si>
  <si>
    <t>OST - Ostatní</t>
  </si>
  <si>
    <t>713</t>
  </si>
  <si>
    <t>Izolace tepelné</t>
  </si>
  <si>
    <t>25</t>
  </si>
  <si>
    <t>713463211</t>
  </si>
  <si>
    <t>Montáž izolace tepelné potrubí potrubními pouzdry s Al fólií staženými Al páskou 1x D do 50 mm</t>
  </si>
  <si>
    <t>538672301</t>
  </si>
  <si>
    <t>178,8+25,3+155,3+40,5+69</t>
  </si>
  <si>
    <t>26</t>
  </si>
  <si>
    <t>63154570</t>
  </si>
  <si>
    <t>pouzdro izolační potrubní s jednostrannou Al fólií max. 250/100 °C 22/40 mm</t>
  </si>
  <si>
    <t>1595250840</t>
  </si>
  <si>
    <t>178,8</t>
  </si>
  <si>
    <t>27</t>
  </si>
  <si>
    <t>63154571</t>
  </si>
  <si>
    <t>pouzdro izolační potrubní s jednostrannou Al fólií max. 250/100 °C 28/40 mm</t>
  </si>
  <si>
    <t>344509670</t>
  </si>
  <si>
    <t>25,3</t>
  </si>
  <si>
    <t>28</t>
  </si>
  <si>
    <t>63154572</t>
  </si>
  <si>
    <t>pouzdro izolační potrubní s jednostrannou Al fólií max. 250/100 °C 35/40 mm</t>
  </si>
  <si>
    <t>-1599819238</t>
  </si>
  <si>
    <t>155,3</t>
  </si>
  <si>
    <t>29</t>
  </si>
  <si>
    <t>63154574</t>
  </si>
  <si>
    <t>pouzdro izolační potrubní s jednostrannou Al fólií max. 250/100 °C 48/40 mm</t>
  </si>
  <si>
    <t>1521676860</t>
  </si>
  <si>
    <t>40,5</t>
  </si>
  <si>
    <t>30</t>
  </si>
  <si>
    <t>63154603</t>
  </si>
  <si>
    <t>pouzdro izolační potrubní s jednostrannou Al fólií max. 250/100 °C 42/50 mm</t>
  </si>
  <si>
    <t>193037258</t>
  </si>
  <si>
    <t>69</t>
  </si>
  <si>
    <t>31</t>
  </si>
  <si>
    <t>713463212</t>
  </si>
  <si>
    <t>Montáž izolace tepelné potrubí potrubními pouzdry s Al fólií staženými Al páskou 1x D do 100 mm</t>
  </si>
  <si>
    <t>878767812</t>
  </si>
  <si>
    <t>90,9+70</t>
  </si>
  <si>
    <t>63154575</t>
  </si>
  <si>
    <t>pouzdro izolační potrubní s jednostrannou Al fólií max. 250/100 °C 60/40 mm</t>
  </si>
  <si>
    <t>-1016732303</t>
  </si>
  <si>
    <t>90,9</t>
  </si>
  <si>
    <t>33</t>
  </si>
  <si>
    <t>63154607</t>
  </si>
  <si>
    <t>pouzdro izolační potrubní s jednostrannou Al fólií max. 250/100 °C 76/50 mm</t>
  </si>
  <si>
    <t>693049953</t>
  </si>
  <si>
    <t>70</t>
  </si>
  <si>
    <t>34</t>
  </si>
  <si>
    <t>998713101</t>
  </si>
  <si>
    <t>Přesun hmot tonážní pro izolace tepelné v objektech v do 6 m</t>
  </si>
  <si>
    <t>714793062</t>
  </si>
  <si>
    <t>35</t>
  </si>
  <si>
    <t>998713181</t>
  </si>
  <si>
    <t>Příplatek k přesunu hmot tonážní 713 prováděný bez použití mechanizace</t>
  </si>
  <si>
    <t>2143218000</t>
  </si>
  <si>
    <t>733</t>
  </si>
  <si>
    <t>Ústřední vytápění - rozvodné potrubí</t>
  </si>
  <si>
    <t>733120815</t>
  </si>
  <si>
    <t>Demontáž potrubí ocelového hladkého do D 38</t>
  </si>
  <si>
    <t>-1882510169</t>
  </si>
  <si>
    <t>390+26+160+70</t>
  </si>
  <si>
    <t>vč. ekologické likvidace</t>
  </si>
  <si>
    <t>733120819</t>
  </si>
  <si>
    <t>Demontáž potrubí ocelového hladkého do D 60,3</t>
  </si>
  <si>
    <t>-2063829071</t>
  </si>
  <si>
    <t>45+90+70</t>
  </si>
  <si>
    <t>733121150R</t>
  </si>
  <si>
    <t>Potrubí ocelové hladké bezešvé nízkotlaké nebo středotlaké DN15</t>
  </si>
  <si>
    <t>-519048602</t>
  </si>
  <si>
    <t>383,9</t>
  </si>
  <si>
    <t>733121151R</t>
  </si>
  <si>
    <t>Potrubí ocelové hladké bezešvé nízkotlaké nebo středotlaké DN 20</t>
  </si>
  <si>
    <t>-1059651002</t>
  </si>
  <si>
    <t>733121154R</t>
  </si>
  <si>
    <t>Potrubí ocelové hladké bezešvé nízkotlaké nebo středotlaké DN25</t>
  </si>
  <si>
    <t>-1788708109</t>
  </si>
  <si>
    <t>733121155R</t>
  </si>
  <si>
    <t>Potrubí ocelové hladké bezešvé nízkotlaké nebo středotlaké DN32</t>
  </si>
  <si>
    <t>1120086376</t>
  </si>
  <si>
    <t>733121156R</t>
  </si>
  <si>
    <t>Potrubí ocelové hladké bezešvé nízkotlaké nebo středotlaké DN40</t>
  </si>
  <si>
    <t>-2060167639</t>
  </si>
  <si>
    <t>40,3</t>
  </si>
  <si>
    <t>733121158R</t>
  </si>
  <si>
    <t>Potrubí ocelové hladké bezešvé nízkotlaké nebo středotlaké DN50</t>
  </si>
  <si>
    <t>2116152529</t>
  </si>
  <si>
    <t>733121162R</t>
  </si>
  <si>
    <t>Potrubí ocelové hladké bezešvé nízkotlaké nebo středotlaké DN65</t>
  </si>
  <si>
    <t>-778685782</t>
  </si>
  <si>
    <t>733190217</t>
  </si>
  <si>
    <t>Zkouška těsnosti potrubí ocelové hladké do D 51x2,6</t>
  </si>
  <si>
    <t>955948524</t>
  </si>
  <si>
    <t>383,9+25,3+155,3+69+40,3</t>
  </si>
  <si>
    <t>733190219</t>
  </si>
  <si>
    <t>Zkouška těsnosti potrubí ocelové hladké přes D 51x2,6 do D 60,3x2,9</t>
  </si>
  <si>
    <t>-1228880981</t>
  </si>
  <si>
    <t>733190225</t>
  </si>
  <si>
    <t>Zkouška těsnosti potrubí ocelové hladké přes D 60,3x2,9 do D 89x5,0</t>
  </si>
  <si>
    <t>541072489</t>
  </si>
  <si>
    <t>733190801</t>
  </si>
  <si>
    <t>Odřezání objímky dvojité do DN 50</t>
  </si>
  <si>
    <t>-608965363</t>
  </si>
  <si>
    <t>150</t>
  </si>
  <si>
    <t>733890801</t>
  </si>
  <si>
    <t>Přemístění potrubí demontovaného vodorovně do 100 m v objektech výšky do 6 m</t>
  </si>
  <si>
    <t>-1763662806</t>
  </si>
  <si>
    <t>998733101</t>
  </si>
  <si>
    <t>Přesun hmot tonážní pro rozvody potrubí v objektech v do 6 m</t>
  </si>
  <si>
    <t>509126423</t>
  </si>
  <si>
    <t>998733181</t>
  </si>
  <si>
    <t>Příplatek k přesunu hmot tonážní 733 prováděný bez použití mechanizace</t>
  </si>
  <si>
    <t>1553573199</t>
  </si>
  <si>
    <t>734</t>
  </si>
  <si>
    <t>Ústřední vytápění - armatury</t>
  </si>
  <si>
    <t>734200822</t>
  </si>
  <si>
    <t>Demontáž armatury závitové se dvěma závity do G 1</t>
  </si>
  <si>
    <t>111277018</t>
  </si>
  <si>
    <t>72*2</t>
  </si>
  <si>
    <t>24</t>
  </si>
  <si>
    <t>734221545</t>
  </si>
  <si>
    <t>Ventil závitový termostatický přímý jednoregulační G 1/2 PN 16 do 110°C bez hlavice ovládání</t>
  </si>
  <si>
    <t>-1904081325</t>
  </si>
  <si>
    <t>vč. připojení k otopnému tělesu</t>
  </si>
  <si>
    <t>72</t>
  </si>
  <si>
    <t>734261233</t>
  </si>
  <si>
    <t>Šroubení topenářské přímé G 1/2 PN 16 do 120°C</t>
  </si>
  <si>
    <t>-1232295155</t>
  </si>
  <si>
    <t>uzavíratelné s vypouštěním</t>
  </si>
  <si>
    <t>735</t>
  </si>
  <si>
    <t>Ústřední vytápění - otopná tělesa</t>
  </si>
  <si>
    <t>735000912</t>
  </si>
  <si>
    <t>Vyregulování ventilu nebo kohoutu dvojregulačního s termostatickým ovládáním</t>
  </si>
  <si>
    <t>-1017202833</t>
  </si>
  <si>
    <t>735110912</t>
  </si>
  <si>
    <t>Rozpojení tělesa otopného teplovodního</t>
  </si>
  <si>
    <t>594745967</t>
  </si>
  <si>
    <t>nutno upřesnit na stavbě!</t>
  </si>
  <si>
    <t>735110914</t>
  </si>
  <si>
    <t>Stažení otopného tělesa</t>
  </si>
  <si>
    <t>-1362562031</t>
  </si>
  <si>
    <t>735191905</t>
  </si>
  <si>
    <t>Odvzdušnění otopných těles</t>
  </si>
  <si>
    <t>-1427069080</t>
  </si>
  <si>
    <t>735191910</t>
  </si>
  <si>
    <t>Napuštění vody do otopných těles</t>
  </si>
  <si>
    <t>-866299204</t>
  </si>
  <si>
    <t>90</t>
  </si>
  <si>
    <t>vč. potrubí</t>
  </si>
  <si>
    <t>783</t>
  </si>
  <si>
    <t>Dokončovací práce - nátěry</t>
  </si>
  <si>
    <t>40</t>
  </si>
  <si>
    <t>783614551</t>
  </si>
  <si>
    <t>Základní jednonásobný syntetický nátěr potrubí DN do 50 mm</t>
  </si>
  <si>
    <t>1902352608</t>
  </si>
  <si>
    <t>41</t>
  </si>
  <si>
    <t>783614561</t>
  </si>
  <si>
    <t>Základní jednonásobný syntetický nátěr potrubí DN do 100 mm</t>
  </si>
  <si>
    <t>553154260</t>
  </si>
  <si>
    <t>42</t>
  </si>
  <si>
    <t>783617611</t>
  </si>
  <si>
    <t>Krycí dvojnásobný syntetický nátěr potrubí DN do 50 mm</t>
  </si>
  <si>
    <t>-522914103</t>
  </si>
  <si>
    <t>43</t>
  </si>
  <si>
    <t>783617621</t>
  </si>
  <si>
    <t>Krycí jednonásobný syntetický nátěr potrubí DN do 100 mm</t>
  </si>
  <si>
    <t>-307011894</t>
  </si>
  <si>
    <t>OST</t>
  </si>
  <si>
    <t>Ostatní</t>
  </si>
  <si>
    <t>36</t>
  </si>
  <si>
    <t>OST01</t>
  </si>
  <si>
    <t xml:space="preserve">Drobný materiál, příchytky, fitinky, apod. </t>
  </si>
  <si>
    <t>soub</t>
  </si>
  <si>
    <t>512</t>
  </si>
  <si>
    <t>-210090263</t>
  </si>
  <si>
    <t>37</t>
  </si>
  <si>
    <t>OST02</t>
  </si>
  <si>
    <t>Topná zkouška dle platné legislativy</t>
  </si>
  <si>
    <t>-921355830</t>
  </si>
  <si>
    <t>38</t>
  </si>
  <si>
    <t>OST03</t>
  </si>
  <si>
    <t>Tlaková zkouška dle platné legislativy</t>
  </si>
  <si>
    <t>2135811553</t>
  </si>
  <si>
    <t>vč. zkoušky dilatace</t>
  </si>
  <si>
    <t>39</t>
  </si>
  <si>
    <t>OST04</t>
  </si>
  <si>
    <t>Vypuštění topné vody do kanalizace</t>
  </si>
  <si>
    <t>1905662077</t>
  </si>
  <si>
    <t>ZTI - Zdravotně technické instalace-vodovod</t>
  </si>
  <si>
    <t xml:space="preserve">    722 - Zdravotechnika - vnitřní vodovod</t>
  </si>
  <si>
    <t xml:space="preserve">    725 - Zdravotechnika - zařizovací předměty</t>
  </si>
  <si>
    <t>713463121</t>
  </si>
  <si>
    <t>Montáž izolace tepelné potrubí potrubními pouzdry bez úpravy uchycenými sponami 1x</t>
  </si>
  <si>
    <t>-1064875077</t>
  </si>
  <si>
    <t>84,2+89,3</t>
  </si>
  <si>
    <t>MLT.I00000802R</t>
  </si>
  <si>
    <t>izolace potrubí 22 x 13 mm</t>
  </si>
  <si>
    <t>-845873150</t>
  </si>
  <si>
    <t>84,2</t>
  </si>
  <si>
    <t>MLT.I00000804R</t>
  </si>
  <si>
    <t>izolace potrubí 22 x 25 mm</t>
  </si>
  <si>
    <t>-1017844141</t>
  </si>
  <si>
    <t>89,3</t>
  </si>
  <si>
    <t>-261232787</t>
  </si>
  <si>
    <t>6+14,4+115+8,7+14,4+14,4</t>
  </si>
  <si>
    <t>63154531</t>
  </si>
  <si>
    <t>pouzdro izolační potrubní s jednostrannou Al fólií max. 250/100 °C 28/30 mm</t>
  </si>
  <si>
    <t>-1664211400</t>
  </si>
  <si>
    <t>63154532</t>
  </si>
  <si>
    <t>pouzdro izolační potrubní s jednostrannou Al fólií max. 250/100 °C 35/30 mm</t>
  </si>
  <si>
    <t>-545763321</t>
  </si>
  <si>
    <t>14,4</t>
  </si>
  <si>
    <t>-1721670435</t>
  </si>
  <si>
    <t>115</t>
  </si>
  <si>
    <t>-1481360830</t>
  </si>
  <si>
    <t>8,7</t>
  </si>
  <si>
    <t>63154573</t>
  </si>
  <si>
    <t>pouzdro izolační potrubní s jednostrannou Al fólií max. 250/100 °C 42/40 mm</t>
  </si>
  <si>
    <t>237600623</t>
  </si>
  <si>
    <t>1971402553</t>
  </si>
  <si>
    <t>-1759469633</t>
  </si>
  <si>
    <t>78,8+78,8</t>
  </si>
  <si>
    <t>633163750</t>
  </si>
  <si>
    <t>78,8</t>
  </si>
  <si>
    <t>63154605</t>
  </si>
  <si>
    <t>pouzdro izolační potrubní s jednostrannou Al fólií max. 250/100 °C 60/50 mm</t>
  </si>
  <si>
    <t>-1853800122</t>
  </si>
  <si>
    <t>-2000640320</t>
  </si>
  <si>
    <t>-152614133</t>
  </si>
  <si>
    <t>722</t>
  </si>
  <si>
    <t>Zdravotechnika - vnitřní vodovod</t>
  </si>
  <si>
    <t>722130802</t>
  </si>
  <si>
    <t>Demontáž potrubí ocelové pozinkované závitové do DN 40</t>
  </si>
  <si>
    <t>641714906</t>
  </si>
  <si>
    <t>580</t>
  </si>
  <si>
    <t>722130831</t>
  </si>
  <si>
    <t>Demontáž nástěnky</t>
  </si>
  <si>
    <t>1232380429</t>
  </si>
  <si>
    <t>17,0*2</t>
  </si>
  <si>
    <t>722174002</t>
  </si>
  <si>
    <t>Potrubí vodovodní plastové PPR svar polyfuze PN 16 D 20 x 2,8 mm</t>
  </si>
  <si>
    <t>1646621391</t>
  </si>
  <si>
    <t>173,4</t>
  </si>
  <si>
    <t>722174003</t>
  </si>
  <si>
    <t>Potrubí vodovodní plastové PPR svar polyfuze PN 16 D 25 x 3,5 mm</t>
  </si>
  <si>
    <t>-1760075296</t>
  </si>
  <si>
    <t>121</t>
  </si>
  <si>
    <t>722174004</t>
  </si>
  <si>
    <t>Potrubí vodovodní plastové PPR svar polyfuze PN 16 D 32 x 4,4 mm</t>
  </si>
  <si>
    <t>1101253027</t>
  </si>
  <si>
    <t>722174005</t>
  </si>
  <si>
    <t>Potrubí vodovodní plastové PPR svar polyfuze PN 16 D 40 x 5,5 mm</t>
  </si>
  <si>
    <t>1726570280</t>
  </si>
  <si>
    <t>28,8</t>
  </si>
  <si>
    <t>722174006</t>
  </si>
  <si>
    <t>Potrubí vodovodní plastové PPR svar polyfuze PN 16 D 50 x 6,9 mm</t>
  </si>
  <si>
    <t>15287471</t>
  </si>
  <si>
    <t>157,6</t>
  </si>
  <si>
    <t>722220121</t>
  </si>
  <si>
    <t>Nástěnka pro baterii G 1/2 s jedním závitem</t>
  </si>
  <si>
    <t>pár</t>
  </si>
  <si>
    <t>-1562000312</t>
  </si>
  <si>
    <t>722232043</t>
  </si>
  <si>
    <t>Kohout kulový přímý G 1/2 PN 42 do 185°C vnitřní závit</t>
  </si>
  <si>
    <t>740089935</t>
  </si>
  <si>
    <t>722232045</t>
  </si>
  <si>
    <t>Kohout kulový přímý G 1 PN 42 do 185°C vnitřní závit</t>
  </si>
  <si>
    <t>742775771</t>
  </si>
  <si>
    <t>722232046</t>
  </si>
  <si>
    <t>Kohout kulový přímý G 5/4 PN 42 do 185°C vnitřní závit</t>
  </si>
  <si>
    <t>1057328864</t>
  </si>
  <si>
    <t>722232048</t>
  </si>
  <si>
    <t>Kohout kulový přímý G 2 PN 42 do 185°C vnitřní závit</t>
  </si>
  <si>
    <t>-2126613056</t>
  </si>
  <si>
    <t>722290215</t>
  </si>
  <si>
    <t>Zkouška těsnosti vodovodního potrubí hrdlového nebo přírubového do DN 100</t>
  </si>
  <si>
    <t>1535857810</t>
  </si>
  <si>
    <t>173,4+121+23+28,8+157,6</t>
  </si>
  <si>
    <t>722290234</t>
  </si>
  <si>
    <t>Proplach a dezinfekce vodovodního potrubí do DN 80</t>
  </si>
  <si>
    <t>-1788692117</t>
  </si>
  <si>
    <t>998722101</t>
  </si>
  <si>
    <t>Přesun hmot tonážní pro vnitřní vodovod v objektech v do 6 m</t>
  </si>
  <si>
    <t>-2022396028</t>
  </si>
  <si>
    <t>998722181</t>
  </si>
  <si>
    <t>Příplatek k přesunu hmot tonážní 722 prováděný bez použití mechanizace</t>
  </si>
  <si>
    <t>1065929907</t>
  </si>
  <si>
    <t>725</t>
  </si>
  <si>
    <t>Zdravotechnika - zařizovací předměty</t>
  </si>
  <si>
    <t>725210821</t>
  </si>
  <si>
    <t>Demontáž umyvadel bez výtokových armatur</t>
  </si>
  <si>
    <t>soubor</t>
  </si>
  <si>
    <t>1912810270</t>
  </si>
  <si>
    <t>725211602</t>
  </si>
  <si>
    <t>Umyvadlo keramické bílé šířky 550 mm bez krytu na sifon připevněné na stěnu šrouby</t>
  </si>
  <si>
    <t>1529185562</t>
  </si>
  <si>
    <t>725820801</t>
  </si>
  <si>
    <t>Demontáž baterie nástěnné do G 3 / 4</t>
  </si>
  <si>
    <t>42424331</t>
  </si>
  <si>
    <t>725829121</t>
  </si>
  <si>
    <t>Montáž baterie umyvadlové nástěnné pákové a klasické ostatní typ</t>
  </si>
  <si>
    <t>1161579994</t>
  </si>
  <si>
    <t>55145615</t>
  </si>
  <si>
    <t>baterie umyvadlová nástěnná páková 150mm chrom</t>
  </si>
  <si>
    <t>893703187</t>
  </si>
  <si>
    <t>998725101</t>
  </si>
  <si>
    <t>Přesun hmot tonážní pro zařizovací předměty v objektech v do 6 m</t>
  </si>
  <si>
    <t>-26091324</t>
  </si>
  <si>
    <t>998725181</t>
  </si>
  <si>
    <t>Příplatek k přesunu hmot tonážní 725 prováděný bez použití mechanizace</t>
  </si>
  <si>
    <t>-1423843475</t>
  </si>
  <si>
    <t>734412113R</t>
  </si>
  <si>
    <t>Ultrazvukový měřič tepla</t>
  </si>
  <si>
    <t>1831454680</t>
  </si>
  <si>
    <t>DN 20, m = 2,5 m3/h, l = 130 mm</t>
  </si>
  <si>
    <t xml:space="preserve">součástí je průtokoměr, kalorimetrické počítadlo, pár odporových teploměrů, kulový </t>
  </si>
  <si>
    <t>kohout s jímkou, pár šroubení a pár těsnění</t>
  </si>
  <si>
    <t>vč. redukcí a příslušných komponent</t>
  </si>
  <si>
    <t>998734101</t>
  </si>
  <si>
    <t>Přesun hmot tonážní pro armatury v objektech v do 6 m</t>
  </si>
  <si>
    <t>-1729897136</t>
  </si>
  <si>
    <t>44</t>
  </si>
  <si>
    <t>998734181</t>
  </si>
  <si>
    <t>Příplatek k přesunu hmot tonážní 734 prováděný bez použití mechanizace</t>
  </si>
  <si>
    <t>646434526</t>
  </si>
  <si>
    <t>Tlaková zkouška vodovodu</t>
  </si>
  <si>
    <t>1475812824</t>
  </si>
  <si>
    <t>Vypuštění demontované soustavy</t>
  </si>
  <si>
    <t>-1907683790</t>
  </si>
  <si>
    <t>Drobný materiál, příchytky, fitinky a pod.</t>
  </si>
  <si>
    <t>-2060299968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</si>
</sst>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/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ht="36.96" customHeight="1">
      <c r="AR2"/>
      <c r="BS2" s="15" t="s">
        <v>6</v>
      </c>
      <c r="BT2" s="15" t="s">
        <v>7</v>
      </c>
    </row>
    <row r="3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ht="24.96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ht="36.96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ht="18.48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ht="6.96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ht="12" customHeight="1">
      <c r="B13" s="19"/>
      <c r="C13" s="20"/>
      <c r="D13" s="30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29</v>
      </c>
      <c r="AO13" s="20"/>
      <c r="AP13" s="20"/>
      <c r="AQ13" s="20"/>
      <c r="AR13" s="18"/>
      <c r="BE13" s="29"/>
      <c r="BS13" s="15" t="s">
        <v>6</v>
      </c>
    </row>
    <row r="14">
      <c r="B14" s="19"/>
      <c r="C14" s="20"/>
      <c r="D14" s="20"/>
      <c r="E14" s="32" t="s">
        <v>29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27</v>
      </c>
      <c r="AL14" s="20"/>
      <c r="AM14" s="20"/>
      <c r="AN14" s="32" t="s">
        <v>29</v>
      </c>
      <c r="AO14" s="20"/>
      <c r="AP14" s="20"/>
      <c r="AQ14" s="20"/>
      <c r="AR14" s="18"/>
      <c r="BE14" s="29"/>
      <c r="BS14" s="15" t="s">
        <v>6</v>
      </c>
    </row>
    <row r="15" ht="6.96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ht="12" customHeight="1">
      <c r="B16" s="19"/>
      <c r="C16" s="20"/>
      <c r="D16" s="30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ht="18.48" customHeight="1">
      <c r="B17" s="19"/>
      <c r="C17" s="20"/>
      <c r="D17" s="20"/>
      <c r="E17" s="25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32</v>
      </c>
    </row>
    <row r="18" ht="6.96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ht="12" customHeight="1">
      <c r="B19" s="19"/>
      <c r="C19" s="20"/>
      <c r="D19" s="30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ht="18.48" customHeight="1">
      <c r="B20" s="19"/>
      <c r="C20" s="20"/>
      <c r="D20" s="20"/>
      <c r="E20" s="25" t="s">
        <v>31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32</v>
      </c>
    </row>
    <row r="21" ht="6.96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ht="12" customHeight="1">
      <c r="B22" s="19"/>
      <c r="C22" s="20"/>
      <c r="D22" s="30" t="s">
        <v>34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ht="6.96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ht="6.96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="1" customFormat="1" ht="25.92" customHeight="1"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9"/>
    </row>
    <row r="27" s="1" customFormat="1" ht="6.96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9"/>
    </row>
    <row r="28" s="1" customForma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36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37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38</v>
      </c>
      <c r="AL28" s="42"/>
      <c r="AM28" s="42"/>
      <c r="AN28" s="42"/>
      <c r="AO28" s="42"/>
      <c r="AP28" s="37"/>
      <c r="AQ28" s="37"/>
      <c r="AR28" s="41"/>
      <c r="BE28" s="29"/>
    </row>
    <row r="29" s="2" customFormat="1" ht="14.4" customHeight="1">
      <c r="B29" s="43"/>
      <c r="C29" s="44"/>
      <c r="D29" s="30" t="s">
        <v>39</v>
      </c>
      <c r="E29" s="44"/>
      <c r="F29" s="30" t="s">
        <v>40</v>
      </c>
      <c r="G29" s="44"/>
      <c r="H29" s="44"/>
      <c r="I29" s="44"/>
      <c r="J29" s="44"/>
      <c r="K29" s="44"/>
      <c r="L29" s="45">
        <v>0.20999999999999999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 2)</f>
        <v>0</v>
      </c>
      <c r="AL29" s="44"/>
      <c r="AM29" s="44"/>
      <c r="AN29" s="44"/>
      <c r="AO29" s="44"/>
      <c r="AP29" s="44"/>
      <c r="AQ29" s="44"/>
      <c r="AR29" s="47"/>
      <c r="BE29" s="48"/>
    </row>
    <row r="30" s="2" customFormat="1" ht="14.4" customHeight="1">
      <c r="B30" s="43"/>
      <c r="C30" s="44"/>
      <c r="D30" s="44"/>
      <c r="E30" s="44"/>
      <c r="F30" s="30" t="s">
        <v>41</v>
      </c>
      <c r="G30" s="44"/>
      <c r="H30" s="44"/>
      <c r="I30" s="44"/>
      <c r="J30" s="44"/>
      <c r="K30" s="44"/>
      <c r="L30" s="45">
        <v>0.14999999999999999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 2)</f>
        <v>0</v>
      </c>
      <c r="AL30" s="44"/>
      <c r="AM30" s="44"/>
      <c r="AN30" s="44"/>
      <c r="AO30" s="44"/>
      <c r="AP30" s="44"/>
      <c r="AQ30" s="44"/>
      <c r="AR30" s="47"/>
      <c r="BE30" s="48"/>
    </row>
    <row r="31" hidden="1" s="2" customFormat="1" ht="14.4" customHeight="1">
      <c r="B31" s="43"/>
      <c r="C31" s="44"/>
      <c r="D31" s="44"/>
      <c r="E31" s="44"/>
      <c r="F31" s="30" t="s">
        <v>42</v>
      </c>
      <c r="G31" s="44"/>
      <c r="H31" s="44"/>
      <c r="I31" s="44"/>
      <c r="J31" s="44"/>
      <c r="K31" s="44"/>
      <c r="L31" s="45">
        <v>0.20999999999999999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hidden="1" s="2" customFormat="1" ht="14.4" customHeight="1">
      <c r="B32" s="43"/>
      <c r="C32" s="44"/>
      <c r="D32" s="44"/>
      <c r="E32" s="44"/>
      <c r="F32" s="30" t="s">
        <v>43</v>
      </c>
      <c r="G32" s="44"/>
      <c r="H32" s="44"/>
      <c r="I32" s="44"/>
      <c r="J32" s="44"/>
      <c r="K32" s="44"/>
      <c r="L32" s="45">
        <v>0.14999999999999999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hidden="1" s="2" customFormat="1" ht="14.4" customHeight="1">
      <c r="B33" s="43"/>
      <c r="C33" s="44"/>
      <c r="D33" s="44"/>
      <c r="E33" s="44"/>
      <c r="F33" s="30" t="s">
        <v>44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="1" customFormat="1" ht="6.96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9"/>
    </row>
    <row r="35" s="1" customFormat="1" ht="25.92" customHeight="1">
      <c r="B35" s="36"/>
      <c r="C35" s="49"/>
      <c r="D35" s="50" t="s">
        <v>45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46</v>
      </c>
      <c r="U35" s="51"/>
      <c r="V35" s="51"/>
      <c r="W35" s="51"/>
      <c r="X35" s="53" t="s">
        <v>47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</row>
    <row r="36" s="1" customFormat="1" ht="6.96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="1" customFormat="1" ht="14.4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</row>
    <row r="38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="1" customFormat="1" ht="14.4" customHeight="1">
      <c r="B49" s="36"/>
      <c r="C49" s="37"/>
      <c r="D49" s="56" t="s">
        <v>48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6" t="s">
        <v>49</v>
      </c>
      <c r="AI49" s="57"/>
      <c r="AJ49" s="57"/>
      <c r="AK49" s="57"/>
      <c r="AL49" s="57"/>
      <c r="AM49" s="57"/>
      <c r="AN49" s="57"/>
      <c r="AO49" s="57"/>
      <c r="AP49" s="37"/>
      <c r="AQ49" s="37"/>
      <c r="AR49" s="41"/>
    </row>
    <row r="50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="1" customFormat="1">
      <c r="B60" s="36"/>
      <c r="C60" s="37"/>
      <c r="D60" s="58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8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8" t="s">
        <v>50</v>
      </c>
      <c r="AI60" s="39"/>
      <c r="AJ60" s="39"/>
      <c r="AK60" s="39"/>
      <c r="AL60" s="39"/>
      <c r="AM60" s="58" t="s">
        <v>51</v>
      </c>
      <c r="AN60" s="39"/>
      <c r="AO60" s="39"/>
      <c r="AP60" s="37"/>
      <c r="AQ60" s="37"/>
      <c r="AR60" s="41"/>
    </row>
    <row r="61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="1" customFormat="1">
      <c r="B64" s="36"/>
      <c r="C64" s="37"/>
      <c r="D64" s="56" t="s">
        <v>52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6" t="s">
        <v>53</v>
      </c>
      <c r="AI64" s="57"/>
      <c r="AJ64" s="57"/>
      <c r="AK64" s="57"/>
      <c r="AL64" s="57"/>
      <c r="AM64" s="57"/>
      <c r="AN64" s="57"/>
      <c r="AO64" s="57"/>
      <c r="AP64" s="37"/>
      <c r="AQ64" s="37"/>
      <c r="AR64" s="41"/>
    </row>
    <row r="6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="1" customFormat="1">
      <c r="B75" s="36"/>
      <c r="C75" s="37"/>
      <c r="D75" s="58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8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8" t="s">
        <v>50</v>
      </c>
      <c r="AI75" s="39"/>
      <c r="AJ75" s="39"/>
      <c r="AK75" s="39"/>
      <c r="AL75" s="39"/>
      <c r="AM75" s="58" t="s">
        <v>51</v>
      </c>
      <c r="AN75" s="39"/>
      <c r="AO75" s="39"/>
      <c r="AP75" s="37"/>
      <c r="AQ75" s="37"/>
      <c r="AR75" s="41"/>
    </row>
    <row r="76" s="1" customFormat="1"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</row>
    <row r="77" s="1" customFormat="1" ht="6.96" customHeight="1"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41"/>
    </row>
    <row r="81" s="1" customFormat="1" ht="6.96" customHeight="1"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41"/>
    </row>
    <row r="82" s="1" customFormat="1" ht="24.96" customHeight="1">
      <c r="B82" s="36"/>
      <c r="C82" s="21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</row>
    <row r="83" s="1" customFormat="1" ht="6.96" customHeight="1"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</row>
    <row r="84" s="3" customFormat="1" ht="12" customHeight="1">
      <c r="B84" s="63"/>
      <c r="C84" s="30" t="s">
        <v>13</v>
      </c>
      <c r="D84" s="64"/>
      <c r="E84" s="64"/>
      <c r="F84" s="64"/>
      <c r="G84" s="64"/>
      <c r="H84" s="64"/>
      <c r="I84" s="64"/>
      <c r="J84" s="64"/>
      <c r="K84" s="64"/>
      <c r="L84" s="64" t="str">
        <f>K5</f>
        <v>190095(1)</v>
      </c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5"/>
    </row>
    <row r="85" s="4" customFormat="1" ht="36.96" customHeight="1">
      <c r="B85" s="66"/>
      <c r="C85" s="67" t="s">
        <v>16</v>
      </c>
      <c r="D85" s="68"/>
      <c r="E85" s="68"/>
      <c r="F85" s="68"/>
      <c r="G85" s="68"/>
      <c r="H85" s="68"/>
      <c r="I85" s="68"/>
      <c r="J85" s="68"/>
      <c r="K85" s="68"/>
      <c r="L85" s="69" t="str">
        <f>K6</f>
        <v>Rekonstrukce páteřních rozvodů vodovodu a ÚT v objektu školy</v>
      </c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70"/>
    </row>
    <row r="86" s="1" customFormat="1" ht="6.96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</row>
    <row r="87" s="1" customFormat="1" ht="12" customHeight="1"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71" t="str">
        <f>IF(K8="","",K8)</f>
        <v>SOŠ Informatiky a spojů a SOU, Jaselská 826, Kolín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72" t="str">
        <f>IF(AN8= "","",AN8)</f>
        <v>15. 5. 2019</v>
      </c>
      <c r="AN87" s="72"/>
      <c r="AO87" s="37"/>
      <c r="AP87" s="37"/>
      <c r="AQ87" s="37"/>
      <c r="AR87" s="41"/>
    </row>
    <row r="88" s="1" customFormat="1" ht="6.96" customHeight="1"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</row>
    <row r="89" s="1" customFormat="1" ht="15.15" customHeight="1"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4" t="str">
        <f>IF(E11= 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30</v>
      </c>
      <c r="AJ89" s="37"/>
      <c r="AK89" s="37"/>
      <c r="AL89" s="37"/>
      <c r="AM89" s="73" t="str">
        <f>IF(E17="","",E17)</f>
        <v>Tomáš Ryngl, DiS.</v>
      </c>
      <c r="AN89" s="64"/>
      <c r="AO89" s="64"/>
      <c r="AP89" s="64"/>
      <c r="AQ89" s="37"/>
      <c r="AR89" s="41"/>
      <c r="AS89" s="74" t="s">
        <v>55</v>
      </c>
      <c r="AT89" s="75"/>
      <c r="AU89" s="76"/>
      <c r="AV89" s="76"/>
      <c r="AW89" s="76"/>
      <c r="AX89" s="76"/>
      <c r="AY89" s="76"/>
      <c r="AZ89" s="76"/>
      <c r="BA89" s="76"/>
      <c r="BB89" s="76"/>
      <c r="BC89" s="76"/>
      <c r="BD89" s="77"/>
    </row>
    <row r="90" s="1" customFormat="1" ht="15.15" customHeight="1">
      <c r="B90" s="36"/>
      <c r="C90" s="30" t="s">
        <v>28</v>
      </c>
      <c r="D90" s="37"/>
      <c r="E90" s="37"/>
      <c r="F90" s="37"/>
      <c r="G90" s="37"/>
      <c r="H90" s="37"/>
      <c r="I90" s="37"/>
      <c r="J90" s="37"/>
      <c r="K90" s="37"/>
      <c r="L90" s="6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33</v>
      </c>
      <c r="AJ90" s="37"/>
      <c r="AK90" s="37"/>
      <c r="AL90" s="37"/>
      <c r="AM90" s="73" t="str">
        <f>IF(E20="","",E20)</f>
        <v>Tomáš Ryngl, DiS.</v>
      </c>
      <c r="AN90" s="64"/>
      <c r="AO90" s="64"/>
      <c r="AP90" s="64"/>
      <c r="AQ90" s="37"/>
      <c r="AR90" s="41"/>
      <c r="AS90" s="78"/>
      <c r="AT90" s="79"/>
      <c r="AU90" s="80"/>
      <c r="AV90" s="80"/>
      <c r="AW90" s="80"/>
      <c r="AX90" s="80"/>
      <c r="AY90" s="80"/>
      <c r="AZ90" s="80"/>
      <c r="BA90" s="80"/>
      <c r="BB90" s="80"/>
      <c r="BC90" s="80"/>
      <c r="BD90" s="81"/>
    </row>
    <row r="91" s="1" customFormat="1" ht="10.8" customHeight="1"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2"/>
      <c r="AT91" s="83"/>
      <c r="AU91" s="84"/>
      <c r="AV91" s="84"/>
      <c r="AW91" s="84"/>
      <c r="AX91" s="84"/>
      <c r="AY91" s="84"/>
      <c r="AZ91" s="84"/>
      <c r="BA91" s="84"/>
      <c r="BB91" s="84"/>
      <c r="BC91" s="84"/>
      <c r="BD91" s="85"/>
    </row>
    <row r="92" s="1" customFormat="1" ht="29.28" customHeight="1">
      <c r="B92" s="36"/>
      <c r="C92" s="86" t="s">
        <v>56</v>
      </c>
      <c r="D92" s="87"/>
      <c r="E92" s="87"/>
      <c r="F92" s="87"/>
      <c r="G92" s="87"/>
      <c r="H92" s="88"/>
      <c r="I92" s="89" t="s">
        <v>57</v>
      </c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90" t="s">
        <v>58</v>
      </c>
      <c r="AH92" s="87"/>
      <c r="AI92" s="87"/>
      <c r="AJ92" s="87"/>
      <c r="AK92" s="87"/>
      <c r="AL92" s="87"/>
      <c r="AM92" s="87"/>
      <c r="AN92" s="89" t="s">
        <v>59</v>
      </c>
      <c r="AO92" s="87"/>
      <c r="AP92" s="91"/>
      <c r="AQ92" s="92" t="s">
        <v>60</v>
      </c>
      <c r="AR92" s="41"/>
      <c r="AS92" s="93" t="s">
        <v>61</v>
      </c>
      <c r="AT92" s="94" t="s">
        <v>62</v>
      </c>
      <c r="AU92" s="94" t="s">
        <v>63</v>
      </c>
      <c r="AV92" s="94" t="s">
        <v>64</v>
      </c>
      <c r="AW92" s="94" t="s">
        <v>65</v>
      </c>
      <c r="AX92" s="94" t="s">
        <v>66</v>
      </c>
      <c r="AY92" s="94" t="s">
        <v>67</v>
      </c>
      <c r="AZ92" s="94" t="s">
        <v>68</v>
      </c>
      <c r="BA92" s="94" t="s">
        <v>69</v>
      </c>
      <c r="BB92" s="94" t="s">
        <v>70</v>
      </c>
      <c r="BC92" s="94" t="s">
        <v>71</v>
      </c>
      <c r="BD92" s="95" t="s">
        <v>72</v>
      </c>
    </row>
    <row r="93" s="1" customFormat="1" ht="10.8" customHeight="1"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96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8"/>
    </row>
    <row r="94" s="5" customFormat="1" ht="32.4" customHeight="1">
      <c r="B94" s="99"/>
      <c r="C94" s="100" t="s">
        <v>73</v>
      </c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2">
        <f>ROUND(SUM(AG95:AG97),2)</f>
        <v>0</v>
      </c>
      <c r="AH94" s="102"/>
      <c r="AI94" s="102"/>
      <c r="AJ94" s="102"/>
      <c r="AK94" s="102"/>
      <c r="AL94" s="102"/>
      <c r="AM94" s="102"/>
      <c r="AN94" s="103">
        <f>SUM(AG94,AT94)</f>
        <v>0</v>
      </c>
      <c r="AO94" s="103"/>
      <c r="AP94" s="103"/>
      <c r="AQ94" s="104" t="s">
        <v>1</v>
      </c>
      <c r="AR94" s="105"/>
      <c r="AS94" s="106">
        <f>ROUND(SUM(AS95:AS97),2)</f>
        <v>0</v>
      </c>
      <c r="AT94" s="107">
        <f>ROUND(SUM(AV94:AW94),2)</f>
        <v>0</v>
      </c>
      <c r="AU94" s="108">
        <f>ROUND(SUM(AU95:AU97),5)</f>
        <v>0</v>
      </c>
      <c r="AV94" s="107">
        <f>ROUND(AZ94*L29,2)</f>
        <v>0</v>
      </c>
      <c r="AW94" s="107">
        <f>ROUND(BA94*L30,2)</f>
        <v>0</v>
      </c>
      <c r="AX94" s="107">
        <f>ROUND(BB94*L29,2)</f>
        <v>0</v>
      </c>
      <c r="AY94" s="107">
        <f>ROUND(BC94*L30,2)</f>
        <v>0</v>
      </c>
      <c r="AZ94" s="107">
        <f>ROUND(SUM(AZ95:AZ97),2)</f>
        <v>0</v>
      </c>
      <c r="BA94" s="107">
        <f>ROUND(SUM(BA95:BA97),2)</f>
        <v>0</v>
      </c>
      <c r="BB94" s="107">
        <f>ROUND(SUM(BB95:BB97),2)</f>
        <v>0</v>
      </c>
      <c r="BC94" s="107">
        <f>ROUND(SUM(BC95:BC97),2)</f>
        <v>0</v>
      </c>
      <c r="BD94" s="109">
        <f>ROUND(SUM(BD95:BD97),2)</f>
        <v>0</v>
      </c>
      <c r="BS94" s="110" t="s">
        <v>74</v>
      </c>
      <c r="BT94" s="110" t="s">
        <v>75</v>
      </c>
      <c r="BU94" s="111" t="s">
        <v>76</v>
      </c>
      <c r="BV94" s="110" t="s">
        <v>77</v>
      </c>
      <c r="BW94" s="110" t="s">
        <v>5</v>
      </c>
      <c r="BX94" s="110" t="s">
        <v>78</v>
      </c>
      <c r="CL94" s="110" t="s">
        <v>1</v>
      </c>
    </row>
    <row r="95" s="6" customFormat="1" ht="16.5" customHeight="1">
      <c r="A95" s="112" t="s">
        <v>79</v>
      </c>
      <c r="B95" s="113"/>
      <c r="C95" s="114"/>
      <c r="D95" s="115" t="s">
        <v>80</v>
      </c>
      <c r="E95" s="115"/>
      <c r="F95" s="115"/>
      <c r="G95" s="115"/>
      <c r="H95" s="115"/>
      <c r="I95" s="116"/>
      <c r="J95" s="115" t="s">
        <v>81</v>
      </c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7">
        <f>'190095 - Stavební úpravy'!J30</f>
        <v>0</v>
      </c>
      <c r="AH95" s="116"/>
      <c r="AI95" s="116"/>
      <c r="AJ95" s="116"/>
      <c r="AK95" s="116"/>
      <c r="AL95" s="116"/>
      <c r="AM95" s="116"/>
      <c r="AN95" s="117">
        <f>SUM(AG95,AT95)</f>
        <v>0</v>
      </c>
      <c r="AO95" s="116"/>
      <c r="AP95" s="116"/>
      <c r="AQ95" s="118" t="s">
        <v>82</v>
      </c>
      <c r="AR95" s="119"/>
      <c r="AS95" s="120">
        <v>0</v>
      </c>
      <c r="AT95" s="121">
        <f>ROUND(SUM(AV95:AW95),2)</f>
        <v>0</v>
      </c>
      <c r="AU95" s="122">
        <f>'190095 - Stavební úpravy'!P124</f>
        <v>0</v>
      </c>
      <c r="AV95" s="121">
        <f>'190095 - Stavební úpravy'!J33</f>
        <v>0</v>
      </c>
      <c r="AW95" s="121">
        <f>'190095 - Stavební úpravy'!J34</f>
        <v>0</v>
      </c>
      <c r="AX95" s="121">
        <f>'190095 - Stavební úpravy'!J35</f>
        <v>0</v>
      </c>
      <c r="AY95" s="121">
        <f>'190095 - Stavební úpravy'!J36</f>
        <v>0</v>
      </c>
      <c r="AZ95" s="121">
        <f>'190095 - Stavební úpravy'!F33</f>
        <v>0</v>
      </c>
      <c r="BA95" s="121">
        <f>'190095 - Stavební úpravy'!F34</f>
        <v>0</v>
      </c>
      <c r="BB95" s="121">
        <f>'190095 - Stavební úpravy'!F35</f>
        <v>0</v>
      </c>
      <c r="BC95" s="121">
        <f>'190095 - Stavební úpravy'!F36</f>
        <v>0</v>
      </c>
      <c r="BD95" s="123">
        <f>'190095 - Stavební úpravy'!F37</f>
        <v>0</v>
      </c>
      <c r="BT95" s="124" t="s">
        <v>83</v>
      </c>
      <c r="BV95" s="124" t="s">
        <v>77</v>
      </c>
      <c r="BW95" s="124" t="s">
        <v>84</v>
      </c>
      <c r="BX95" s="124" t="s">
        <v>5</v>
      </c>
      <c r="CL95" s="124" t="s">
        <v>1</v>
      </c>
      <c r="CM95" s="124" t="s">
        <v>85</v>
      </c>
    </row>
    <row r="96" s="6" customFormat="1" ht="16.5" customHeight="1">
      <c r="A96" s="112" t="s">
        <v>79</v>
      </c>
      <c r="B96" s="113"/>
      <c r="C96" s="114"/>
      <c r="D96" s="115" t="s">
        <v>86</v>
      </c>
      <c r="E96" s="115"/>
      <c r="F96" s="115"/>
      <c r="G96" s="115"/>
      <c r="H96" s="115"/>
      <c r="I96" s="116"/>
      <c r="J96" s="115" t="s">
        <v>87</v>
      </c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7">
        <f>'ÚT - Vytápění'!J30</f>
        <v>0</v>
      </c>
      <c r="AH96" s="116"/>
      <c r="AI96" s="116"/>
      <c r="AJ96" s="116"/>
      <c r="AK96" s="116"/>
      <c r="AL96" s="116"/>
      <c r="AM96" s="116"/>
      <c r="AN96" s="117">
        <f>SUM(AG96,AT96)</f>
        <v>0</v>
      </c>
      <c r="AO96" s="116"/>
      <c r="AP96" s="116"/>
      <c r="AQ96" s="118" t="s">
        <v>82</v>
      </c>
      <c r="AR96" s="119"/>
      <c r="AS96" s="120">
        <v>0</v>
      </c>
      <c r="AT96" s="121">
        <f>ROUND(SUM(AV96:AW96),2)</f>
        <v>0</v>
      </c>
      <c r="AU96" s="122">
        <f>'ÚT - Vytápění'!P123</f>
        <v>0</v>
      </c>
      <c r="AV96" s="121">
        <f>'ÚT - Vytápění'!J33</f>
        <v>0</v>
      </c>
      <c r="AW96" s="121">
        <f>'ÚT - Vytápění'!J34</f>
        <v>0</v>
      </c>
      <c r="AX96" s="121">
        <f>'ÚT - Vytápění'!J35</f>
        <v>0</v>
      </c>
      <c r="AY96" s="121">
        <f>'ÚT - Vytápění'!J36</f>
        <v>0</v>
      </c>
      <c r="AZ96" s="121">
        <f>'ÚT - Vytápění'!F33</f>
        <v>0</v>
      </c>
      <c r="BA96" s="121">
        <f>'ÚT - Vytápění'!F34</f>
        <v>0</v>
      </c>
      <c r="BB96" s="121">
        <f>'ÚT - Vytápění'!F35</f>
        <v>0</v>
      </c>
      <c r="BC96" s="121">
        <f>'ÚT - Vytápění'!F36</f>
        <v>0</v>
      </c>
      <c r="BD96" s="123">
        <f>'ÚT - Vytápění'!F37</f>
        <v>0</v>
      </c>
      <c r="BT96" s="124" t="s">
        <v>83</v>
      </c>
      <c r="BV96" s="124" t="s">
        <v>77</v>
      </c>
      <c r="BW96" s="124" t="s">
        <v>88</v>
      </c>
      <c r="BX96" s="124" t="s">
        <v>5</v>
      </c>
      <c r="CL96" s="124" t="s">
        <v>1</v>
      </c>
      <c r="CM96" s="124" t="s">
        <v>85</v>
      </c>
    </row>
    <row r="97" s="6" customFormat="1" ht="16.5" customHeight="1">
      <c r="A97" s="112" t="s">
        <v>79</v>
      </c>
      <c r="B97" s="113"/>
      <c r="C97" s="114"/>
      <c r="D97" s="115" t="s">
        <v>89</v>
      </c>
      <c r="E97" s="115"/>
      <c r="F97" s="115"/>
      <c r="G97" s="115"/>
      <c r="H97" s="115"/>
      <c r="I97" s="116"/>
      <c r="J97" s="115" t="s">
        <v>90</v>
      </c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7">
        <f>'ZTI - Zdravotně technické...'!J30</f>
        <v>0</v>
      </c>
      <c r="AH97" s="116"/>
      <c r="AI97" s="116"/>
      <c r="AJ97" s="116"/>
      <c r="AK97" s="116"/>
      <c r="AL97" s="116"/>
      <c r="AM97" s="116"/>
      <c r="AN97" s="117">
        <f>SUM(AG97,AT97)</f>
        <v>0</v>
      </c>
      <c r="AO97" s="116"/>
      <c r="AP97" s="116"/>
      <c r="AQ97" s="118" t="s">
        <v>82</v>
      </c>
      <c r="AR97" s="119"/>
      <c r="AS97" s="125">
        <v>0</v>
      </c>
      <c r="AT97" s="126">
        <f>ROUND(SUM(AV97:AW97),2)</f>
        <v>0</v>
      </c>
      <c r="AU97" s="127">
        <f>'ZTI - Zdravotně technické...'!P122</f>
        <v>0</v>
      </c>
      <c r="AV97" s="126">
        <f>'ZTI - Zdravotně technické...'!J33</f>
        <v>0</v>
      </c>
      <c r="AW97" s="126">
        <f>'ZTI - Zdravotně technické...'!J34</f>
        <v>0</v>
      </c>
      <c r="AX97" s="126">
        <f>'ZTI - Zdravotně technické...'!J35</f>
        <v>0</v>
      </c>
      <c r="AY97" s="126">
        <f>'ZTI - Zdravotně technické...'!J36</f>
        <v>0</v>
      </c>
      <c r="AZ97" s="126">
        <f>'ZTI - Zdravotně technické...'!F33</f>
        <v>0</v>
      </c>
      <c r="BA97" s="126">
        <f>'ZTI - Zdravotně technické...'!F34</f>
        <v>0</v>
      </c>
      <c r="BB97" s="126">
        <f>'ZTI - Zdravotně technické...'!F35</f>
        <v>0</v>
      </c>
      <c r="BC97" s="126">
        <f>'ZTI - Zdravotně technické...'!F36</f>
        <v>0</v>
      </c>
      <c r="BD97" s="128">
        <f>'ZTI - Zdravotně technické...'!F37</f>
        <v>0</v>
      </c>
      <c r="BT97" s="124" t="s">
        <v>83</v>
      </c>
      <c r="BV97" s="124" t="s">
        <v>77</v>
      </c>
      <c r="BW97" s="124" t="s">
        <v>91</v>
      </c>
      <c r="BX97" s="124" t="s">
        <v>5</v>
      </c>
      <c r="CL97" s="124" t="s">
        <v>1</v>
      </c>
      <c r="CM97" s="124" t="s">
        <v>85</v>
      </c>
    </row>
    <row r="98" s="1" customFormat="1" ht="30" customHeight="1"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41"/>
    </row>
    <row r="99" s="1" customFormat="1" ht="6.96" customHeight="1"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41"/>
    </row>
  </sheetData>
  <sheetProtection sheet="1" formatColumns="0" formatRows="0" objects="1" scenarios="1" spinCount="100000" saltValue="uPoTsBI1wM42QntbDJEVXVi/e7TH5SzwLdSMRgwxMmis/wqhGLZAKJfmw7vaBwi0czSdrdefONnypahMFILlHQ==" hashValue="zvkdaDENFVdau+XSjLzDIZzsTHZWgYocqwqUKOHKv6QdSUUjJte0YV58igeHG+0lVPhEmFFp+bkQPeLQZUgUtg==" algorithmName="SHA-512" password="CC35"/>
  <mergeCells count="50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</mergeCells>
  <hyperlinks>
    <hyperlink ref="A95" location="'190095 - Stavební úpravy'!C2" display="/"/>
    <hyperlink ref="A96" location="'ÚT - Vytápění'!C2" display="/"/>
    <hyperlink ref="A97" location="'ZTI - Zdravotně technické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9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5" t="s">
        <v>84</v>
      </c>
    </row>
    <row r="3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8"/>
      <c r="AT3" s="15" t="s">
        <v>85</v>
      </c>
    </row>
    <row r="4" ht="24.96" customHeight="1">
      <c r="B4" s="18"/>
      <c r="D4" s="133" t="s">
        <v>92</v>
      </c>
      <c r="L4" s="18"/>
      <c r="M4" s="134" t="s">
        <v>10</v>
      </c>
      <c r="AT4" s="15" t="s">
        <v>4</v>
      </c>
    </row>
    <row r="5" ht="6.96" customHeight="1">
      <c r="B5" s="18"/>
      <c r="L5" s="18"/>
    </row>
    <row r="6" ht="12" customHeight="1">
      <c r="B6" s="18"/>
      <c r="D6" s="135" t="s">
        <v>16</v>
      </c>
      <c r="L6" s="18"/>
    </row>
    <row r="7" ht="16.5" customHeight="1">
      <c r="B7" s="18"/>
      <c r="E7" s="136" t="str">
        <f>'Rekapitulace stavby'!K6</f>
        <v>Rekonstrukce páteřních rozvodů vodovodu a ÚT v objektu školy</v>
      </c>
      <c r="F7" s="135"/>
      <c r="G7" s="135"/>
      <c r="H7" s="135"/>
      <c r="L7" s="18"/>
    </row>
    <row r="8" s="1" customFormat="1" ht="12" customHeight="1">
      <c r="B8" s="41"/>
      <c r="D8" s="135" t="s">
        <v>93</v>
      </c>
      <c r="I8" s="137"/>
      <c r="L8" s="41"/>
    </row>
    <row r="9" s="1" customFormat="1" ht="36.96" customHeight="1">
      <c r="B9" s="41"/>
      <c r="E9" s="138" t="s">
        <v>94</v>
      </c>
      <c r="F9" s="1"/>
      <c r="G9" s="1"/>
      <c r="H9" s="1"/>
      <c r="I9" s="137"/>
      <c r="L9" s="41"/>
    </row>
    <row r="10" s="1" customFormat="1">
      <c r="B10" s="41"/>
      <c r="I10" s="137"/>
      <c r="L10" s="41"/>
    </row>
    <row r="11" s="1" customFormat="1" ht="12" customHeight="1">
      <c r="B11" s="41"/>
      <c r="D11" s="135" t="s">
        <v>18</v>
      </c>
      <c r="F11" s="139" t="s">
        <v>1</v>
      </c>
      <c r="I11" s="140" t="s">
        <v>19</v>
      </c>
      <c r="J11" s="139" t="s">
        <v>1</v>
      </c>
      <c r="L11" s="41"/>
    </row>
    <row r="12" s="1" customFormat="1" ht="12" customHeight="1">
      <c r="B12" s="41"/>
      <c r="D12" s="135" t="s">
        <v>20</v>
      </c>
      <c r="F12" s="139" t="s">
        <v>21</v>
      </c>
      <c r="I12" s="140" t="s">
        <v>22</v>
      </c>
      <c r="J12" s="141" t="str">
        <f>'Rekapitulace stavby'!AN8</f>
        <v>15. 5. 2019</v>
      </c>
      <c r="L12" s="41"/>
    </row>
    <row r="13" s="1" customFormat="1" ht="10.8" customHeight="1">
      <c r="B13" s="41"/>
      <c r="I13" s="137"/>
      <c r="L13" s="41"/>
    </row>
    <row r="14" s="1" customFormat="1" ht="12" customHeight="1">
      <c r="B14" s="41"/>
      <c r="D14" s="135" t="s">
        <v>24</v>
      </c>
      <c r="I14" s="140" t="s">
        <v>25</v>
      </c>
      <c r="J14" s="139" t="s">
        <v>1</v>
      </c>
      <c r="L14" s="41"/>
    </row>
    <row r="15" s="1" customFormat="1" ht="18" customHeight="1">
      <c r="B15" s="41"/>
      <c r="E15" s="139" t="s">
        <v>26</v>
      </c>
      <c r="I15" s="140" t="s">
        <v>27</v>
      </c>
      <c r="J15" s="139" t="s">
        <v>1</v>
      </c>
      <c r="L15" s="41"/>
    </row>
    <row r="16" s="1" customFormat="1" ht="6.96" customHeight="1">
      <c r="B16" s="41"/>
      <c r="I16" s="137"/>
      <c r="L16" s="41"/>
    </row>
    <row r="17" s="1" customFormat="1" ht="12" customHeight="1">
      <c r="B17" s="41"/>
      <c r="D17" s="135" t="s">
        <v>28</v>
      </c>
      <c r="I17" s="140" t="s">
        <v>25</v>
      </c>
      <c r="J17" s="31" t="str">
        <f>'Rekapitulace stavby'!AN13</f>
        <v>Vyplň údaj</v>
      </c>
      <c r="L17" s="41"/>
    </row>
    <row r="18" s="1" customFormat="1" ht="18" customHeight="1">
      <c r="B18" s="41"/>
      <c r="E18" s="31" t="str">
        <f>'Rekapitulace stavby'!E14</f>
        <v>Vyplň údaj</v>
      </c>
      <c r="F18" s="139"/>
      <c r="G18" s="139"/>
      <c r="H18" s="139"/>
      <c r="I18" s="140" t="s">
        <v>27</v>
      </c>
      <c r="J18" s="31" t="str">
        <f>'Rekapitulace stavby'!AN14</f>
        <v>Vyplň údaj</v>
      </c>
      <c r="L18" s="41"/>
    </row>
    <row r="19" s="1" customFormat="1" ht="6.96" customHeight="1">
      <c r="B19" s="41"/>
      <c r="I19" s="137"/>
      <c r="L19" s="41"/>
    </row>
    <row r="20" s="1" customFormat="1" ht="12" customHeight="1">
      <c r="B20" s="41"/>
      <c r="D20" s="135" t="s">
        <v>30</v>
      </c>
      <c r="I20" s="140" t="s">
        <v>25</v>
      </c>
      <c r="J20" s="139" t="s">
        <v>1</v>
      </c>
      <c r="L20" s="41"/>
    </row>
    <row r="21" s="1" customFormat="1" ht="18" customHeight="1">
      <c r="B21" s="41"/>
      <c r="E21" s="139" t="s">
        <v>31</v>
      </c>
      <c r="I21" s="140" t="s">
        <v>27</v>
      </c>
      <c r="J21" s="139" t="s">
        <v>1</v>
      </c>
      <c r="L21" s="41"/>
    </row>
    <row r="22" s="1" customFormat="1" ht="6.96" customHeight="1">
      <c r="B22" s="41"/>
      <c r="I22" s="137"/>
      <c r="L22" s="41"/>
    </row>
    <row r="23" s="1" customFormat="1" ht="12" customHeight="1">
      <c r="B23" s="41"/>
      <c r="D23" s="135" t="s">
        <v>33</v>
      </c>
      <c r="I23" s="140" t="s">
        <v>25</v>
      </c>
      <c r="J23" s="139" t="s">
        <v>1</v>
      </c>
      <c r="L23" s="41"/>
    </row>
    <row r="24" s="1" customFormat="1" ht="18" customHeight="1">
      <c r="B24" s="41"/>
      <c r="E24" s="139" t="s">
        <v>31</v>
      </c>
      <c r="I24" s="140" t="s">
        <v>27</v>
      </c>
      <c r="J24" s="139" t="s">
        <v>1</v>
      </c>
      <c r="L24" s="41"/>
    </row>
    <row r="25" s="1" customFormat="1" ht="6.96" customHeight="1">
      <c r="B25" s="41"/>
      <c r="I25" s="137"/>
      <c r="L25" s="41"/>
    </row>
    <row r="26" s="1" customFormat="1" ht="12" customHeight="1">
      <c r="B26" s="41"/>
      <c r="D26" s="135" t="s">
        <v>34</v>
      </c>
      <c r="I26" s="137"/>
      <c r="L26" s="41"/>
    </row>
    <row r="27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="1" customFormat="1" ht="6.96" customHeight="1">
      <c r="B28" s="41"/>
      <c r="I28" s="137"/>
      <c r="L28" s="41"/>
    </row>
    <row r="29" s="1" customFormat="1" ht="6.96" customHeight="1">
      <c r="B29" s="41"/>
      <c r="D29" s="76"/>
      <c r="E29" s="76"/>
      <c r="F29" s="76"/>
      <c r="G29" s="76"/>
      <c r="H29" s="76"/>
      <c r="I29" s="145"/>
      <c r="J29" s="76"/>
      <c r="K29" s="76"/>
      <c r="L29" s="41"/>
    </row>
    <row r="30" s="1" customFormat="1" ht="25.44" customHeight="1">
      <c r="B30" s="41"/>
      <c r="D30" s="146" t="s">
        <v>35</v>
      </c>
      <c r="I30" s="137"/>
      <c r="J30" s="147">
        <f>ROUND(J124, 2)</f>
        <v>0</v>
      </c>
      <c r="L30" s="41"/>
    </row>
    <row r="31" s="1" customFormat="1" ht="6.96" customHeight="1">
      <c r="B31" s="41"/>
      <c r="D31" s="76"/>
      <c r="E31" s="76"/>
      <c r="F31" s="76"/>
      <c r="G31" s="76"/>
      <c r="H31" s="76"/>
      <c r="I31" s="145"/>
      <c r="J31" s="76"/>
      <c r="K31" s="76"/>
      <c r="L31" s="41"/>
    </row>
    <row r="32" s="1" customFormat="1" ht="14.4" customHeight="1">
      <c r="B32" s="41"/>
      <c r="F32" s="148" t="s">
        <v>37</v>
      </c>
      <c r="I32" s="149" t="s">
        <v>36</v>
      </c>
      <c r="J32" s="148" t="s">
        <v>38</v>
      </c>
      <c r="L32" s="41"/>
    </row>
    <row r="33" s="1" customFormat="1" ht="14.4" customHeight="1">
      <c r="B33" s="41"/>
      <c r="D33" s="150" t="s">
        <v>39</v>
      </c>
      <c r="E33" s="135" t="s">
        <v>40</v>
      </c>
      <c r="F33" s="151">
        <f>ROUND((SUM(BE124:BE162)),  2)</f>
        <v>0</v>
      </c>
      <c r="I33" s="152">
        <v>0.20999999999999999</v>
      </c>
      <c r="J33" s="151">
        <f>ROUND(((SUM(BE124:BE162))*I33),  2)</f>
        <v>0</v>
      </c>
      <c r="L33" s="41"/>
    </row>
    <row r="34" s="1" customFormat="1" ht="14.4" customHeight="1">
      <c r="B34" s="41"/>
      <c r="E34" s="135" t="s">
        <v>41</v>
      </c>
      <c r="F34" s="151">
        <f>ROUND((SUM(BF124:BF162)),  2)</f>
        <v>0</v>
      </c>
      <c r="I34" s="152">
        <v>0.14999999999999999</v>
      </c>
      <c r="J34" s="151">
        <f>ROUND(((SUM(BF124:BF162))*I34),  2)</f>
        <v>0</v>
      </c>
      <c r="L34" s="41"/>
    </row>
    <row r="35" hidden="1" s="1" customFormat="1" ht="14.4" customHeight="1">
      <c r="B35" s="41"/>
      <c r="E35" s="135" t="s">
        <v>42</v>
      </c>
      <c r="F35" s="151">
        <f>ROUND((SUM(BG124:BG162)),  2)</f>
        <v>0</v>
      </c>
      <c r="I35" s="152">
        <v>0.20999999999999999</v>
      </c>
      <c r="J35" s="151">
        <f>0</f>
        <v>0</v>
      </c>
      <c r="L35" s="41"/>
    </row>
    <row r="36" hidden="1" s="1" customFormat="1" ht="14.4" customHeight="1">
      <c r="B36" s="41"/>
      <c r="E36" s="135" t="s">
        <v>43</v>
      </c>
      <c r="F36" s="151">
        <f>ROUND((SUM(BH124:BH162)),  2)</f>
        <v>0</v>
      </c>
      <c r="I36" s="152">
        <v>0.14999999999999999</v>
      </c>
      <c r="J36" s="151">
        <f>0</f>
        <v>0</v>
      </c>
      <c r="L36" s="41"/>
    </row>
    <row r="37" hidden="1" s="1" customFormat="1" ht="14.4" customHeight="1">
      <c r="B37" s="41"/>
      <c r="E37" s="135" t="s">
        <v>44</v>
      </c>
      <c r="F37" s="151">
        <f>ROUND((SUM(BI124:BI162)),  2)</f>
        <v>0</v>
      </c>
      <c r="I37" s="152">
        <v>0</v>
      </c>
      <c r="J37" s="151">
        <f>0</f>
        <v>0</v>
      </c>
      <c r="L37" s="41"/>
    </row>
    <row r="38" s="1" customFormat="1" ht="6.96" customHeight="1">
      <c r="B38" s="41"/>
      <c r="I38" s="137"/>
      <c r="L38" s="41"/>
    </row>
    <row r="39" s="1" customFormat="1" ht="25.44" customHeight="1">
      <c r="B39" s="41"/>
      <c r="C39" s="153"/>
      <c r="D39" s="154" t="s">
        <v>45</v>
      </c>
      <c r="E39" s="155"/>
      <c r="F39" s="155"/>
      <c r="G39" s="156" t="s">
        <v>46</v>
      </c>
      <c r="H39" s="157" t="s">
        <v>47</v>
      </c>
      <c r="I39" s="158"/>
      <c r="J39" s="159">
        <f>SUM(J30:J37)</f>
        <v>0</v>
      </c>
      <c r="K39" s="160"/>
      <c r="L39" s="41"/>
    </row>
    <row r="40" s="1" customFormat="1" ht="14.4" customHeight="1">
      <c r="B40" s="41"/>
      <c r="I40" s="137"/>
      <c r="L40" s="41"/>
    </row>
    <row r="41" ht="14.4" customHeight="1">
      <c r="B41" s="18"/>
      <c r="L41" s="18"/>
    </row>
    <row r="42" ht="14.4" customHeight="1">
      <c r="B42" s="18"/>
      <c r="L42" s="18"/>
    </row>
    <row r="43" ht="14.4" customHeight="1">
      <c r="B43" s="18"/>
      <c r="L43" s="18"/>
    </row>
    <row r="44" ht="14.4" customHeight="1">
      <c r="B44" s="18"/>
      <c r="L44" s="18"/>
    </row>
    <row r="45" ht="14.4" customHeight="1">
      <c r="B45" s="18"/>
      <c r="L45" s="18"/>
    </row>
    <row r="46" ht="14.4" customHeight="1">
      <c r="B46" s="18"/>
      <c r="L46" s="18"/>
    </row>
    <row r="47" ht="14.4" customHeight="1">
      <c r="B47" s="18"/>
      <c r="L47" s="18"/>
    </row>
    <row r="48" ht="14.4" customHeight="1">
      <c r="B48" s="18"/>
      <c r="L48" s="18"/>
    </row>
    <row r="49" ht="14.4" customHeight="1">
      <c r="B49" s="18"/>
      <c r="L49" s="18"/>
    </row>
    <row r="50" s="1" customFormat="1" ht="14.4" customHeight="1">
      <c r="B50" s="41"/>
      <c r="D50" s="161" t="s">
        <v>48</v>
      </c>
      <c r="E50" s="162"/>
      <c r="F50" s="162"/>
      <c r="G50" s="161" t="s">
        <v>49</v>
      </c>
      <c r="H50" s="162"/>
      <c r="I50" s="163"/>
      <c r="J50" s="162"/>
      <c r="K50" s="162"/>
      <c r="L50" s="4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1" customFormat="1">
      <c r="B61" s="41"/>
      <c r="D61" s="164" t="s">
        <v>50</v>
      </c>
      <c r="E61" s="165"/>
      <c r="F61" s="166" t="s">
        <v>51</v>
      </c>
      <c r="G61" s="164" t="s">
        <v>50</v>
      </c>
      <c r="H61" s="165"/>
      <c r="I61" s="167"/>
      <c r="J61" s="168" t="s">
        <v>51</v>
      </c>
      <c r="K61" s="165"/>
      <c r="L61" s="41"/>
    </row>
    <row r="62">
      <c r="B62" s="18"/>
      <c r="L62" s="18"/>
    </row>
    <row r="63">
      <c r="B63" s="18"/>
      <c r="L63" s="18"/>
    </row>
    <row r="64">
      <c r="B64" s="18"/>
      <c r="L64" s="18"/>
    </row>
    <row r="65" s="1" customFormat="1">
      <c r="B65" s="41"/>
      <c r="D65" s="161" t="s">
        <v>52</v>
      </c>
      <c r="E65" s="162"/>
      <c r="F65" s="162"/>
      <c r="G65" s="161" t="s">
        <v>53</v>
      </c>
      <c r="H65" s="162"/>
      <c r="I65" s="163"/>
      <c r="J65" s="162"/>
      <c r="K65" s="162"/>
      <c r="L65" s="41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1" customFormat="1">
      <c r="B76" s="41"/>
      <c r="D76" s="164" t="s">
        <v>50</v>
      </c>
      <c r="E76" s="165"/>
      <c r="F76" s="166" t="s">
        <v>51</v>
      </c>
      <c r="G76" s="164" t="s">
        <v>50</v>
      </c>
      <c r="H76" s="165"/>
      <c r="I76" s="167"/>
      <c r="J76" s="168" t="s">
        <v>51</v>
      </c>
      <c r="K76" s="165"/>
      <c r="L76" s="41"/>
    </row>
    <row r="77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1"/>
    </row>
    <row r="81" s="1" customFormat="1" ht="6.96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1"/>
    </row>
    <row r="82" s="1" customFormat="1" ht="24.96" customHeight="1">
      <c r="B82" s="36"/>
      <c r="C82" s="21" t="s">
        <v>95</v>
      </c>
      <c r="D82" s="37"/>
      <c r="E82" s="37"/>
      <c r="F82" s="37"/>
      <c r="G82" s="37"/>
      <c r="H82" s="37"/>
      <c r="I82" s="137"/>
      <c r="J82" s="37"/>
      <c r="K82" s="37"/>
      <c r="L82" s="41"/>
    </row>
    <row r="83" s="1" customFormat="1" ht="6.96" customHeight="1">
      <c r="B83" s="36"/>
      <c r="C83" s="37"/>
      <c r="D83" s="37"/>
      <c r="E83" s="37"/>
      <c r="F83" s="37"/>
      <c r="G83" s="37"/>
      <c r="H83" s="37"/>
      <c r="I83" s="137"/>
      <c r="J83" s="37"/>
      <c r="K83" s="37"/>
      <c r="L83" s="41"/>
    </row>
    <row r="84" s="1" customFormat="1" ht="12" customHeight="1">
      <c r="B84" s="36"/>
      <c r="C84" s="30" t="s">
        <v>16</v>
      </c>
      <c r="D84" s="37"/>
      <c r="E84" s="37"/>
      <c r="F84" s="37"/>
      <c r="G84" s="37"/>
      <c r="H84" s="37"/>
      <c r="I84" s="137"/>
      <c r="J84" s="37"/>
      <c r="K84" s="37"/>
      <c r="L84" s="41"/>
    </row>
    <row r="85" s="1" customFormat="1" ht="16.5" customHeight="1">
      <c r="B85" s="36"/>
      <c r="C85" s="37"/>
      <c r="D85" s="37"/>
      <c r="E85" s="175" t="str">
        <f>E7</f>
        <v>Rekonstrukce páteřních rozvodů vodovodu a ÚT v objektu školy</v>
      </c>
      <c r="F85" s="30"/>
      <c r="G85" s="30"/>
      <c r="H85" s="30"/>
      <c r="I85" s="137"/>
      <c r="J85" s="37"/>
      <c r="K85" s="37"/>
      <c r="L85" s="41"/>
    </row>
    <row r="86" s="1" customFormat="1" ht="12" customHeight="1">
      <c r="B86" s="36"/>
      <c r="C86" s="30" t="s">
        <v>93</v>
      </c>
      <c r="D86" s="37"/>
      <c r="E86" s="37"/>
      <c r="F86" s="37"/>
      <c r="G86" s="37"/>
      <c r="H86" s="37"/>
      <c r="I86" s="137"/>
      <c r="J86" s="37"/>
      <c r="K86" s="37"/>
      <c r="L86" s="41"/>
    </row>
    <row r="87" s="1" customFormat="1" ht="16.5" customHeight="1">
      <c r="B87" s="36"/>
      <c r="C87" s="37"/>
      <c r="D87" s="37"/>
      <c r="E87" s="69" t="str">
        <f>E9</f>
        <v>190095 - Stavební úpravy</v>
      </c>
      <c r="F87" s="37"/>
      <c r="G87" s="37"/>
      <c r="H87" s="37"/>
      <c r="I87" s="137"/>
      <c r="J87" s="37"/>
      <c r="K87" s="37"/>
      <c r="L87" s="41"/>
    </row>
    <row r="88" s="1" customFormat="1" ht="6.96" customHeight="1">
      <c r="B88" s="36"/>
      <c r="C88" s="37"/>
      <c r="D88" s="37"/>
      <c r="E88" s="37"/>
      <c r="F88" s="37"/>
      <c r="G88" s="37"/>
      <c r="H88" s="37"/>
      <c r="I88" s="137"/>
      <c r="J88" s="37"/>
      <c r="K88" s="37"/>
      <c r="L88" s="41"/>
    </row>
    <row r="89" s="1" customFormat="1" ht="12" customHeight="1">
      <c r="B89" s="36"/>
      <c r="C89" s="30" t="s">
        <v>20</v>
      </c>
      <c r="D89" s="37"/>
      <c r="E89" s="37"/>
      <c r="F89" s="25" t="str">
        <f>F12</f>
        <v>SOŠ Informatiky a spojů a SOU, Jaselská 826, Kolín</v>
      </c>
      <c r="G89" s="37"/>
      <c r="H89" s="37"/>
      <c r="I89" s="140" t="s">
        <v>22</v>
      </c>
      <c r="J89" s="72" t="str">
        <f>IF(J12="","",J12)</f>
        <v>15. 5. 2019</v>
      </c>
      <c r="K89" s="37"/>
      <c r="L89" s="41"/>
    </row>
    <row r="90" s="1" customFormat="1" ht="6.96" customHeight="1">
      <c r="B90" s="36"/>
      <c r="C90" s="37"/>
      <c r="D90" s="37"/>
      <c r="E90" s="37"/>
      <c r="F90" s="37"/>
      <c r="G90" s="37"/>
      <c r="H90" s="37"/>
      <c r="I90" s="137"/>
      <c r="J90" s="37"/>
      <c r="K90" s="37"/>
      <c r="L90" s="41"/>
    </row>
    <row r="91" s="1" customFormat="1" ht="15.15" customHeight="1">
      <c r="B91" s="36"/>
      <c r="C91" s="30" t="s">
        <v>24</v>
      </c>
      <c r="D91" s="37"/>
      <c r="E91" s="37"/>
      <c r="F91" s="25" t="str">
        <f>E15</f>
        <v xml:space="preserve"> </v>
      </c>
      <c r="G91" s="37"/>
      <c r="H91" s="37"/>
      <c r="I91" s="140" t="s">
        <v>30</v>
      </c>
      <c r="J91" s="34" t="str">
        <f>E21</f>
        <v>Tomáš Ryngl, DiS.</v>
      </c>
      <c r="K91" s="37"/>
      <c r="L91" s="41"/>
    </row>
    <row r="92" s="1" customFormat="1" ht="15.15" customHeight="1">
      <c r="B92" s="36"/>
      <c r="C92" s="30" t="s">
        <v>28</v>
      </c>
      <c r="D92" s="37"/>
      <c r="E92" s="37"/>
      <c r="F92" s="25" t="str">
        <f>IF(E18="","",E18)</f>
        <v>Vyplň údaj</v>
      </c>
      <c r="G92" s="37"/>
      <c r="H92" s="37"/>
      <c r="I92" s="140" t="s">
        <v>33</v>
      </c>
      <c r="J92" s="34" t="str">
        <f>E24</f>
        <v>Tomáš Ryngl, DiS.</v>
      </c>
      <c r="K92" s="37"/>
      <c r="L92" s="41"/>
    </row>
    <row r="93" s="1" customFormat="1" ht="10.32" customHeight="1">
      <c r="B93" s="36"/>
      <c r="C93" s="37"/>
      <c r="D93" s="37"/>
      <c r="E93" s="37"/>
      <c r="F93" s="37"/>
      <c r="G93" s="37"/>
      <c r="H93" s="37"/>
      <c r="I93" s="137"/>
      <c r="J93" s="37"/>
      <c r="K93" s="37"/>
      <c r="L93" s="41"/>
    </row>
    <row r="94" s="1" customFormat="1" ht="29.28" customHeight="1">
      <c r="B94" s="36"/>
      <c r="C94" s="176" t="s">
        <v>96</v>
      </c>
      <c r="D94" s="177"/>
      <c r="E94" s="177"/>
      <c r="F94" s="177"/>
      <c r="G94" s="177"/>
      <c r="H94" s="177"/>
      <c r="I94" s="178"/>
      <c r="J94" s="179" t="s">
        <v>97</v>
      </c>
      <c r="K94" s="177"/>
      <c r="L94" s="41"/>
    </row>
    <row r="95" s="1" customFormat="1" ht="10.32" customHeight="1">
      <c r="B95" s="36"/>
      <c r="C95" s="37"/>
      <c r="D95" s="37"/>
      <c r="E95" s="37"/>
      <c r="F95" s="37"/>
      <c r="G95" s="37"/>
      <c r="H95" s="37"/>
      <c r="I95" s="137"/>
      <c r="J95" s="37"/>
      <c r="K95" s="37"/>
      <c r="L95" s="41"/>
    </row>
    <row r="96" s="1" customFormat="1" ht="22.8" customHeight="1">
      <c r="B96" s="36"/>
      <c r="C96" s="180" t="s">
        <v>98</v>
      </c>
      <c r="D96" s="37"/>
      <c r="E96" s="37"/>
      <c r="F96" s="37"/>
      <c r="G96" s="37"/>
      <c r="H96" s="37"/>
      <c r="I96" s="137"/>
      <c r="J96" s="103">
        <f>J124</f>
        <v>0</v>
      </c>
      <c r="K96" s="37"/>
      <c r="L96" s="41"/>
      <c r="AU96" s="15" t="s">
        <v>99</v>
      </c>
    </row>
    <row r="97" s="8" customFormat="1" ht="24.96" customHeight="1">
      <c r="B97" s="181"/>
      <c r="C97" s="182"/>
      <c r="D97" s="183" t="s">
        <v>100</v>
      </c>
      <c r="E97" s="184"/>
      <c r="F97" s="184"/>
      <c r="G97" s="184"/>
      <c r="H97" s="184"/>
      <c r="I97" s="185"/>
      <c r="J97" s="186">
        <f>J125</f>
        <v>0</v>
      </c>
      <c r="K97" s="182"/>
      <c r="L97" s="187"/>
    </row>
    <row r="98" s="9" customFormat="1" ht="19.92" customHeight="1">
      <c r="B98" s="188"/>
      <c r="C98" s="189"/>
      <c r="D98" s="190" t="s">
        <v>101</v>
      </c>
      <c r="E98" s="191"/>
      <c r="F98" s="191"/>
      <c r="G98" s="191"/>
      <c r="H98" s="191"/>
      <c r="I98" s="192"/>
      <c r="J98" s="193">
        <f>J126</f>
        <v>0</v>
      </c>
      <c r="K98" s="189"/>
      <c r="L98" s="194"/>
    </row>
    <row r="99" s="9" customFormat="1" ht="19.92" customHeight="1">
      <c r="B99" s="188"/>
      <c r="C99" s="189"/>
      <c r="D99" s="190" t="s">
        <v>102</v>
      </c>
      <c r="E99" s="191"/>
      <c r="F99" s="191"/>
      <c r="G99" s="191"/>
      <c r="H99" s="191"/>
      <c r="I99" s="192"/>
      <c r="J99" s="193">
        <f>J130</f>
        <v>0</v>
      </c>
      <c r="K99" s="189"/>
      <c r="L99" s="194"/>
    </row>
    <row r="100" s="9" customFormat="1" ht="19.92" customHeight="1">
      <c r="B100" s="188"/>
      <c r="C100" s="189"/>
      <c r="D100" s="190" t="s">
        <v>103</v>
      </c>
      <c r="E100" s="191"/>
      <c r="F100" s="191"/>
      <c r="G100" s="191"/>
      <c r="H100" s="191"/>
      <c r="I100" s="192"/>
      <c r="J100" s="193">
        <f>J133</f>
        <v>0</v>
      </c>
      <c r="K100" s="189"/>
      <c r="L100" s="194"/>
    </row>
    <row r="101" s="9" customFormat="1" ht="19.92" customHeight="1">
      <c r="B101" s="188"/>
      <c r="C101" s="189"/>
      <c r="D101" s="190" t="s">
        <v>104</v>
      </c>
      <c r="E101" s="191"/>
      <c r="F101" s="191"/>
      <c r="G101" s="191"/>
      <c r="H101" s="191"/>
      <c r="I101" s="192"/>
      <c r="J101" s="193">
        <f>J138</f>
        <v>0</v>
      </c>
      <c r="K101" s="189"/>
      <c r="L101" s="194"/>
    </row>
    <row r="102" s="8" customFormat="1" ht="24.96" customHeight="1">
      <c r="B102" s="181"/>
      <c r="C102" s="182"/>
      <c r="D102" s="183" t="s">
        <v>105</v>
      </c>
      <c r="E102" s="184"/>
      <c r="F102" s="184"/>
      <c r="G102" s="184"/>
      <c r="H102" s="184"/>
      <c r="I102" s="185"/>
      <c r="J102" s="186">
        <f>J145</f>
        <v>0</v>
      </c>
      <c r="K102" s="182"/>
      <c r="L102" s="187"/>
    </row>
    <row r="103" s="9" customFormat="1" ht="19.92" customHeight="1">
      <c r="B103" s="188"/>
      <c r="C103" s="189"/>
      <c r="D103" s="190" t="s">
        <v>106</v>
      </c>
      <c r="E103" s="191"/>
      <c r="F103" s="191"/>
      <c r="G103" s="191"/>
      <c r="H103" s="191"/>
      <c r="I103" s="192"/>
      <c r="J103" s="193">
        <f>J146</f>
        <v>0</v>
      </c>
      <c r="K103" s="189"/>
      <c r="L103" s="194"/>
    </row>
    <row r="104" s="9" customFormat="1" ht="19.92" customHeight="1">
      <c r="B104" s="188"/>
      <c r="C104" s="189"/>
      <c r="D104" s="190" t="s">
        <v>107</v>
      </c>
      <c r="E104" s="191"/>
      <c r="F104" s="191"/>
      <c r="G104" s="191"/>
      <c r="H104" s="191"/>
      <c r="I104" s="192"/>
      <c r="J104" s="193">
        <f>J157</f>
        <v>0</v>
      </c>
      <c r="K104" s="189"/>
      <c r="L104" s="194"/>
    </row>
    <row r="105" s="1" customFormat="1" ht="21.84" customHeight="1">
      <c r="B105" s="36"/>
      <c r="C105" s="37"/>
      <c r="D105" s="37"/>
      <c r="E105" s="37"/>
      <c r="F105" s="37"/>
      <c r="G105" s="37"/>
      <c r="H105" s="37"/>
      <c r="I105" s="137"/>
      <c r="J105" s="37"/>
      <c r="K105" s="37"/>
      <c r="L105" s="41"/>
    </row>
    <row r="106" s="1" customFormat="1" ht="6.96" customHeight="1">
      <c r="B106" s="59"/>
      <c r="C106" s="60"/>
      <c r="D106" s="60"/>
      <c r="E106" s="60"/>
      <c r="F106" s="60"/>
      <c r="G106" s="60"/>
      <c r="H106" s="60"/>
      <c r="I106" s="171"/>
      <c r="J106" s="60"/>
      <c r="K106" s="60"/>
      <c r="L106" s="41"/>
    </row>
    <row r="110" s="1" customFormat="1" ht="6.96" customHeight="1">
      <c r="B110" s="61"/>
      <c r="C110" s="62"/>
      <c r="D110" s="62"/>
      <c r="E110" s="62"/>
      <c r="F110" s="62"/>
      <c r="G110" s="62"/>
      <c r="H110" s="62"/>
      <c r="I110" s="174"/>
      <c r="J110" s="62"/>
      <c r="K110" s="62"/>
      <c r="L110" s="41"/>
    </row>
    <row r="111" s="1" customFormat="1" ht="24.96" customHeight="1">
      <c r="B111" s="36"/>
      <c r="C111" s="21" t="s">
        <v>108</v>
      </c>
      <c r="D111" s="37"/>
      <c r="E111" s="37"/>
      <c r="F111" s="37"/>
      <c r="G111" s="37"/>
      <c r="H111" s="37"/>
      <c r="I111" s="137"/>
      <c r="J111" s="37"/>
      <c r="K111" s="37"/>
      <c r="L111" s="41"/>
    </row>
    <row r="112" s="1" customFormat="1" ht="6.96" customHeight="1">
      <c r="B112" s="36"/>
      <c r="C112" s="37"/>
      <c r="D112" s="37"/>
      <c r="E112" s="37"/>
      <c r="F112" s="37"/>
      <c r="G112" s="37"/>
      <c r="H112" s="37"/>
      <c r="I112" s="137"/>
      <c r="J112" s="37"/>
      <c r="K112" s="37"/>
      <c r="L112" s="41"/>
    </row>
    <row r="113" s="1" customFormat="1" ht="12" customHeight="1">
      <c r="B113" s="36"/>
      <c r="C113" s="30" t="s">
        <v>16</v>
      </c>
      <c r="D113" s="37"/>
      <c r="E113" s="37"/>
      <c r="F113" s="37"/>
      <c r="G113" s="37"/>
      <c r="H113" s="37"/>
      <c r="I113" s="137"/>
      <c r="J113" s="37"/>
      <c r="K113" s="37"/>
      <c r="L113" s="41"/>
    </row>
    <row r="114" s="1" customFormat="1" ht="16.5" customHeight="1">
      <c r="B114" s="36"/>
      <c r="C114" s="37"/>
      <c r="D114" s="37"/>
      <c r="E114" s="175" t="str">
        <f>E7</f>
        <v>Rekonstrukce páteřních rozvodů vodovodu a ÚT v objektu školy</v>
      </c>
      <c r="F114" s="30"/>
      <c r="G114" s="30"/>
      <c r="H114" s="30"/>
      <c r="I114" s="137"/>
      <c r="J114" s="37"/>
      <c r="K114" s="37"/>
      <c r="L114" s="41"/>
    </row>
    <row r="115" s="1" customFormat="1" ht="12" customHeight="1">
      <c r="B115" s="36"/>
      <c r="C115" s="30" t="s">
        <v>93</v>
      </c>
      <c r="D115" s="37"/>
      <c r="E115" s="37"/>
      <c r="F115" s="37"/>
      <c r="G115" s="37"/>
      <c r="H115" s="37"/>
      <c r="I115" s="137"/>
      <c r="J115" s="37"/>
      <c r="K115" s="37"/>
      <c r="L115" s="41"/>
    </row>
    <row r="116" s="1" customFormat="1" ht="16.5" customHeight="1">
      <c r="B116" s="36"/>
      <c r="C116" s="37"/>
      <c r="D116" s="37"/>
      <c r="E116" s="69" t="str">
        <f>E9</f>
        <v>190095 - Stavební úpravy</v>
      </c>
      <c r="F116" s="37"/>
      <c r="G116" s="37"/>
      <c r="H116" s="37"/>
      <c r="I116" s="137"/>
      <c r="J116" s="37"/>
      <c r="K116" s="37"/>
      <c r="L116" s="41"/>
    </row>
    <row r="117" s="1" customFormat="1" ht="6.96" customHeight="1">
      <c r="B117" s="36"/>
      <c r="C117" s="37"/>
      <c r="D117" s="37"/>
      <c r="E117" s="37"/>
      <c r="F117" s="37"/>
      <c r="G117" s="37"/>
      <c r="H117" s="37"/>
      <c r="I117" s="137"/>
      <c r="J117" s="37"/>
      <c r="K117" s="37"/>
      <c r="L117" s="41"/>
    </row>
    <row r="118" s="1" customFormat="1" ht="12" customHeight="1">
      <c r="B118" s="36"/>
      <c r="C118" s="30" t="s">
        <v>20</v>
      </c>
      <c r="D118" s="37"/>
      <c r="E118" s="37"/>
      <c r="F118" s="25" t="str">
        <f>F12</f>
        <v>SOŠ Informatiky a spojů a SOU, Jaselská 826, Kolín</v>
      </c>
      <c r="G118" s="37"/>
      <c r="H118" s="37"/>
      <c r="I118" s="140" t="s">
        <v>22</v>
      </c>
      <c r="J118" s="72" t="str">
        <f>IF(J12="","",J12)</f>
        <v>15. 5. 2019</v>
      </c>
      <c r="K118" s="37"/>
      <c r="L118" s="41"/>
    </row>
    <row r="119" s="1" customFormat="1" ht="6.96" customHeight="1">
      <c r="B119" s="36"/>
      <c r="C119" s="37"/>
      <c r="D119" s="37"/>
      <c r="E119" s="37"/>
      <c r="F119" s="37"/>
      <c r="G119" s="37"/>
      <c r="H119" s="37"/>
      <c r="I119" s="137"/>
      <c r="J119" s="37"/>
      <c r="K119" s="37"/>
      <c r="L119" s="41"/>
    </row>
    <row r="120" s="1" customFormat="1" ht="15.15" customHeight="1">
      <c r="B120" s="36"/>
      <c r="C120" s="30" t="s">
        <v>24</v>
      </c>
      <c r="D120" s="37"/>
      <c r="E120" s="37"/>
      <c r="F120" s="25" t="str">
        <f>E15</f>
        <v xml:space="preserve"> </v>
      </c>
      <c r="G120" s="37"/>
      <c r="H120" s="37"/>
      <c r="I120" s="140" t="s">
        <v>30</v>
      </c>
      <c r="J120" s="34" t="str">
        <f>E21</f>
        <v>Tomáš Ryngl, DiS.</v>
      </c>
      <c r="K120" s="37"/>
      <c r="L120" s="41"/>
    </row>
    <row r="121" s="1" customFormat="1" ht="15.15" customHeight="1">
      <c r="B121" s="36"/>
      <c r="C121" s="30" t="s">
        <v>28</v>
      </c>
      <c r="D121" s="37"/>
      <c r="E121" s="37"/>
      <c r="F121" s="25" t="str">
        <f>IF(E18="","",E18)</f>
        <v>Vyplň údaj</v>
      </c>
      <c r="G121" s="37"/>
      <c r="H121" s="37"/>
      <c r="I121" s="140" t="s">
        <v>33</v>
      </c>
      <c r="J121" s="34" t="str">
        <f>E24</f>
        <v>Tomáš Ryngl, DiS.</v>
      </c>
      <c r="K121" s="37"/>
      <c r="L121" s="41"/>
    </row>
    <row r="122" s="1" customFormat="1" ht="10.32" customHeight="1">
      <c r="B122" s="36"/>
      <c r="C122" s="37"/>
      <c r="D122" s="37"/>
      <c r="E122" s="37"/>
      <c r="F122" s="37"/>
      <c r="G122" s="37"/>
      <c r="H122" s="37"/>
      <c r="I122" s="137"/>
      <c r="J122" s="37"/>
      <c r="K122" s="37"/>
      <c r="L122" s="41"/>
    </row>
    <row r="123" s="10" customFormat="1" ht="29.28" customHeight="1">
      <c r="B123" s="195"/>
      <c r="C123" s="196" t="s">
        <v>109</v>
      </c>
      <c r="D123" s="197" t="s">
        <v>60</v>
      </c>
      <c r="E123" s="197" t="s">
        <v>56</v>
      </c>
      <c r="F123" s="197" t="s">
        <v>57</v>
      </c>
      <c r="G123" s="197" t="s">
        <v>110</v>
      </c>
      <c r="H123" s="197" t="s">
        <v>111</v>
      </c>
      <c r="I123" s="198" t="s">
        <v>112</v>
      </c>
      <c r="J123" s="199" t="s">
        <v>97</v>
      </c>
      <c r="K123" s="200" t="s">
        <v>113</v>
      </c>
      <c r="L123" s="201"/>
      <c r="M123" s="93" t="s">
        <v>1</v>
      </c>
      <c r="N123" s="94" t="s">
        <v>39</v>
      </c>
      <c r="O123" s="94" t="s">
        <v>114</v>
      </c>
      <c r="P123" s="94" t="s">
        <v>115</v>
      </c>
      <c r="Q123" s="94" t="s">
        <v>116</v>
      </c>
      <c r="R123" s="94" t="s">
        <v>117</v>
      </c>
      <c r="S123" s="94" t="s">
        <v>118</v>
      </c>
      <c r="T123" s="95" t="s">
        <v>119</v>
      </c>
    </row>
    <row r="124" s="1" customFormat="1" ht="22.8" customHeight="1">
      <c r="B124" s="36"/>
      <c r="C124" s="100" t="s">
        <v>120</v>
      </c>
      <c r="D124" s="37"/>
      <c r="E124" s="37"/>
      <c r="F124" s="37"/>
      <c r="G124" s="37"/>
      <c r="H124" s="37"/>
      <c r="I124" s="137"/>
      <c r="J124" s="202">
        <f>BK124</f>
        <v>0</v>
      </c>
      <c r="K124" s="37"/>
      <c r="L124" s="41"/>
      <c r="M124" s="96"/>
      <c r="N124" s="97"/>
      <c r="O124" s="97"/>
      <c r="P124" s="203">
        <f>P125+P145</f>
        <v>0</v>
      </c>
      <c r="Q124" s="97"/>
      <c r="R124" s="203">
        <f>R125+R145</f>
        <v>3.4963681600000003</v>
      </c>
      <c r="S124" s="97"/>
      <c r="T124" s="204">
        <f>T125+T145</f>
        <v>35.759500000000003</v>
      </c>
      <c r="AT124" s="15" t="s">
        <v>74</v>
      </c>
      <c r="AU124" s="15" t="s">
        <v>99</v>
      </c>
      <c r="BK124" s="205">
        <f>BK125+BK145</f>
        <v>0</v>
      </c>
    </row>
    <row r="125" s="11" customFormat="1" ht="25.92" customHeight="1">
      <c r="B125" s="206"/>
      <c r="C125" s="207"/>
      <c r="D125" s="208" t="s">
        <v>74</v>
      </c>
      <c r="E125" s="209" t="s">
        <v>121</v>
      </c>
      <c r="F125" s="209" t="s">
        <v>122</v>
      </c>
      <c r="G125" s="207"/>
      <c r="H125" s="207"/>
      <c r="I125" s="210"/>
      <c r="J125" s="211">
        <f>BK125</f>
        <v>0</v>
      </c>
      <c r="K125" s="207"/>
      <c r="L125" s="212"/>
      <c r="M125" s="213"/>
      <c r="N125" s="214"/>
      <c r="O125" s="214"/>
      <c r="P125" s="215">
        <f>P126+P130+P133+P138</f>
        <v>0</v>
      </c>
      <c r="Q125" s="214"/>
      <c r="R125" s="215">
        <f>R126+R130+R133+R138</f>
        <v>2.3534481600000001</v>
      </c>
      <c r="S125" s="214"/>
      <c r="T125" s="216">
        <f>T126+T130+T133+T138</f>
        <v>35.572000000000003</v>
      </c>
      <c r="AR125" s="217" t="s">
        <v>83</v>
      </c>
      <c r="AT125" s="218" t="s">
        <v>74</v>
      </c>
      <c r="AU125" s="218" t="s">
        <v>75</v>
      </c>
      <c r="AY125" s="217" t="s">
        <v>123</v>
      </c>
      <c r="BK125" s="219">
        <f>BK126+BK130+BK133+BK138</f>
        <v>0</v>
      </c>
    </row>
    <row r="126" s="11" customFormat="1" ht="22.8" customHeight="1">
      <c r="B126" s="206"/>
      <c r="C126" s="207"/>
      <c r="D126" s="208" t="s">
        <v>74</v>
      </c>
      <c r="E126" s="220" t="s">
        <v>124</v>
      </c>
      <c r="F126" s="220" t="s">
        <v>125</v>
      </c>
      <c r="G126" s="207"/>
      <c r="H126" s="207"/>
      <c r="I126" s="210"/>
      <c r="J126" s="221">
        <f>BK126</f>
        <v>0</v>
      </c>
      <c r="K126" s="207"/>
      <c r="L126" s="212"/>
      <c r="M126" s="213"/>
      <c r="N126" s="214"/>
      <c r="O126" s="214"/>
      <c r="P126" s="215">
        <f>SUM(P127:P129)</f>
        <v>0</v>
      </c>
      <c r="Q126" s="214"/>
      <c r="R126" s="215">
        <f>SUM(R127:R129)</f>
        <v>1.8494481600000001</v>
      </c>
      <c r="S126" s="214"/>
      <c r="T126" s="216">
        <f>SUM(T127:T129)</f>
        <v>0</v>
      </c>
      <c r="AR126" s="217" t="s">
        <v>83</v>
      </c>
      <c r="AT126" s="218" t="s">
        <v>74</v>
      </c>
      <c r="AU126" s="218" t="s">
        <v>83</v>
      </c>
      <c r="AY126" s="217" t="s">
        <v>123</v>
      </c>
      <c r="BK126" s="219">
        <f>SUM(BK127:BK129)</f>
        <v>0</v>
      </c>
    </row>
    <row r="127" s="1" customFormat="1" ht="24" customHeight="1">
      <c r="B127" s="36"/>
      <c r="C127" s="222" t="s">
        <v>83</v>
      </c>
      <c r="D127" s="222" t="s">
        <v>126</v>
      </c>
      <c r="E127" s="223" t="s">
        <v>127</v>
      </c>
      <c r="F127" s="224" t="s">
        <v>128</v>
      </c>
      <c r="G127" s="225" t="s">
        <v>129</v>
      </c>
      <c r="H127" s="226">
        <v>63</v>
      </c>
      <c r="I127" s="227"/>
      <c r="J127" s="228">
        <f>ROUND(I127*H127,2)</f>
        <v>0</v>
      </c>
      <c r="K127" s="224" t="s">
        <v>130</v>
      </c>
      <c r="L127" s="41"/>
      <c r="M127" s="229" t="s">
        <v>1</v>
      </c>
      <c r="N127" s="230" t="s">
        <v>40</v>
      </c>
      <c r="O127" s="84"/>
      <c r="P127" s="231">
        <f>O127*H127</f>
        <v>0</v>
      </c>
      <c r="Q127" s="231">
        <v>0.0045900000000000003</v>
      </c>
      <c r="R127" s="231">
        <f>Q127*H127</f>
        <v>0.28917000000000004</v>
      </c>
      <c r="S127" s="231">
        <v>0</v>
      </c>
      <c r="T127" s="232">
        <f>S127*H127</f>
        <v>0</v>
      </c>
      <c r="AR127" s="233" t="s">
        <v>124</v>
      </c>
      <c r="AT127" s="233" t="s">
        <v>126</v>
      </c>
      <c r="AU127" s="233" t="s">
        <v>85</v>
      </c>
      <c r="AY127" s="15" t="s">
        <v>123</v>
      </c>
      <c r="BE127" s="234">
        <f>IF(N127="základní",J127,0)</f>
        <v>0</v>
      </c>
      <c r="BF127" s="234">
        <f>IF(N127="snížená",J127,0)</f>
        <v>0</v>
      </c>
      <c r="BG127" s="234">
        <f>IF(N127="zákl. přenesená",J127,0)</f>
        <v>0</v>
      </c>
      <c r="BH127" s="234">
        <f>IF(N127="sníž. přenesená",J127,0)</f>
        <v>0</v>
      </c>
      <c r="BI127" s="234">
        <f>IF(N127="nulová",J127,0)</f>
        <v>0</v>
      </c>
      <c r="BJ127" s="15" t="s">
        <v>83</v>
      </c>
      <c r="BK127" s="234">
        <f>ROUND(I127*H127,2)</f>
        <v>0</v>
      </c>
      <c r="BL127" s="15" t="s">
        <v>124</v>
      </c>
      <c r="BM127" s="233" t="s">
        <v>131</v>
      </c>
    </row>
    <row r="128" s="1" customFormat="1" ht="16.5" customHeight="1">
      <c r="B128" s="36"/>
      <c r="C128" s="222" t="s">
        <v>85</v>
      </c>
      <c r="D128" s="222" t="s">
        <v>126</v>
      </c>
      <c r="E128" s="223" t="s">
        <v>132</v>
      </c>
      <c r="F128" s="224" t="s">
        <v>133</v>
      </c>
      <c r="G128" s="225" t="s">
        <v>134</v>
      </c>
      <c r="H128" s="226">
        <v>0.66600000000000004</v>
      </c>
      <c r="I128" s="227"/>
      <c r="J128" s="228">
        <f>ROUND(I128*H128,2)</f>
        <v>0</v>
      </c>
      <c r="K128" s="224" t="s">
        <v>130</v>
      </c>
      <c r="L128" s="41"/>
      <c r="M128" s="229" t="s">
        <v>1</v>
      </c>
      <c r="N128" s="230" t="s">
        <v>40</v>
      </c>
      <c r="O128" s="84"/>
      <c r="P128" s="231">
        <f>O128*H128</f>
        <v>0</v>
      </c>
      <c r="Q128" s="231">
        <v>2.3427600000000002</v>
      </c>
      <c r="R128" s="231">
        <f>Q128*H128</f>
        <v>1.5602781600000002</v>
      </c>
      <c r="S128" s="231">
        <v>0</v>
      </c>
      <c r="T128" s="232">
        <f>S128*H128</f>
        <v>0</v>
      </c>
      <c r="AR128" s="233" t="s">
        <v>124</v>
      </c>
      <c r="AT128" s="233" t="s">
        <v>126</v>
      </c>
      <c r="AU128" s="233" t="s">
        <v>85</v>
      </c>
      <c r="AY128" s="15" t="s">
        <v>123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5" t="s">
        <v>83</v>
      </c>
      <c r="BK128" s="234">
        <f>ROUND(I128*H128,2)</f>
        <v>0</v>
      </c>
      <c r="BL128" s="15" t="s">
        <v>124</v>
      </c>
      <c r="BM128" s="233" t="s">
        <v>135</v>
      </c>
    </row>
    <row r="129" s="12" customFormat="1">
      <c r="B129" s="235"/>
      <c r="C129" s="236"/>
      <c r="D129" s="237" t="s">
        <v>136</v>
      </c>
      <c r="E129" s="238" t="s">
        <v>1</v>
      </c>
      <c r="F129" s="239" t="s">
        <v>137</v>
      </c>
      <c r="G129" s="236"/>
      <c r="H129" s="240">
        <v>0.66600000000000004</v>
      </c>
      <c r="I129" s="241"/>
      <c r="J129" s="236"/>
      <c r="K129" s="236"/>
      <c r="L129" s="242"/>
      <c r="M129" s="243"/>
      <c r="N129" s="244"/>
      <c r="O129" s="244"/>
      <c r="P129" s="244"/>
      <c r="Q129" s="244"/>
      <c r="R129" s="244"/>
      <c r="S129" s="244"/>
      <c r="T129" s="245"/>
      <c r="AT129" s="246" t="s">
        <v>136</v>
      </c>
      <c r="AU129" s="246" t="s">
        <v>85</v>
      </c>
      <c r="AV129" s="12" t="s">
        <v>85</v>
      </c>
      <c r="AW129" s="12" t="s">
        <v>32</v>
      </c>
      <c r="AX129" s="12" t="s">
        <v>83</v>
      </c>
      <c r="AY129" s="246" t="s">
        <v>123</v>
      </c>
    </row>
    <row r="130" s="11" customFormat="1" ht="22.8" customHeight="1">
      <c r="B130" s="206"/>
      <c r="C130" s="207"/>
      <c r="D130" s="208" t="s">
        <v>74</v>
      </c>
      <c r="E130" s="220" t="s">
        <v>138</v>
      </c>
      <c r="F130" s="220" t="s">
        <v>139</v>
      </c>
      <c r="G130" s="207"/>
      <c r="H130" s="207"/>
      <c r="I130" s="210"/>
      <c r="J130" s="221">
        <f>BK130</f>
        <v>0</v>
      </c>
      <c r="K130" s="207"/>
      <c r="L130" s="212"/>
      <c r="M130" s="213"/>
      <c r="N130" s="214"/>
      <c r="O130" s="214"/>
      <c r="P130" s="215">
        <f>SUM(P131:P132)</f>
        <v>0</v>
      </c>
      <c r="Q130" s="214"/>
      <c r="R130" s="215">
        <f>SUM(R131:R132)</f>
        <v>0.504</v>
      </c>
      <c r="S130" s="214"/>
      <c r="T130" s="216">
        <f>SUM(T131:T132)</f>
        <v>0</v>
      </c>
      <c r="AR130" s="217" t="s">
        <v>83</v>
      </c>
      <c r="AT130" s="218" t="s">
        <v>74</v>
      </c>
      <c r="AU130" s="218" t="s">
        <v>83</v>
      </c>
      <c r="AY130" s="217" t="s">
        <v>123</v>
      </c>
      <c r="BK130" s="219">
        <f>SUM(BK131:BK132)</f>
        <v>0</v>
      </c>
    </row>
    <row r="131" s="1" customFormat="1" ht="16.5" customHeight="1">
      <c r="B131" s="36"/>
      <c r="C131" s="222" t="s">
        <v>140</v>
      </c>
      <c r="D131" s="222" t="s">
        <v>126</v>
      </c>
      <c r="E131" s="223" t="s">
        <v>141</v>
      </c>
      <c r="F131" s="224" t="s">
        <v>142</v>
      </c>
      <c r="G131" s="225" t="s">
        <v>143</v>
      </c>
      <c r="H131" s="226">
        <v>12.6</v>
      </c>
      <c r="I131" s="227"/>
      <c r="J131" s="228">
        <f>ROUND(I131*H131,2)</f>
        <v>0</v>
      </c>
      <c r="K131" s="224" t="s">
        <v>130</v>
      </c>
      <c r="L131" s="41"/>
      <c r="M131" s="229" t="s">
        <v>1</v>
      </c>
      <c r="N131" s="230" t="s">
        <v>40</v>
      </c>
      <c r="O131" s="84"/>
      <c r="P131" s="231">
        <f>O131*H131</f>
        <v>0</v>
      </c>
      <c r="Q131" s="231">
        <v>0.040000000000000001</v>
      </c>
      <c r="R131" s="231">
        <f>Q131*H131</f>
        <v>0.504</v>
      </c>
      <c r="S131" s="231">
        <v>0</v>
      </c>
      <c r="T131" s="232">
        <f>S131*H131</f>
        <v>0</v>
      </c>
      <c r="AR131" s="233" t="s">
        <v>124</v>
      </c>
      <c r="AT131" s="233" t="s">
        <v>126</v>
      </c>
      <c r="AU131" s="233" t="s">
        <v>85</v>
      </c>
      <c r="AY131" s="15" t="s">
        <v>123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5" t="s">
        <v>83</v>
      </c>
      <c r="BK131" s="234">
        <f>ROUND(I131*H131,2)</f>
        <v>0</v>
      </c>
      <c r="BL131" s="15" t="s">
        <v>124</v>
      </c>
      <c r="BM131" s="233" t="s">
        <v>144</v>
      </c>
    </row>
    <row r="132" s="12" customFormat="1">
      <c r="B132" s="235"/>
      <c r="C132" s="236"/>
      <c r="D132" s="237" t="s">
        <v>136</v>
      </c>
      <c r="E132" s="238" t="s">
        <v>1</v>
      </c>
      <c r="F132" s="239" t="s">
        <v>145</v>
      </c>
      <c r="G132" s="236"/>
      <c r="H132" s="240">
        <v>12.6</v>
      </c>
      <c r="I132" s="241"/>
      <c r="J132" s="236"/>
      <c r="K132" s="236"/>
      <c r="L132" s="242"/>
      <c r="M132" s="243"/>
      <c r="N132" s="244"/>
      <c r="O132" s="244"/>
      <c r="P132" s="244"/>
      <c r="Q132" s="244"/>
      <c r="R132" s="244"/>
      <c r="S132" s="244"/>
      <c r="T132" s="245"/>
      <c r="AT132" s="246" t="s">
        <v>136</v>
      </c>
      <c r="AU132" s="246" t="s">
        <v>85</v>
      </c>
      <c r="AV132" s="12" t="s">
        <v>85</v>
      </c>
      <c r="AW132" s="12" t="s">
        <v>32</v>
      </c>
      <c r="AX132" s="12" t="s">
        <v>83</v>
      </c>
      <c r="AY132" s="246" t="s">
        <v>123</v>
      </c>
    </row>
    <row r="133" s="11" customFormat="1" ht="22.8" customHeight="1">
      <c r="B133" s="206"/>
      <c r="C133" s="207"/>
      <c r="D133" s="208" t="s">
        <v>74</v>
      </c>
      <c r="E133" s="220" t="s">
        <v>146</v>
      </c>
      <c r="F133" s="220" t="s">
        <v>147</v>
      </c>
      <c r="G133" s="207"/>
      <c r="H133" s="207"/>
      <c r="I133" s="210"/>
      <c r="J133" s="221">
        <f>BK133</f>
        <v>0</v>
      </c>
      <c r="K133" s="207"/>
      <c r="L133" s="212"/>
      <c r="M133" s="213"/>
      <c r="N133" s="214"/>
      <c r="O133" s="214"/>
      <c r="P133" s="215">
        <f>SUM(P134:P137)</f>
        <v>0</v>
      </c>
      <c r="Q133" s="214"/>
      <c r="R133" s="215">
        <f>SUM(R134:R137)</f>
        <v>0</v>
      </c>
      <c r="S133" s="214"/>
      <c r="T133" s="216">
        <f>SUM(T134:T137)</f>
        <v>35.572000000000003</v>
      </c>
      <c r="AR133" s="217" t="s">
        <v>83</v>
      </c>
      <c r="AT133" s="218" t="s">
        <v>74</v>
      </c>
      <c r="AU133" s="218" t="s">
        <v>83</v>
      </c>
      <c r="AY133" s="217" t="s">
        <v>123</v>
      </c>
      <c r="BK133" s="219">
        <f>SUM(BK134:BK137)</f>
        <v>0</v>
      </c>
    </row>
    <row r="134" s="1" customFormat="1" ht="24" customHeight="1">
      <c r="B134" s="36"/>
      <c r="C134" s="222" t="s">
        <v>124</v>
      </c>
      <c r="D134" s="222" t="s">
        <v>126</v>
      </c>
      <c r="E134" s="223" t="s">
        <v>148</v>
      </c>
      <c r="F134" s="224" t="s">
        <v>149</v>
      </c>
      <c r="G134" s="225" t="s">
        <v>143</v>
      </c>
      <c r="H134" s="226">
        <v>150</v>
      </c>
      <c r="I134" s="227"/>
      <c r="J134" s="228">
        <f>ROUND(I134*H134,2)</f>
        <v>0</v>
      </c>
      <c r="K134" s="224" t="s">
        <v>130</v>
      </c>
      <c r="L134" s="41"/>
      <c r="M134" s="229" t="s">
        <v>1</v>
      </c>
      <c r="N134" s="230" t="s">
        <v>40</v>
      </c>
      <c r="O134" s="84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AR134" s="233" t="s">
        <v>124</v>
      </c>
      <c r="AT134" s="233" t="s">
        <v>126</v>
      </c>
      <c r="AU134" s="233" t="s">
        <v>85</v>
      </c>
      <c r="AY134" s="15" t="s">
        <v>123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5" t="s">
        <v>83</v>
      </c>
      <c r="BK134" s="234">
        <f>ROUND(I134*H134,2)</f>
        <v>0</v>
      </c>
      <c r="BL134" s="15" t="s">
        <v>124</v>
      </c>
      <c r="BM134" s="233" t="s">
        <v>150</v>
      </c>
    </row>
    <row r="135" s="1" customFormat="1" ht="24" customHeight="1">
      <c r="B135" s="36"/>
      <c r="C135" s="222" t="s">
        <v>151</v>
      </c>
      <c r="D135" s="222" t="s">
        <v>126</v>
      </c>
      <c r="E135" s="223" t="s">
        <v>152</v>
      </c>
      <c r="F135" s="224" t="s">
        <v>153</v>
      </c>
      <c r="G135" s="225" t="s">
        <v>129</v>
      </c>
      <c r="H135" s="226">
        <v>63</v>
      </c>
      <c r="I135" s="227"/>
      <c r="J135" s="228">
        <f>ROUND(I135*H135,2)</f>
        <v>0</v>
      </c>
      <c r="K135" s="224" t="s">
        <v>130</v>
      </c>
      <c r="L135" s="41"/>
      <c r="M135" s="229" t="s">
        <v>1</v>
      </c>
      <c r="N135" s="230" t="s">
        <v>40</v>
      </c>
      <c r="O135" s="84"/>
      <c r="P135" s="231">
        <f>O135*H135</f>
        <v>0</v>
      </c>
      <c r="Q135" s="231">
        <v>0</v>
      </c>
      <c r="R135" s="231">
        <f>Q135*H135</f>
        <v>0</v>
      </c>
      <c r="S135" s="231">
        <v>0.47999999999999998</v>
      </c>
      <c r="T135" s="232">
        <f>S135*H135</f>
        <v>30.239999999999998</v>
      </c>
      <c r="AR135" s="233" t="s">
        <v>124</v>
      </c>
      <c r="AT135" s="233" t="s">
        <v>126</v>
      </c>
      <c r="AU135" s="233" t="s">
        <v>85</v>
      </c>
      <c r="AY135" s="15" t="s">
        <v>123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5" t="s">
        <v>83</v>
      </c>
      <c r="BK135" s="234">
        <f>ROUND(I135*H135,2)</f>
        <v>0</v>
      </c>
      <c r="BL135" s="15" t="s">
        <v>124</v>
      </c>
      <c r="BM135" s="233" t="s">
        <v>154</v>
      </c>
    </row>
    <row r="136" s="1" customFormat="1" ht="24" customHeight="1">
      <c r="B136" s="36"/>
      <c r="C136" s="222" t="s">
        <v>138</v>
      </c>
      <c r="D136" s="222" t="s">
        <v>126</v>
      </c>
      <c r="E136" s="223" t="s">
        <v>155</v>
      </c>
      <c r="F136" s="224" t="s">
        <v>156</v>
      </c>
      <c r="G136" s="225" t="s">
        <v>157</v>
      </c>
      <c r="H136" s="226">
        <v>84</v>
      </c>
      <c r="I136" s="227"/>
      <c r="J136" s="228">
        <f>ROUND(I136*H136,2)</f>
        <v>0</v>
      </c>
      <c r="K136" s="224" t="s">
        <v>130</v>
      </c>
      <c r="L136" s="41"/>
      <c r="M136" s="229" t="s">
        <v>1</v>
      </c>
      <c r="N136" s="230" t="s">
        <v>40</v>
      </c>
      <c r="O136" s="84"/>
      <c r="P136" s="231">
        <f>O136*H136</f>
        <v>0</v>
      </c>
      <c r="Q136" s="231">
        <v>0</v>
      </c>
      <c r="R136" s="231">
        <f>Q136*H136</f>
        <v>0</v>
      </c>
      <c r="S136" s="231">
        <v>0.040000000000000001</v>
      </c>
      <c r="T136" s="232">
        <f>S136*H136</f>
        <v>3.3599999999999999</v>
      </c>
      <c r="AR136" s="233" t="s">
        <v>124</v>
      </c>
      <c r="AT136" s="233" t="s">
        <v>126</v>
      </c>
      <c r="AU136" s="233" t="s">
        <v>85</v>
      </c>
      <c r="AY136" s="15" t="s">
        <v>123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5" t="s">
        <v>83</v>
      </c>
      <c r="BK136" s="234">
        <f>ROUND(I136*H136,2)</f>
        <v>0</v>
      </c>
      <c r="BL136" s="15" t="s">
        <v>124</v>
      </c>
      <c r="BM136" s="233" t="s">
        <v>158</v>
      </c>
    </row>
    <row r="137" s="1" customFormat="1" ht="24" customHeight="1">
      <c r="B137" s="36"/>
      <c r="C137" s="222" t="s">
        <v>159</v>
      </c>
      <c r="D137" s="222" t="s">
        <v>126</v>
      </c>
      <c r="E137" s="223" t="s">
        <v>160</v>
      </c>
      <c r="F137" s="224" t="s">
        <v>161</v>
      </c>
      <c r="G137" s="225" t="s">
        <v>143</v>
      </c>
      <c r="H137" s="226">
        <v>29</v>
      </c>
      <c r="I137" s="227"/>
      <c r="J137" s="228">
        <f>ROUND(I137*H137,2)</f>
        <v>0</v>
      </c>
      <c r="K137" s="224" t="s">
        <v>130</v>
      </c>
      <c r="L137" s="41"/>
      <c r="M137" s="229" t="s">
        <v>1</v>
      </c>
      <c r="N137" s="230" t="s">
        <v>40</v>
      </c>
      <c r="O137" s="84"/>
      <c r="P137" s="231">
        <f>O137*H137</f>
        <v>0</v>
      </c>
      <c r="Q137" s="231">
        <v>0</v>
      </c>
      <c r="R137" s="231">
        <f>Q137*H137</f>
        <v>0</v>
      </c>
      <c r="S137" s="231">
        <v>0.068000000000000005</v>
      </c>
      <c r="T137" s="232">
        <f>S137*H137</f>
        <v>1.9720000000000002</v>
      </c>
      <c r="AR137" s="233" t="s">
        <v>124</v>
      </c>
      <c r="AT137" s="233" t="s">
        <v>126</v>
      </c>
      <c r="AU137" s="233" t="s">
        <v>85</v>
      </c>
      <c r="AY137" s="15" t="s">
        <v>123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5" t="s">
        <v>83</v>
      </c>
      <c r="BK137" s="234">
        <f>ROUND(I137*H137,2)</f>
        <v>0</v>
      </c>
      <c r="BL137" s="15" t="s">
        <v>124</v>
      </c>
      <c r="BM137" s="233" t="s">
        <v>162</v>
      </c>
    </row>
    <row r="138" s="11" customFormat="1" ht="22.8" customHeight="1">
      <c r="B138" s="206"/>
      <c r="C138" s="207"/>
      <c r="D138" s="208" t="s">
        <v>74</v>
      </c>
      <c r="E138" s="220" t="s">
        <v>163</v>
      </c>
      <c r="F138" s="220" t="s">
        <v>164</v>
      </c>
      <c r="G138" s="207"/>
      <c r="H138" s="207"/>
      <c r="I138" s="210"/>
      <c r="J138" s="221">
        <f>BK138</f>
        <v>0</v>
      </c>
      <c r="K138" s="207"/>
      <c r="L138" s="212"/>
      <c r="M138" s="213"/>
      <c r="N138" s="214"/>
      <c r="O138" s="214"/>
      <c r="P138" s="215">
        <f>SUM(P139:P144)</f>
        <v>0</v>
      </c>
      <c r="Q138" s="214"/>
      <c r="R138" s="215">
        <f>SUM(R139:R144)</f>
        <v>0</v>
      </c>
      <c r="S138" s="214"/>
      <c r="T138" s="216">
        <f>SUM(T139:T144)</f>
        <v>0</v>
      </c>
      <c r="AR138" s="217" t="s">
        <v>83</v>
      </c>
      <c r="AT138" s="218" t="s">
        <v>74</v>
      </c>
      <c r="AU138" s="218" t="s">
        <v>83</v>
      </c>
      <c r="AY138" s="217" t="s">
        <v>123</v>
      </c>
      <c r="BK138" s="219">
        <f>SUM(BK139:BK144)</f>
        <v>0</v>
      </c>
    </row>
    <row r="139" s="1" customFormat="1" ht="24" customHeight="1">
      <c r="B139" s="36"/>
      <c r="C139" s="222" t="s">
        <v>165</v>
      </c>
      <c r="D139" s="222" t="s">
        <v>126</v>
      </c>
      <c r="E139" s="223" t="s">
        <v>166</v>
      </c>
      <c r="F139" s="224" t="s">
        <v>167</v>
      </c>
      <c r="G139" s="225" t="s">
        <v>168</v>
      </c>
      <c r="H139" s="226">
        <v>35.759999999999998</v>
      </c>
      <c r="I139" s="227"/>
      <c r="J139" s="228">
        <f>ROUND(I139*H139,2)</f>
        <v>0</v>
      </c>
      <c r="K139" s="224" t="s">
        <v>130</v>
      </c>
      <c r="L139" s="41"/>
      <c r="M139" s="229" t="s">
        <v>1</v>
      </c>
      <c r="N139" s="230" t="s">
        <v>40</v>
      </c>
      <c r="O139" s="84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AR139" s="233" t="s">
        <v>124</v>
      </c>
      <c r="AT139" s="233" t="s">
        <v>126</v>
      </c>
      <c r="AU139" s="233" t="s">
        <v>85</v>
      </c>
      <c r="AY139" s="15" t="s">
        <v>123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5" t="s">
        <v>83</v>
      </c>
      <c r="BK139" s="234">
        <f>ROUND(I139*H139,2)</f>
        <v>0</v>
      </c>
      <c r="BL139" s="15" t="s">
        <v>124</v>
      </c>
      <c r="BM139" s="233" t="s">
        <v>169</v>
      </c>
    </row>
    <row r="140" s="1" customFormat="1" ht="24" customHeight="1">
      <c r="B140" s="36"/>
      <c r="C140" s="222" t="s">
        <v>146</v>
      </c>
      <c r="D140" s="222" t="s">
        <v>126</v>
      </c>
      <c r="E140" s="223" t="s">
        <v>170</v>
      </c>
      <c r="F140" s="224" t="s">
        <v>171</v>
      </c>
      <c r="G140" s="225" t="s">
        <v>168</v>
      </c>
      <c r="H140" s="226">
        <v>35.759999999999998</v>
      </c>
      <c r="I140" s="227"/>
      <c r="J140" s="228">
        <f>ROUND(I140*H140,2)</f>
        <v>0</v>
      </c>
      <c r="K140" s="224" t="s">
        <v>130</v>
      </c>
      <c r="L140" s="41"/>
      <c r="M140" s="229" t="s">
        <v>1</v>
      </c>
      <c r="N140" s="230" t="s">
        <v>40</v>
      </c>
      <c r="O140" s="84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AR140" s="233" t="s">
        <v>124</v>
      </c>
      <c r="AT140" s="233" t="s">
        <v>126</v>
      </c>
      <c r="AU140" s="233" t="s">
        <v>85</v>
      </c>
      <c r="AY140" s="15" t="s">
        <v>123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5" t="s">
        <v>83</v>
      </c>
      <c r="BK140" s="234">
        <f>ROUND(I140*H140,2)</f>
        <v>0</v>
      </c>
      <c r="BL140" s="15" t="s">
        <v>124</v>
      </c>
      <c r="BM140" s="233" t="s">
        <v>172</v>
      </c>
    </row>
    <row r="141" s="1" customFormat="1" ht="24" customHeight="1">
      <c r="B141" s="36"/>
      <c r="C141" s="222" t="s">
        <v>173</v>
      </c>
      <c r="D141" s="222" t="s">
        <v>126</v>
      </c>
      <c r="E141" s="223" t="s">
        <v>174</v>
      </c>
      <c r="F141" s="224" t="s">
        <v>175</v>
      </c>
      <c r="G141" s="225" t="s">
        <v>168</v>
      </c>
      <c r="H141" s="226">
        <v>321.83999999999997</v>
      </c>
      <c r="I141" s="227"/>
      <c r="J141" s="228">
        <f>ROUND(I141*H141,2)</f>
        <v>0</v>
      </c>
      <c r="K141" s="224" t="s">
        <v>130</v>
      </c>
      <c r="L141" s="41"/>
      <c r="M141" s="229" t="s">
        <v>1</v>
      </c>
      <c r="N141" s="230" t="s">
        <v>40</v>
      </c>
      <c r="O141" s="84"/>
      <c r="P141" s="231">
        <f>O141*H141</f>
        <v>0</v>
      </c>
      <c r="Q141" s="231">
        <v>0</v>
      </c>
      <c r="R141" s="231">
        <f>Q141*H141</f>
        <v>0</v>
      </c>
      <c r="S141" s="231">
        <v>0</v>
      </c>
      <c r="T141" s="232">
        <f>S141*H141</f>
        <v>0</v>
      </c>
      <c r="AR141" s="233" t="s">
        <v>124</v>
      </c>
      <c r="AT141" s="233" t="s">
        <v>126</v>
      </c>
      <c r="AU141" s="233" t="s">
        <v>85</v>
      </c>
      <c r="AY141" s="15" t="s">
        <v>123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5" t="s">
        <v>83</v>
      </c>
      <c r="BK141" s="234">
        <f>ROUND(I141*H141,2)</f>
        <v>0</v>
      </c>
      <c r="BL141" s="15" t="s">
        <v>124</v>
      </c>
      <c r="BM141" s="233" t="s">
        <v>176</v>
      </c>
    </row>
    <row r="142" s="12" customFormat="1">
      <c r="B142" s="235"/>
      <c r="C142" s="236"/>
      <c r="D142" s="237" t="s">
        <v>136</v>
      </c>
      <c r="E142" s="238" t="s">
        <v>1</v>
      </c>
      <c r="F142" s="239" t="s">
        <v>177</v>
      </c>
      <c r="G142" s="236"/>
      <c r="H142" s="240">
        <v>321.83999999999997</v>
      </c>
      <c r="I142" s="241"/>
      <c r="J142" s="236"/>
      <c r="K142" s="236"/>
      <c r="L142" s="242"/>
      <c r="M142" s="243"/>
      <c r="N142" s="244"/>
      <c r="O142" s="244"/>
      <c r="P142" s="244"/>
      <c r="Q142" s="244"/>
      <c r="R142" s="244"/>
      <c r="S142" s="244"/>
      <c r="T142" s="245"/>
      <c r="AT142" s="246" t="s">
        <v>136</v>
      </c>
      <c r="AU142" s="246" t="s">
        <v>85</v>
      </c>
      <c r="AV142" s="12" t="s">
        <v>85</v>
      </c>
      <c r="AW142" s="12" t="s">
        <v>32</v>
      </c>
      <c r="AX142" s="12" t="s">
        <v>83</v>
      </c>
      <c r="AY142" s="246" t="s">
        <v>123</v>
      </c>
    </row>
    <row r="143" s="1" customFormat="1" ht="24" customHeight="1">
      <c r="B143" s="36"/>
      <c r="C143" s="222" t="s">
        <v>178</v>
      </c>
      <c r="D143" s="222" t="s">
        <v>126</v>
      </c>
      <c r="E143" s="223" t="s">
        <v>179</v>
      </c>
      <c r="F143" s="224" t="s">
        <v>180</v>
      </c>
      <c r="G143" s="225" t="s">
        <v>168</v>
      </c>
      <c r="H143" s="226">
        <v>35.789999999999999</v>
      </c>
      <c r="I143" s="227"/>
      <c r="J143" s="228">
        <f>ROUND(I143*H143,2)</f>
        <v>0</v>
      </c>
      <c r="K143" s="224" t="s">
        <v>130</v>
      </c>
      <c r="L143" s="41"/>
      <c r="M143" s="229" t="s">
        <v>1</v>
      </c>
      <c r="N143" s="230" t="s">
        <v>40</v>
      </c>
      <c r="O143" s="84"/>
      <c r="P143" s="231">
        <f>O143*H143</f>
        <v>0</v>
      </c>
      <c r="Q143" s="231">
        <v>0</v>
      </c>
      <c r="R143" s="231">
        <f>Q143*H143</f>
        <v>0</v>
      </c>
      <c r="S143" s="231">
        <v>0</v>
      </c>
      <c r="T143" s="232">
        <f>S143*H143</f>
        <v>0</v>
      </c>
      <c r="AR143" s="233" t="s">
        <v>124</v>
      </c>
      <c r="AT143" s="233" t="s">
        <v>126</v>
      </c>
      <c r="AU143" s="233" t="s">
        <v>85</v>
      </c>
      <c r="AY143" s="15" t="s">
        <v>123</v>
      </c>
      <c r="BE143" s="234">
        <f>IF(N143="základní",J143,0)</f>
        <v>0</v>
      </c>
      <c r="BF143" s="234">
        <f>IF(N143="snížená",J143,0)</f>
        <v>0</v>
      </c>
      <c r="BG143" s="234">
        <f>IF(N143="zákl. přenesená",J143,0)</f>
        <v>0</v>
      </c>
      <c r="BH143" s="234">
        <f>IF(N143="sníž. přenesená",J143,0)</f>
        <v>0</v>
      </c>
      <c r="BI143" s="234">
        <f>IF(N143="nulová",J143,0)</f>
        <v>0</v>
      </c>
      <c r="BJ143" s="15" t="s">
        <v>83</v>
      </c>
      <c r="BK143" s="234">
        <f>ROUND(I143*H143,2)</f>
        <v>0</v>
      </c>
      <c r="BL143" s="15" t="s">
        <v>124</v>
      </c>
      <c r="BM143" s="233" t="s">
        <v>181</v>
      </c>
    </row>
    <row r="144" s="12" customFormat="1">
      <c r="B144" s="235"/>
      <c r="C144" s="236"/>
      <c r="D144" s="237" t="s">
        <v>136</v>
      </c>
      <c r="E144" s="238" t="s">
        <v>1</v>
      </c>
      <c r="F144" s="239" t="s">
        <v>182</v>
      </c>
      <c r="G144" s="236"/>
      <c r="H144" s="240">
        <v>35.789999999999999</v>
      </c>
      <c r="I144" s="241"/>
      <c r="J144" s="236"/>
      <c r="K144" s="236"/>
      <c r="L144" s="242"/>
      <c r="M144" s="243"/>
      <c r="N144" s="244"/>
      <c r="O144" s="244"/>
      <c r="P144" s="244"/>
      <c r="Q144" s="244"/>
      <c r="R144" s="244"/>
      <c r="S144" s="244"/>
      <c r="T144" s="245"/>
      <c r="AT144" s="246" t="s">
        <v>136</v>
      </c>
      <c r="AU144" s="246" t="s">
        <v>85</v>
      </c>
      <c r="AV144" s="12" t="s">
        <v>85</v>
      </c>
      <c r="AW144" s="12" t="s">
        <v>32</v>
      </c>
      <c r="AX144" s="12" t="s">
        <v>83</v>
      </c>
      <c r="AY144" s="246" t="s">
        <v>123</v>
      </c>
    </row>
    <row r="145" s="11" customFormat="1" ht="25.92" customHeight="1">
      <c r="B145" s="206"/>
      <c r="C145" s="207"/>
      <c r="D145" s="208" t="s">
        <v>74</v>
      </c>
      <c r="E145" s="209" t="s">
        <v>183</v>
      </c>
      <c r="F145" s="209" t="s">
        <v>184</v>
      </c>
      <c r="G145" s="207"/>
      <c r="H145" s="207"/>
      <c r="I145" s="210"/>
      <c r="J145" s="211">
        <f>BK145</f>
        <v>0</v>
      </c>
      <c r="K145" s="207"/>
      <c r="L145" s="212"/>
      <c r="M145" s="213"/>
      <c r="N145" s="214"/>
      <c r="O145" s="214"/>
      <c r="P145" s="215">
        <f>P146+P157</f>
        <v>0</v>
      </c>
      <c r="Q145" s="214"/>
      <c r="R145" s="215">
        <f>R146+R157</f>
        <v>1.1429200000000002</v>
      </c>
      <c r="S145" s="214"/>
      <c r="T145" s="216">
        <f>T146+T157</f>
        <v>0.1875</v>
      </c>
      <c r="AR145" s="217" t="s">
        <v>85</v>
      </c>
      <c r="AT145" s="218" t="s">
        <v>74</v>
      </c>
      <c r="AU145" s="218" t="s">
        <v>75</v>
      </c>
      <c r="AY145" s="217" t="s">
        <v>123</v>
      </c>
      <c r="BK145" s="219">
        <f>BK146+BK157</f>
        <v>0</v>
      </c>
    </row>
    <row r="146" s="11" customFormat="1" ht="22.8" customHeight="1">
      <c r="B146" s="206"/>
      <c r="C146" s="207"/>
      <c r="D146" s="208" t="s">
        <v>74</v>
      </c>
      <c r="E146" s="220" t="s">
        <v>185</v>
      </c>
      <c r="F146" s="220" t="s">
        <v>186</v>
      </c>
      <c r="G146" s="207"/>
      <c r="H146" s="207"/>
      <c r="I146" s="210"/>
      <c r="J146" s="221">
        <f>BK146</f>
        <v>0</v>
      </c>
      <c r="K146" s="207"/>
      <c r="L146" s="212"/>
      <c r="M146" s="213"/>
      <c r="N146" s="214"/>
      <c r="O146" s="214"/>
      <c r="P146" s="215">
        <f>SUM(P147:P156)</f>
        <v>0</v>
      </c>
      <c r="Q146" s="214"/>
      <c r="R146" s="215">
        <f>SUM(R147:R156)</f>
        <v>0.58379999999999999</v>
      </c>
      <c r="S146" s="214"/>
      <c r="T146" s="216">
        <f>SUM(T147:T156)</f>
        <v>0.1875</v>
      </c>
      <c r="AR146" s="217" t="s">
        <v>85</v>
      </c>
      <c r="AT146" s="218" t="s">
        <v>74</v>
      </c>
      <c r="AU146" s="218" t="s">
        <v>83</v>
      </c>
      <c r="AY146" s="217" t="s">
        <v>123</v>
      </c>
      <c r="BK146" s="219">
        <f>SUM(BK147:BK156)</f>
        <v>0</v>
      </c>
    </row>
    <row r="147" s="1" customFormat="1" ht="24" customHeight="1">
      <c r="B147" s="36"/>
      <c r="C147" s="222" t="s">
        <v>187</v>
      </c>
      <c r="D147" s="222" t="s">
        <v>126</v>
      </c>
      <c r="E147" s="223" t="s">
        <v>188</v>
      </c>
      <c r="F147" s="224" t="s">
        <v>189</v>
      </c>
      <c r="G147" s="225" t="s">
        <v>143</v>
      </c>
      <c r="H147" s="226">
        <v>75</v>
      </c>
      <c r="I147" s="227"/>
      <c r="J147" s="228">
        <f>ROUND(I147*H147,2)</f>
        <v>0</v>
      </c>
      <c r="K147" s="224" t="s">
        <v>130</v>
      </c>
      <c r="L147" s="41"/>
      <c r="M147" s="229" t="s">
        <v>1</v>
      </c>
      <c r="N147" s="230" t="s">
        <v>40</v>
      </c>
      <c r="O147" s="84"/>
      <c r="P147" s="231">
        <f>O147*H147</f>
        <v>0</v>
      </c>
      <c r="Q147" s="231">
        <v>3.0000000000000001E-05</v>
      </c>
      <c r="R147" s="231">
        <f>Q147*H147</f>
        <v>0.0022500000000000003</v>
      </c>
      <c r="S147" s="231">
        <v>0</v>
      </c>
      <c r="T147" s="232">
        <f>S147*H147</f>
        <v>0</v>
      </c>
      <c r="AR147" s="233" t="s">
        <v>190</v>
      </c>
      <c r="AT147" s="233" t="s">
        <v>126</v>
      </c>
      <c r="AU147" s="233" t="s">
        <v>85</v>
      </c>
      <c r="AY147" s="15" t="s">
        <v>123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5" t="s">
        <v>83</v>
      </c>
      <c r="BK147" s="234">
        <f>ROUND(I147*H147,2)</f>
        <v>0</v>
      </c>
      <c r="BL147" s="15" t="s">
        <v>190</v>
      </c>
      <c r="BM147" s="233" t="s">
        <v>191</v>
      </c>
    </row>
    <row r="148" s="1" customFormat="1" ht="24" customHeight="1">
      <c r="B148" s="36"/>
      <c r="C148" s="222" t="s">
        <v>192</v>
      </c>
      <c r="D148" s="222" t="s">
        <v>126</v>
      </c>
      <c r="E148" s="223" t="s">
        <v>193</v>
      </c>
      <c r="F148" s="224" t="s">
        <v>194</v>
      </c>
      <c r="G148" s="225" t="s">
        <v>143</v>
      </c>
      <c r="H148" s="226">
        <v>75</v>
      </c>
      <c r="I148" s="227"/>
      <c r="J148" s="228">
        <f>ROUND(I148*H148,2)</f>
        <v>0</v>
      </c>
      <c r="K148" s="224" t="s">
        <v>130</v>
      </c>
      <c r="L148" s="41"/>
      <c r="M148" s="229" t="s">
        <v>1</v>
      </c>
      <c r="N148" s="230" t="s">
        <v>40</v>
      </c>
      <c r="O148" s="84"/>
      <c r="P148" s="231">
        <f>O148*H148</f>
        <v>0</v>
      </c>
      <c r="Q148" s="231">
        <v>0.0045500000000000002</v>
      </c>
      <c r="R148" s="231">
        <f>Q148*H148</f>
        <v>0.34125</v>
      </c>
      <c r="S148" s="231">
        <v>0</v>
      </c>
      <c r="T148" s="232">
        <f>S148*H148</f>
        <v>0</v>
      </c>
      <c r="AR148" s="233" t="s">
        <v>190</v>
      </c>
      <c r="AT148" s="233" t="s">
        <v>126</v>
      </c>
      <c r="AU148" s="233" t="s">
        <v>85</v>
      </c>
      <c r="AY148" s="15" t="s">
        <v>123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5" t="s">
        <v>83</v>
      </c>
      <c r="BK148" s="234">
        <f>ROUND(I148*H148,2)</f>
        <v>0</v>
      </c>
      <c r="BL148" s="15" t="s">
        <v>190</v>
      </c>
      <c r="BM148" s="233" t="s">
        <v>195</v>
      </c>
    </row>
    <row r="149" s="1" customFormat="1" ht="24" customHeight="1">
      <c r="B149" s="36"/>
      <c r="C149" s="222" t="s">
        <v>196</v>
      </c>
      <c r="D149" s="222" t="s">
        <v>126</v>
      </c>
      <c r="E149" s="223" t="s">
        <v>197</v>
      </c>
      <c r="F149" s="224" t="s">
        <v>198</v>
      </c>
      <c r="G149" s="225" t="s">
        <v>143</v>
      </c>
      <c r="H149" s="226">
        <v>75</v>
      </c>
      <c r="I149" s="227"/>
      <c r="J149" s="228">
        <f>ROUND(I149*H149,2)</f>
        <v>0</v>
      </c>
      <c r="K149" s="224" t="s">
        <v>130</v>
      </c>
      <c r="L149" s="41"/>
      <c r="M149" s="229" t="s">
        <v>1</v>
      </c>
      <c r="N149" s="230" t="s">
        <v>40</v>
      </c>
      <c r="O149" s="84"/>
      <c r="P149" s="231">
        <f>O149*H149</f>
        <v>0</v>
      </c>
      <c r="Q149" s="231">
        <v>0</v>
      </c>
      <c r="R149" s="231">
        <f>Q149*H149</f>
        <v>0</v>
      </c>
      <c r="S149" s="231">
        <v>0.0025000000000000001</v>
      </c>
      <c r="T149" s="232">
        <f>S149*H149</f>
        <v>0.1875</v>
      </c>
      <c r="AR149" s="233" t="s">
        <v>190</v>
      </c>
      <c r="AT149" s="233" t="s">
        <v>126</v>
      </c>
      <c r="AU149" s="233" t="s">
        <v>85</v>
      </c>
      <c r="AY149" s="15" t="s">
        <v>123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5" t="s">
        <v>83</v>
      </c>
      <c r="BK149" s="234">
        <f>ROUND(I149*H149,2)</f>
        <v>0</v>
      </c>
      <c r="BL149" s="15" t="s">
        <v>190</v>
      </c>
      <c r="BM149" s="233" t="s">
        <v>199</v>
      </c>
    </row>
    <row r="150" s="1" customFormat="1" ht="16.5" customHeight="1">
      <c r="B150" s="36"/>
      <c r="C150" s="222" t="s">
        <v>8</v>
      </c>
      <c r="D150" s="222" t="s">
        <v>126</v>
      </c>
      <c r="E150" s="223" t="s">
        <v>200</v>
      </c>
      <c r="F150" s="224" t="s">
        <v>201</v>
      </c>
      <c r="G150" s="225" t="s">
        <v>143</v>
      </c>
      <c r="H150" s="226">
        <v>75</v>
      </c>
      <c r="I150" s="227"/>
      <c r="J150" s="228">
        <f>ROUND(I150*H150,2)</f>
        <v>0</v>
      </c>
      <c r="K150" s="224" t="s">
        <v>130</v>
      </c>
      <c r="L150" s="41"/>
      <c r="M150" s="229" t="s">
        <v>1</v>
      </c>
      <c r="N150" s="230" t="s">
        <v>40</v>
      </c>
      <c r="O150" s="84"/>
      <c r="P150" s="231">
        <f>O150*H150</f>
        <v>0</v>
      </c>
      <c r="Q150" s="231">
        <v>0.00029999999999999997</v>
      </c>
      <c r="R150" s="231">
        <f>Q150*H150</f>
        <v>0.022499999999999999</v>
      </c>
      <c r="S150" s="231">
        <v>0</v>
      </c>
      <c r="T150" s="232">
        <f>S150*H150</f>
        <v>0</v>
      </c>
      <c r="AR150" s="233" t="s">
        <v>190</v>
      </c>
      <c r="AT150" s="233" t="s">
        <v>126</v>
      </c>
      <c r="AU150" s="233" t="s">
        <v>85</v>
      </c>
      <c r="AY150" s="15" t="s">
        <v>123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5" t="s">
        <v>83</v>
      </c>
      <c r="BK150" s="234">
        <f>ROUND(I150*H150,2)</f>
        <v>0</v>
      </c>
      <c r="BL150" s="15" t="s">
        <v>190</v>
      </c>
      <c r="BM150" s="233" t="s">
        <v>202</v>
      </c>
    </row>
    <row r="151" s="1" customFormat="1" ht="16.5" customHeight="1">
      <c r="B151" s="36"/>
      <c r="C151" s="247" t="s">
        <v>190</v>
      </c>
      <c r="D151" s="247" t="s">
        <v>203</v>
      </c>
      <c r="E151" s="248" t="s">
        <v>204</v>
      </c>
      <c r="F151" s="249" t="s">
        <v>205</v>
      </c>
      <c r="G151" s="250" t="s">
        <v>143</v>
      </c>
      <c r="H151" s="251">
        <v>82.5</v>
      </c>
      <c r="I151" s="252"/>
      <c r="J151" s="253">
        <f>ROUND(I151*H151,2)</f>
        <v>0</v>
      </c>
      <c r="K151" s="249" t="s">
        <v>130</v>
      </c>
      <c r="L151" s="254"/>
      <c r="M151" s="255" t="s">
        <v>1</v>
      </c>
      <c r="N151" s="256" t="s">
        <v>40</v>
      </c>
      <c r="O151" s="84"/>
      <c r="P151" s="231">
        <f>O151*H151</f>
        <v>0</v>
      </c>
      <c r="Q151" s="231">
        <v>0.00264</v>
      </c>
      <c r="R151" s="231">
        <f>Q151*H151</f>
        <v>0.21779999999999999</v>
      </c>
      <c r="S151" s="231">
        <v>0</v>
      </c>
      <c r="T151" s="232">
        <f>S151*H151</f>
        <v>0</v>
      </c>
      <c r="AR151" s="233" t="s">
        <v>206</v>
      </c>
      <c r="AT151" s="233" t="s">
        <v>203</v>
      </c>
      <c r="AU151" s="233" t="s">
        <v>85</v>
      </c>
      <c r="AY151" s="15" t="s">
        <v>123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5" t="s">
        <v>83</v>
      </c>
      <c r="BK151" s="234">
        <f>ROUND(I151*H151,2)</f>
        <v>0</v>
      </c>
      <c r="BL151" s="15" t="s">
        <v>190</v>
      </c>
      <c r="BM151" s="233" t="s">
        <v>207</v>
      </c>
    </row>
    <row r="152" s="12" customFormat="1">
      <c r="B152" s="235"/>
      <c r="C152" s="236"/>
      <c r="D152" s="237" t="s">
        <v>136</v>
      </c>
      <c r="E152" s="238" t="s">
        <v>1</v>
      </c>
      <c r="F152" s="239" t="s">
        <v>208</v>
      </c>
      <c r="G152" s="236"/>
      <c r="H152" s="240">
        <v>82.5</v>
      </c>
      <c r="I152" s="241"/>
      <c r="J152" s="236"/>
      <c r="K152" s="236"/>
      <c r="L152" s="242"/>
      <c r="M152" s="243"/>
      <c r="N152" s="244"/>
      <c r="O152" s="244"/>
      <c r="P152" s="244"/>
      <c r="Q152" s="244"/>
      <c r="R152" s="244"/>
      <c r="S152" s="244"/>
      <c r="T152" s="245"/>
      <c r="AT152" s="246" t="s">
        <v>136</v>
      </c>
      <c r="AU152" s="246" t="s">
        <v>85</v>
      </c>
      <c r="AV152" s="12" t="s">
        <v>85</v>
      </c>
      <c r="AW152" s="12" t="s">
        <v>32</v>
      </c>
      <c r="AX152" s="12" t="s">
        <v>83</v>
      </c>
      <c r="AY152" s="246" t="s">
        <v>123</v>
      </c>
    </row>
    <row r="153" s="1" customFormat="1" ht="24" customHeight="1">
      <c r="B153" s="36"/>
      <c r="C153" s="222" t="s">
        <v>209</v>
      </c>
      <c r="D153" s="222" t="s">
        <v>126</v>
      </c>
      <c r="E153" s="223" t="s">
        <v>210</v>
      </c>
      <c r="F153" s="224" t="s">
        <v>211</v>
      </c>
      <c r="G153" s="225" t="s">
        <v>157</v>
      </c>
      <c r="H153" s="226">
        <v>52.5</v>
      </c>
      <c r="I153" s="227"/>
      <c r="J153" s="228">
        <f>ROUND(I153*H153,2)</f>
        <v>0</v>
      </c>
      <c r="K153" s="224" t="s">
        <v>130</v>
      </c>
      <c r="L153" s="41"/>
      <c r="M153" s="229" t="s">
        <v>1</v>
      </c>
      <c r="N153" s="230" t="s">
        <v>40</v>
      </c>
      <c r="O153" s="84"/>
      <c r="P153" s="231">
        <f>O153*H153</f>
        <v>0</v>
      </c>
      <c r="Q153" s="231">
        <v>0</v>
      </c>
      <c r="R153" s="231">
        <f>Q153*H153</f>
        <v>0</v>
      </c>
      <c r="S153" s="231">
        <v>0</v>
      </c>
      <c r="T153" s="232">
        <f>S153*H153</f>
        <v>0</v>
      </c>
      <c r="AR153" s="233" t="s">
        <v>190</v>
      </c>
      <c r="AT153" s="233" t="s">
        <v>126</v>
      </c>
      <c r="AU153" s="233" t="s">
        <v>85</v>
      </c>
      <c r="AY153" s="15" t="s">
        <v>123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5" t="s">
        <v>83</v>
      </c>
      <c r="BK153" s="234">
        <f>ROUND(I153*H153,2)</f>
        <v>0</v>
      </c>
      <c r="BL153" s="15" t="s">
        <v>190</v>
      </c>
      <c r="BM153" s="233" t="s">
        <v>212</v>
      </c>
    </row>
    <row r="154" s="12" customFormat="1">
      <c r="B154" s="235"/>
      <c r="C154" s="236"/>
      <c r="D154" s="237" t="s">
        <v>136</v>
      </c>
      <c r="E154" s="238" t="s">
        <v>1</v>
      </c>
      <c r="F154" s="239" t="s">
        <v>213</v>
      </c>
      <c r="G154" s="236"/>
      <c r="H154" s="240">
        <v>52.5</v>
      </c>
      <c r="I154" s="241"/>
      <c r="J154" s="236"/>
      <c r="K154" s="236"/>
      <c r="L154" s="242"/>
      <c r="M154" s="243"/>
      <c r="N154" s="244"/>
      <c r="O154" s="244"/>
      <c r="P154" s="244"/>
      <c r="Q154" s="244"/>
      <c r="R154" s="244"/>
      <c r="S154" s="244"/>
      <c r="T154" s="245"/>
      <c r="AT154" s="246" t="s">
        <v>136</v>
      </c>
      <c r="AU154" s="246" t="s">
        <v>85</v>
      </c>
      <c r="AV154" s="12" t="s">
        <v>85</v>
      </c>
      <c r="AW154" s="12" t="s">
        <v>32</v>
      </c>
      <c r="AX154" s="12" t="s">
        <v>83</v>
      </c>
      <c r="AY154" s="246" t="s">
        <v>123</v>
      </c>
    </row>
    <row r="155" s="1" customFormat="1" ht="24" customHeight="1">
      <c r="B155" s="36"/>
      <c r="C155" s="222" t="s">
        <v>214</v>
      </c>
      <c r="D155" s="222" t="s">
        <v>126</v>
      </c>
      <c r="E155" s="223" t="s">
        <v>215</v>
      </c>
      <c r="F155" s="224" t="s">
        <v>216</v>
      </c>
      <c r="G155" s="225" t="s">
        <v>168</v>
      </c>
      <c r="H155" s="226">
        <v>0.58399999999999996</v>
      </c>
      <c r="I155" s="227"/>
      <c r="J155" s="228">
        <f>ROUND(I155*H155,2)</f>
        <v>0</v>
      </c>
      <c r="K155" s="224" t="s">
        <v>130</v>
      </c>
      <c r="L155" s="41"/>
      <c r="M155" s="229" t="s">
        <v>1</v>
      </c>
      <c r="N155" s="230" t="s">
        <v>40</v>
      </c>
      <c r="O155" s="84"/>
      <c r="P155" s="231">
        <f>O155*H155</f>
        <v>0</v>
      </c>
      <c r="Q155" s="231">
        <v>0</v>
      </c>
      <c r="R155" s="231">
        <f>Q155*H155</f>
        <v>0</v>
      </c>
      <c r="S155" s="231">
        <v>0</v>
      </c>
      <c r="T155" s="232">
        <f>S155*H155</f>
        <v>0</v>
      </c>
      <c r="AR155" s="233" t="s">
        <v>190</v>
      </c>
      <c r="AT155" s="233" t="s">
        <v>126</v>
      </c>
      <c r="AU155" s="233" t="s">
        <v>85</v>
      </c>
      <c r="AY155" s="15" t="s">
        <v>123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5" t="s">
        <v>83</v>
      </c>
      <c r="BK155" s="234">
        <f>ROUND(I155*H155,2)</f>
        <v>0</v>
      </c>
      <c r="BL155" s="15" t="s">
        <v>190</v>
      </c>
      <c r="BM155" s="233" t="s">
        <v>217</v>
      </c>
    </row>
    <row r="156" s="1" customFormat="1" ht="24" customHeight="1">
      <c r="B156" s="36"/>
      <c r="C156" s="222" t="s">
        <v>218</v>
      </c>
      <c r="D156" s="222" t="s">
        <v>126</v>
      </c>
      <c r="E156" s="223" t="s">
        <v>219</v>
      </c>
      <c r="F156" s="224" t="s">
        <v>220</v>
      </c>
      <c r="G156" s="225" t="s">
        <v>221</v>
      </c>
      <c r="H156" s="257"/>
      <c r="I156" s="227"/>
      <c r="J156" s="228">
        <f>ROUND(I156*H156,2)</f>
        <v>0</v>
      </c>
      <c r="K156" s="224" t="s">
        <v>130</v>
      </c>
      <c r="L156" s="41"/>
      <c r="M156" s="229" t="s">
        <v>1</v>
      </c>
      <c r="N156" s="230" t="s">
        <v>40</v>
      </c>
      <c r="O156" s="84"/>
      <c r="P156" s="231">
        <f>O156*H156</f>
        <v>0</v>
      </c>
      <c r="Q156" s="231">
        <v>0</v>
      </c>
      <c r="R156" s="231">
        <f>Q156*H156</f>
        <v>0</v>
      </c>
      <c r="S156" s="231">
        <v>0</v>
      </c>
      <c r="T156" s="232">
        <f>S156*H156</f>
        <v>0</v>
      </c>
      <c r="AR156" s="233" t="s">
        <v>190</v>
      </c>
      <c r="AT156" s="233" t="s">
        <v>126</v>
      </c>
      <c r="AU156" s="233" t="s">
        <v>85</v>
      </c>
      <c r="AY156" s="15" t="s">
        <v>123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5" t="s">
        <v>83</v>
      </c>
      <c r="BK156" s="234">
        <f>ROUND(I156*H156,2)</f>
        <v>0</v>
      </c>
      <c r="BL156" s="15" t="s">
        <v>190</v>
      </c>
      <c r="BM156" s="233" t="s">
        <v>222</v>
      </c>
    </row>
    <row r="157" s="11" customFormat="1" ht="22.8" customHeight="1">
      <c r="B157" s="206"/>
      <c r="C157" s="207"/>
      <c r="D157" s="208" t="s">
        <v>74</v>
      </c>
      <c r="E157" s="220" t="s">
        <v>223</v>
      </c>
      <c r="F157" s="220" t="s">
        <v>224</v>
      </c>
      <c r="G157" s="207"/>
      <c r="H157" s="207"/>
      <c r="I157" s="210"/>
      <c r="J157" s="221">
        <f>BK157</f>
        <v>0</v>
      </c>
      <c r="K157" s="207"/>
      <c r="L157" s="212"/>
      <c r="M157" s="213"/>
      <c r="N157" s="214"/>
      <c r="O157" s="214"/>
      <c r="P157" s="215">
        <f>SUM(P158:P162)</f>
        <v>0</v>
      </c>
      <c r="Q157" s="214"/>
      <c r="R157" s="215">
        <f>SUM(R158:R162)</f>
        <v>0.55912000000000006</v>
      </c>
      <c r="S157" s="214"/>
      <c r="T157" s="216">
        <f>SUM(T158:T162)</f>
        <v>0</v>
      </c>
      <c r="AR157" s="217" t="s">
        <v>85</v>
      </c>
      <c r="AT157" s="218" t="s">
        <v>74</v>
      </c>
      <c r="AU157" s="218" t="s">
        <v>83</v>
      </c>
      <c r="AY157" s="217" t="s">
        <v>123</v>
      </c>
      <c r="BK157" s="219">
        <f>SUM(BK158:BK162)</f>
        <v>0</v>
      </c>
    </row>
    <row r="158" s="1" customFormat="1" ht="16.5" customHeight="1">
      <c r="B158" s="36"/>
      <c r="C158" s="222" t="s">
        <v>225</v>
      </c>
      <c r="D158" s="222" t="s">
        <v>126</v>
      </c>
      <c r="E158" s="223" t="s">
        <v>226</v>
      </c>
      <c r="F158" s="224" t="s">
        <v>227</v>
      </c>
      <c r="G158" s="225" t="s">
        <v>143</v>
      </c>
      <c r="H158" s="226">
        <v>29</v>
      </c>
      <c r="I158" s="227"/>
      <c r="J158" s="228">
        <f>ROUND(I158*H158,2)</f>
        <v>0</v>
      </c>
      <c r="K158" s="224" t="s">
        <v>130</v>
      </c>
      <c r="L158" s="41"/>
      <c r="M158" s="229" t="s">
        <v>1</v>
      </c>
      <c r="N158" s="230" t="s">
        <v>40</v>
      </c>
      <c r="O158" s="84"/>
      <c r="P158" s="231">
        <f>O158*H158</f>
        <v>0</v>
      </c>
      <c r="Q158" s="231">
        <v>0.00029999999999999997</v>
      </c>
      <c r="R158" s="231">
        <f>Q158*H158</f>
        <v>0.0086999999999999994</v>
      </c>
      <c r="S158" s="231">
        <v>0</v>
      </c>
      <c r="T158" s="232">
        <f>S158*H158</f>
        <v>0</v>
      </c>
      <c r="AR158" s="233" t="s">
        <v>190</v>
      </c>
      <c r="AT158" s="233" t="s">
        <v>126</v>
      </c>
      <c r="AU158" s="233" t="s">
        <v>85</v>
      </c>
      <c r="AY158" s="15" t="s">
        <v>123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5" t="s">
        <v>83</v>
      </c>
      <c r="BK158" s="234">
        <f>ROUND(I158*H158,2)</f>
        <v>0</v>
      </c>
      <c r="BL158" s="15" t="s">
        <v>190</v>
      </c>
      <c r="BM158" s="233" t="s">
        <v>228</v>
      </c>
    </row>
    <row r="159" s="1" customFormat="1" ht="24" customHeight="1">
      <c r="B159" s="36"/>
      <c r="C159" s="222" t="s">
        <v>7</v>
      </c>
      <c r="D159" s="222" t="s">
        <v>126</v>
      </c>
      <c r="E159" s="223" t="s">
        <v>229</v>
      </c>
      <c r="F159" s="224" t="s">
        <v>230</v>
      </c>
      <c r="G159" s="225" t="s">
        <v>143</v>
      </c>
      <c r="H159" s="226">
        <v>29</v>
      </c>
      <c r="I159" s="227"/>
      <c r="J159" s="228">
        <f>ROUND(I159*H159,2)</f>
        <v>0</v>
      </c>
      <c r="K159" s="224" t="s">
        <v>130</v>
      </c>
      <c r="L159" s="41"/>
      <c r="M159" s="229" t="s">
        <v>1</v>
      </c>
      <c r="N159" s="230" t="s">
        <v>40</v>
      </c>
      <c r="O159" s="84"/>
      <c r="P159" s="231">
        <f>O159*H159</f>
        <v>0</v>
      </c>
      <c r="Q159" s="231">
        <v>0.0060000000000000001</v>
      </c>
      <c r="R159" s="231">
        <f>Q159*H159</f>
        <v>0.17400000000000002</v>
      </c>
      <c r="S159" s="231">
        <v>0</v>
      </c>
      <c r="T159" s="232">
        <f>S159*H159</f>
        <v>0</v>
      </c>
      <c r="AR159" s="233" t="s">
        <v>190</v>
      </c>
      <c r="AT159" s="233" t="s">
        <v>126</v>
      </c>
      <c r="AU159" s="233" t="s">
        <v>85</v>
      </c>
      <c r="AY159" s="15" t="s">
        <v>123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5" t="s">
        <v>83</v>
      </c>
      <c r="BK159" s="234">
        <f>ROUND(I159*H159,2)</f>
        <v>0</v>
      </c>
      <c r="BL159" s="15" t="s">
        <v>190</v>
      </c>
      <c r="BM159" s="233" t="s">
        <v>231</v>
      </c>
    </row>
    <row r="160" s="1" customFormat="1" ht="16.5" customHeight="1">
      <c r="B160" s="36"/>
      <c r="C160" s="247" t="s">
        <v>232</v>
      </c>
      <c r="D160" s="247" t="s">
        <v>203</v>
      </c>
      <c r="E160" s="248" t="s">
        <v>233</v>
      </c>
      <c r="F160" s="249" t="s">
        <v>234</v>
      </c>
      <c r="G160" s="250" t="s">
        <v>143</v>
      </c>
      <c r="H160" s="251">
        <v>31.899999999999999</v>
      </c>
      <c r="I160" s="252"/>
      <c r="J160" s="253">
        <f>ROUND(I160*H160,2)</f>
        <v>0</v>
      </c>
      <c r="K160" s="249" t="s">
        <v>130</v>
      </c>
      <c r="L160" s="254"/>
      <c r="M160" s="255" t="s">
        <v>1</v>
      </c>
      <c r="N160" s="256" t="s">
        <v>40</v>
      </c>
      <c r="O160" s="84"/>
      <c r="P160" s="231">
        <f>O160*H160</f>
        <v>0</v>
      </c>
      <c r="Q160" s="231">
        <v>0.0118</v>
      </c>
      <c r="R160" s="231">
        <f>Q160*H160</f>
        <v>0.37641999999999998</v>
      </c>
      <c r="S160" s="231">
        <v>0</v>
      </c>
      <c r="T160" s="232">
        <f>S160*H160</f>
        <v>0</v>
      </c>
      <c r="AR160" s="233" t="s">
        <v>206</v>
      </c>
      <c r="AT160" s="233" t="s">
        <v>203</v>
      </c>
      <c r="AU160" s="233" t="s">
        <v>85</v>
      </c>
      <c r="AY160" s="15" t="s">
        <v>123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5" t="s">
        <v>83</v>
      </c>
      <c r="BK160" s="234">
        <f>ROUND(I160*H160,2)</f>
        <v>0</v>
      </c>
      <c r="BL160" s="15" t="s">
        <v>190</v>
      </c>
      <c r="BM160" s="233" t="s">
        <v>235</v>
      </c>
    </row>
    <row r="161" s="12" customFormat="1">
      <c r="B161" s="235"/>
      <c r="C161" s="236"/>
      <c r="D161" s="237" t="s">
        <v>136</v>
      </c>
      <c r="E161" s="238" t="s">
        <v>1</v>
      </c>
      <c r="F161" s="239" t="s">
        <v>236</v>
      </c>
      <c r="G161" s="236"/>
      <c r="H161" s="240">
        <v>31.899999999999999</v>
      </c>
      <c r="I161" s="241"/>
      <c r="J161" s="236"/>
      <c r="K161" s="236"/>
      <c r="L161" s="242"/>
      <c r="M161" s="243"/>
      <c r="N161" s="244"/>
      <c r="O161" s="244"/>
      <c r="P161" s="244"/>
      <c r="Q161" s="244"/>
      <c r="R161" s="244"/>
      <c r="S161" s="244"/>
      <c r="T161" s="245"/>
      <c r="AT161" s="246" t="s">
        <v>136</v>
      </c>
      <c r="AU161" s="246" t="s">
        <v>85</v>
      </c>
      <c r="AV161" s="12" t="s">
        <v>85</v>
      </c>
      <c r="AW161" s="12" t="s">
        <v>32</v>
      </c>
      <c r="AX161" s="12" t="s">
        <v>83</v>
      </c>
      <c r="AY161" s="246" t="s">
        <v>123</v>
      </c>
    </row>
    <row r="162" s="1" customFormat="1" ht="24" customHeight="1">
      <c r="B162" s="36"/>
      <c r="C162" s="222" t="s">
        <v>237</v>
      </c>
      <c r="D162" s="222" t="s">
        <v>126</v>
      </c>
      <c r="E162" s="223" t="s">
        <v>238</v>
      </c>
      <c r="F162" s="224" t="s">
        <v>239</v>
      </c>
      <c r="G162" s="225" t="s">
        <v>221</v>
      </c>
      <c r="H162" s="257"/>
      <c r="I162" s="227"/>
      <c r="J162" s="228">
        <f>ROUND(I162*H162,2)</f>
        <v>0</v>
      </c>
      <c r="K162" s="224" t="s">
        <v>130</v>
      </c>
      <c r="L162" s="41"/>
      <c r="M162" s="258" t="s">
        <v>1</v>
      </c>
      <c r="N162" s="259" t="s">
        <v>40</v>
      </c>
      <c r="O162" s="260"/>
      <c r="P162" s="261">
        <f>O162*H162</f>
        <v>0</v>
      </c>
      <c r="Q162" s="261">
        <v>0</v>
      </c>
      <c r="R162" s="261">
        <f>Q162*H162</f>
        <v>0</v>
      </c>
      <c r="S162" s="261">
        <v>0</v>
      </c>
      <c r="T162" s="262">
        <f>S162*H162</f>
        <v>0</v>
      </c>
      <c r="AR162" s="233" t="s">
        <v>190</v>
      </c>
      <c r="AT162" s="233" t="s">
        <v>126</v>
      </c>
      <c r="AU162" s="233" t="s">
        <v>85</v>
      </c>
      <c r="AY162" s="15" t="s">
        <v>123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5" t="s">
        <v>83</v>
      </c>
      <c r="BK162" s="234">
        <f>ROUND(I162*H162,2)</f>
        <v>0</v>
      </c>
      <c r="BL162" s="15" t="s">
        <v>190</v>
      </c>
      <c r="BM162" s="233" t="s">
        <v>240</v>
      </c>
    </row>
    <row r="163" s="1" customFormat="1" ht="6.96" customHeight="1">
      <c r="B163" s="59"/>
      <c r="C163" s="60"/>
      <c r="D163" s="60"/>
      <c r="E163" s="60"/>
      <c r="F163" s="60"/>
      <c r="G163" s="60"/>
      <c r="H163" s="60"/>
      <c r="I163" s="171"/>
      <c r="J163" s="60"/>
      <c r="K163" s="60"/>
      <c r="L163" s="41"/>
    </row>
  </sheetData>
  <sheetProtection sheet="1" autoFilter="0" formatColumns="0" formatRows="0" objects="1" scenarios="1" spinCount="100000" saltValue="Pwa5V3XHv5qf4xk2lJ665Of2X5hmapf/nYC6MsecgoUyUYJ/5HiTpw2PRSNGl+lW6yEhWMKumaKJnd4m6dW8PQ==" hashValue="kh7rkDLnXc0bN6/1Bp0/8Uc3h9u0fX48FrqdUWjW62AsxcBgApAUNSIT0HC4xtWSitrJ5FuC4ILsjJ6TdWgqig==" algorithmName="SHA-512" password="CC35"/>
  <autoFilter ref="C123:K162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9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5" t="s">
        <v>88</v>
      </c>
    </row>
    <row r="3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8"/>
      <c r="AT3" s="15" t="s">
        <v>85</v>
      </c>
    </row>
    <row r="4" ht="24.96" customHeight="1">
      <c r="B4" s="18"/>
      <c r="D4" s="133" t="s">
        <v>92</v>
      </c>
      <c r="L4" s="18"/>
      <c r="M4" s="134" t="s">
        <v>10</v>
      </c>
      <c r="AT4" s="15" t="s">
        <v>4</v>
      </c>
    </row>
    <row r="5" ht="6.96" customHeight="1">
      <c r="B5" s="18"/>
      <c r="L5" s="18"/>
    </row>
    <row r="6" ht="12" customHeight="1">
      <c r="B6" s="18"/>
      <c r="D6" s="135" t="s">
        <v>16</v>
      </c>
      <c r="L6" s="18"/>
    </row>
    <row r="7" ht="16.5" customHeight="1">
      <c r="B7" s="18"/>
      <c r="E7" s="136" t="str">
        <f>'Rekapitulace stavby'!K6</f>
        <v>Rekonstrukce páteřních rozvodů vodovodu a ÚT v objektu školy</v>
      </c>
      <c r="F7" s="135"/>
      <c r="G7" s="135"/>
      <c r="H7" s="135"/>
      <c r="L7" s="18"/>
    </row>
    <row r="8" s="1" customFormat="1" ht="12" customHeight="1">
      <c r="B8" s="41"/>
      <c r="D8" s="135" t="s">
        <v>93</v>
      </c>
      <c r="I8" s="137"/>
      <c r="L8" s="41"/>
    </row>
    <row r="9" s="1" customFormat="1" ht="36.96" customHeight="1">
      <c r="B9" s="41"/>
      <c r="E9" s="138" t="s">
        <v>241</v>
      </c>
      <c r="F9" s="1"/>
      <c r="G9" s="1"/>
      <c r="H9" s="1"/>
      <c r="I9" s="137"/>
      <c r="L9" s="41"/>
    </row>
    <row r="10" s="1" customFormat="1">
      <c r="B10" s="41"/>
      <c r="I10" s="137"/>
      <c r="L10" s="41"/>
    </row>
    <row r="11" s="1" customFormat="1" ht="12" customHeight="1">
      <c r="B11" s="41"/>
      <c r="D11" s="135" t="s">
        <v>18</v>
      </c>
      <c r="F11" s="139" t="s">
        <v>1</v>
      </c>
      <c r="I11" s="140" t="s">
        <v>19</v>
      </c>
      <c r="J11" s="139" t="s">
        <v>1</v>
      </c>
      <c r="L11" s="41"/>
    </row>
    <row r="12" s="1" customFormat="1" ht="12" customHeight="1">
      <c r="B12" s="41"/>
      <c r="D12" s="135" t="s">
        <v>20</v>
      </c>
      <c r="F12" s="139" t="s">
        <v>21</v>
      </c>
      <c r="I12" s="140" t="s">
        <v>22</v>
      </c>
      <c r="J12" s="141" t="str">
        <f>'Rekapitulace stavby'!AN8</f>
        <v>15. 5. 2019</v>
      </c>
      <c r="L12" s="41"/>
    </row>
    <row r="13" s="1" customFormat="1" ht="10.8" customHeight="1">
      <c r="B13" s="41"/>
      <c r="I13" s="137"/>
      <c r="L13" s="41"/>
    </row>
    <row r="14" s="1" customFormat="1" ht="12" customHeight="1">
      <c r="B14" s="41"/>
      <c r="D14" s="135" t="s">
        <v>24</v>
      </c>
      <c r="I14" s="140" t="s">
        <v>25</v>
      </c>
      <c r="J14" s="139" t="s">
        <v>1</v>
      </c>
      <c r="L14" s="41"/>
    </row>
    <row r="15" s="1" customFormat="1" ht="18" customHeight="1">
      <c r="B15" s="41"/>
      <c r="E15" s="139" t="s">
        <v>26</v>
      </c>
      <c r="I15" s="140" t="s">
        <v>27</v>
      </c>
      <c r="J15" s="139" t="s">
        <v>1</v>
      </c>
      <c r="L15" s="41"/>
    </row>
    <row r="16" s="1" customFormat="1" ht="6.96" customHeight="1">
      <c r="B16" s="41"/>
      <c r="I16" s="137"/>
      <c r="L16" s="41"/>
    </row>
    <row r="17" s="1" customFormat="1" ht="12" customHeight="1">
      <c r="B17" s="41"/>
      <c r="D17" s="135" t="s">
        <v>28</v>
      </c>
      <c r="I17" s="140" t="s">
        <v>25</v>
      </c>
      <c r="J17" s="31" t="str">
        <f>'Rekapitulace stavby'!AN13</f>
        <v>Vyplň údaj</v>
      </c>
      <c r="L17" s="41"/>
    </row>
    <row r="18" s="1" customFormat="1" ht="18" customHeight="1">
      <c r="B18" s="41"/>
      <c r="E18" s="31" t="str">
        <f>'Rekapitulace stavby'!E14</f>
        <v>Vyplň údaj</v>
      </c>
      <c r="F18" s="139"/>
      <c r="G18" s="139"/>
      <c r="H18" s="139"/>
      <c r="I18" s="140" t="s">
        <v>27</v>
      </c>
      <c r="J18" s="31" t="str">
        <f>'Rekapitulace stavby'!AN14</f>
        <v>Vyplň údaj</v>
      </c>
      <c r="L18" s="41"/>
    </row>
    <row r="19" s="1" customFormat="1" ht="6.96" customHeight="1">
      <c r="B19" s="41"/>
      <c r="I19" s="137"/>
      <c r="L19" s="41"/>
    </row>
    <row r="20" s="1" customFormat="1" ht="12" customHeight="1">
      <c r="B20" s="41"/>
      <c r="D20" s="135" t="s">
        <v>30</v>
      </c>
      <c r="I20" s="140" t="s">
        <v>25</v>
      </c>
      <c r="J20" s="139" t="s">
        <v>1</v>
      </c>
      <c r="L20" s="41"/>
    </row>
    <row r="21" s="1" customFormat="1" ht="18" customHeight="1">
      <c r="B21" s="41"/>
      <c r="E21" s="139" t="s">
        <v>31</v>
      </c>
      <c r="I21" s="140" t="s">
        <v>27</v>
      </c>
      <c r="J21" s="139" t="s">
        <v>1</v>
      </c>
      <c r="L21" s="41"/>
    </row>
    <row r="22" s="1" customFormat="1" ht="6.96" customHeight="1">
      <c r="B22" s="41"/>
      <c r="I22" s="137"/>
      <c r="L22" s="41"/>
    </row>
    <row r="23" s="1" customFormat="1" ht="12" customHeight="1">
      <c r="B23" s="41"/>
      <c r="D23" s="135" t="s">
        <v>33</v>
      </c>
      <c r="I23" s="140" t="s">
        <v>25</v>
      </c>
      <c r="J23" s="139" t="s">
        <v>1</v>
      </c>
      <c r="L23" s="41"/>
    </row>
    <row r="24" s="1" customFormat="1" ht="18" customHeight="1">
      <c r="B24" s="41"/>
      <c r="E24" s="139" t="s">
        <v>31</v>
      </c>
      <c r="I24" s="140" t="s">
        <v>27</v>
      </c>
      <c r="J24" s="139" t="s">
        <v>1</v>
      </c>
      <c r="L24" s="41"/>
    </row>
    <row r="25" s="1" customFormat="1" ht="6.96" customHeight="1">
      <c r="B25" s="41"/>
      <c r="I25" s="137"/>
      <c r="L25" s="41"/>
    </row>
    <row r="26" s="1" customFormat="1" ht="12" customHeight="1">
      <c r="B26" s="41"/>
      <c r="D26" s="135" t="s">
        <v>34</v>
      </c>
      <c r="I26" s="137"/>
      <c r="L26" s="41"/>
    </row>
    <row r="27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="1" customFormat="1" ht="6.96" customHeight="1">
      <c r="B28" s="41"/>
      <c r="I28" s="137"/>
      <c r="L28" s="41"/>
    </row>
    <row r="29" s="1" customFormat="1" ht="6.96" customHeight="1">
      <c r="B29" s="41"/>
      <c r="D29" s="76"/>
      <c r="E29" s="76"/>
      <c r="F29" s="76"/>
      <c r="G29" s="76"/>
      <c r="H29" s="76"/>
      <c r="I29" s="145"/>
      <c r="J29" s="76"/>
      <c r="K29" s="76"/>
      <c r="L29" s="41"/>
    </row>
    <row r="30" s="1" customFormat="1" ht="25.44" customHeight="1">
      <c r="B30" s="41"/>
      <c r="D30" s="146" t="s">
        <v>35</v>
      </c>
      <c r="I30" s="137"/>
      <c r="J30" s="147">
        <f>ROUND(J123, 2)</f>
        <v>0</v>
      </c>
      <c r="L30" s="41"/>
    </row>
    <row r="31" s="1" customFormat="1" ht="6.96" customHeight="1">
      <c r="B31" s="41"/>
      <c r="D31" s="76"/>
      <c r="E31" s="76"/>
      <c r="F31" s="76"/>
      <c r="G31" s="76"/>
      <c r="H31" s="76"/>
      <c r="I31" s="145"/>
      <c r="J31" s="76"/>
      <c r="K31" s="76"/>
      <c r="L31" s="41"/>
    </row>
    <row r="32" s="1" customFormat="1" ht="14.4" customHeight="1">
      <c r="B32" s="41"/>
      <c r="F32" s="148" t="s">
        <v>37</v>
      </c>
      <c r="I32" s="149" t="s">
        <v>36</v>
      </c>
      <c r="J32" s="148" t="s">
        <v>38</v>
      </c>
      <c r="L32" s="41"/>
    </row>
    <row r="33" s="1" customFormat="1" ht="14.4" customHeight="1">
      <c r="B33" s="41"/>
      <c r="D33" s="150" t="s">
        <v>39</v>
      </c>
      <c r="E33" s="135" t="s">
        <v>40</v>
      </c>
      <c r="F33" s="151">
        <f>ROUND((SUM(BE123:BE219)),  2)</f>
        <v>0</v>
      </c>
      <c r="I33" s="152">
        <v>0.20999999999999999</v>
      </c>
      <c r="J33" s="151">
        <f>ROUND(((SUM(BE123:BE219))*I33),  2)</f>
        <v>0</v>
      </c>
      <c r="L33" s="41"/>
    </row>
    <row r="34" s="1" customFormat="1" ht="14.4" customHeight="1">
      <c r="B34" s="41"/>
      <c r="E34" s="135" t="s">
        <v>41</v>
      </c>
      <c r="F34" s="151">
        <f>ROUND((SUM(BF123:BF219)),  2)</f>
        <v>0</v>
      </c>
      <c r="I34" s="152">
        <v>0.14999999999999999</v>
      </c>
      <c r="J34" s="151">
        <f>ROUND(((SUM(BF123:BF219))*I34),  2)</f>
        <v>0</v>
      </c>
      <c r="L34" s="41"/>
    </row>
    <row r="35" hidden="1" s="1" customFormat="1" ht="14.4" customHeight="1">
      <c r="B35" s="41"/>
      <c r="E35" s="135" t="s">
        <v>42</v>
      </c>
      <c r="F35" s="151">
        <f>ROUND((SUM(BG123:BG219)),  2)</f>
        <v>0</v>
      </c>
      <c r="I35" s="152">
        <v>0.20999999999999999</v>
      </c>
      <c r="J35" s="151">
        <f>0</f>
        <v>0</v>
      </c>
      <c r="L35" s="41"/>
    </row>
    <row r="36" hidden="1" s="1" customFormat="1" ht="14.4" customHeight="1">
      <c r="B36" s="41"/>
      <c r="E36" s="135" t="s">
        <v>43</v>
      </c>
      <c r="F36" s="151">
        <f>ROUND((SUM(BH123:BH219)),  2)</f>
        <v>0</v>
      </c>
      <c r="I36" s="152">
        <v>0.14999999999999999</v>
      </c>
      <c r="J36" s="151">
        <f>0</f>
        <v>0</v>
      </c>
      <c r="L36" s="41"/>
    </row>
    <row r="37" hidden="1" s="1" customFormat="1" ht="14.4" customHeight="1">
      <c r="B37" s="41"/>
      <c r="E37" s="135" t="s">
        <v>44</v>
      </c>
      <c r="F37" s="151">
        <f>ROUND((SUM(BI123:BI219)),  2)</f>
        <v>0</v>
      </c>
      <c r="I37" s="152">
        <v>0</v>
      </c>
      <c r="J37" s="151">
        <f>0</f>
        <v>0</v>
      </c>
      <c r="L37" s="41"/>
    </row>
    <row r="38" s="1" customFormat="1" ht="6.96" customHeight="1">
      <c r="B38" s="41"/>
      <c r="I38" s="137"/>
      <c r="L38" s="41"/>
    </row>
    <row r="39" s="1" customFormat="1" ht="25.44" customHeight="1">
      <c r="B39" s="41"/>
      <c r="C39" s="153"/>
      <c r="D39" s="154" t="s">
        <v>45</v>
      </c>
      <c r="E39" s="155"/>
      <c r="F39" s="155"/>
      <c r="G39" s="156" t="s">
        <v>46</v>
      </c>
      <c r="H39" s="157" t="s">
        <v>47</v>
      </c>
      <c r="I39" s="158"/>
      <c r="J39" s="159">
        <f>SUM(J30:J37)</f>
        <v>0</v>
      </c>
      <c r="K39" s="160"/>
      <c r="L39" s="41"/>
    </row>
    <row r="40" s="1" customFormat="1" ht="14.4" customHeight="1">
      <c r="B40" s="41"/>
      <c r="I40" s="137"/>
      <c r="L40" s="41"/>
    </row>
    <row r="41" ht="14.4" customHeight="1">
      <c r="B41" s="18"/>
      <c r="L41" s="18"/>
    </row>
    <row r="42" ht="14.4" customHeight="1">
      <c r="B42" s="18"/>
      <c r="L42" s="18"/>
    </row>
    <row r="43" ht="14.4" customHeight="1">
      <c r="B43" s="18"/>
      <c r="L43" s="18"/>
    </row>
    <row r="44" ht="14.4" customHeight="1">
      <c r="B44" s="18"/>
      <c r="L44" s="18"/>
    </row>
    <row r="45" ht="14.4" customHeight="1">
      <c r="B45" s="18"/>
      <c r="L45" s="18"/>
    </row>
    <row r="46" ht="14.4" customHeight="1">
      <c r="B46" s="18"/>
      <c r="L46" s="18"/>
    </row>
    <row r="47" ht="14.4" customHeight="1">
      <c r="B47" s="18"/>
      <c r="L47" s="18"/>
    </row>
    <row r="48" ht="14.4" customHeight="1">
      <c r="B48" s="18"/>
      <c r="L48" s="18"/>
    </row>
    <row r="49" ht="14.4" customHeight="1">
      <c r="B49" s="18"/>
      <c r="L49" s="18"/>
    </row>
    <row r="50" s="1" customFormat="1" ht="14.4" customHeight="1">
      <c r="B50" s="41"/>
      <c r="D50" s="161" t="s">
        <v>48</v>
      </c>
      <c r="E50" s="162"/>
      <c r="F50" s="162"/>
      <c r="G50" s="161" t="s">
        <v>49</v>
      </c>
      <c r="H50" s="162"/>
      <c r="I50" s="163"/>
      <c r="J50" s="162"/>
      <c r="K50" s="162"/>
      <c r="L50" s="4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1" customFormat="1">
      <c r="B61" s="41"/>
      <c r="D61" s="164" t="s">
        <v>50</v>
      </c>
      <c r="E61" s="165"/>
      <c r="F61" s="166" t="s">
        <v>51</v>
      </c>
      <c r="G61" s="164" t="s">
        <v>50</v>
      </c>
      <c r="H61" s="165"/>
      <c r="I61" s="167"/>
      <c r="J61" s="168" t="s">
        <v>51</v>
      </c>
      <c r="K61" s="165"/>
      <c r="L61" s="41"/>
    </row>
    <row r="62">
      <c r="B62" s="18"/>
      <c r="L62" s="18"/>
    </row>
    <row r="63">
      <c r="B63" s="18"/>
      <c r="L63" s="18"/>
    </row>
    <row r="64">
      <c r="B64" s="18"/>
      <c r="L64" s="18"/>
    </row>
    <row r="65" s="1" customFormat="1">
      <c r="B65" s="41"/>
      <c r="D65" s="161" t="s">
        <v>52</v>
      </c>
      <c r="E65" s="162"/>
      <c r="F65" s="162"/>
      <c r="G65" s="161" t="s">
        <v>53</v>
      </c>
      <c r="H65" s="162"/>
      <c r="I65" s="163"/>
      <c r="J65" s="162"/>
      <c r="K65" s="162"/>
      <c r="L65" s="41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1" customFormat="1">
      <c r="B76" s="41"/>
      <c r="D76" s="164" t="s">
        <v>50</v>
      </c>
      <c r="E76" s="165"/>
      <c r="F76" s="166" t="s">
        <v>51</v>
      </c>
      <c r="G76" s="164" t="s">
        <v>50</v>
      </c>
      <c r="H76" s="165"/>
      <c r="I76" s="167"/>
      <c r="J76" s="168" t="s">
        <v>51</v>
      </c>
      <c r="K76" s="165"/>
      <c r="L76" s="41"/>
    </row>
    <row r="77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1"/>
    </row>
    <row r="81" s="1" customFormat="1" ht="6.96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1"/>
    </row>
    <row r="82" s="1" customFormat="1" ht="24.96" customHeight="1">
      <c r="B82" s="36"/>
      <c r="C82" s="21" t="s">
        <v>95</v>
      </c>
      <c r="D82" s="37"/>
      <c r="E82" s="37"/>
      <c r="F82" s="37"/>
      <c r="G82" s="37"/>
      <c r="H82" s="37"/>
      <c r="I82" s="137"/>
      <c r="J82" s="37"/>
      <c r="K82" s="37"/>
      <c r="L82" s="41"/>
    </row>
    <row r="83" s="1" customFormat="1" ht="6.96" customHeight="1">
      <c r="B83" s="36"/>
      <c r="C83" s="37"/>
      <c r="D83" s="37"/>
      <c r="E83" s="37"/>
      <c r="F83" s="37"/>
      <c r="G83" s="37"/>
      <c r="H83" s="37"/>
      <c r="I83" s="137"/>
      <c r="J83" s="37"/>
      <c r="K83" s="37"/>
      <c r="L83" s="41"/>
    </row>
    <row r="84" s="1" customFormat="1" ht="12" customHeight="1">
      <c r="B84" s="36"/>
      <c r="C84" s="30" t="s">
        <v>16</v>
      </c>
      <c r="D84" s="37"/>
      <c r="E84" s="37"/>
      <c r="F84" s="37"/>
      <c r="G84" s="37"/>
      <c r="H84" s="37"/>
      <c r="I84" s="137"/>
      <c r="J84" s="37"/>
      <c r="K84" s="37"/>
      <c r="L84" s="41"/>
    </row>
    <row r="85" s="1" customFormat="1" ht="16.5" customHeight="1">
      <c r="B85" s="36"/>
      <c r="C85" s="37"/>
      <c r="D85" s="37"/>
      <c r="E85" s="175" t="str">
        <f>E7</f>
        <v>Rekonstrukce páteřních rozvodů vodovodu a ÚT v objektu školy</v>
      </c>
      <c r="F85" s="30"/>
      <c r="G85" s="30"/>
      <c r="H85" s="30"/>
      <c r="I85" s="137"/>
      <c r="J85" s="37"/>
      <c r="K85" s="37"/>
      <c r="L85" s="41"/>
    </row>
    <row r="86" s="1" customFormat="1" ht="12" customHeight="1">
      <c r="B86" s="36"/>
      <c r="C86" s="30" t="s">
        <v>93</v>
      </c>
      <c r="D86" s="37"/>
      <c r="E86" s="37"/>
      <c r="F86" s="37"/>
      <c r="G86" s="37"/>
      <c r="H86" s="37"/>
      <c r="I86" s="137"/>
      <c r="J86" s="37"/>
      <c r="K86" s="37"/>
      <c r="L86" s="41"/>
    </row>
    <row r="87" s="1" customFormat="1" ht="16.5" customHeight="1">
      <c r="B87" s="36"/>
      <c r="C87" s="37"/>
      <c r="D87" s="37"/>
      <c r="E87" s="69" t="str">
        <f>E9</f>
        <v>ÚT - Vytápění</v>
      </c>
      <c r="F87" s="37"/>
      <c r="G87" s="37"/>
      <c r="H87" s="37"/>
      <c r="I87" s="137"/>
      <c r="J87" s="37"/>
      <c r="K87" s="37"/>
      <c r="L87" s="41"/>
    </row>
    <row r="88" s="1" customFormat="1" ht="6.96" customHeight="1">
      <c r="B88" s="36"/>
      <c r="C88" s="37"/>
      <c r="D88" s="37"/>
      <c r="E88" s="37"/>
      <c r="F88" s="37"/>
      <c r="G88" s="37"/>
      <c r="H88" s="37"/>
      <c r="I88" s="137"/>
      <c r="J88" s="37"/>
      <c r="K88" s="37"/>
      <c r="L88" s="41"/>
    </row>
    <row r="89" s="1" customFormat="1" ht="12" customHeight="1">
      <c r="B89" s="36"/>
      <c r="C89" s="30" t="s">
        <v>20</v>
      </c>
      <c r="D89" s="37"/>
      <c r="E89" s="37"/>
      <c r="F89" s="25" t="str">
        <f>F12</f>
        <v>SOŠ Informatiky a spojů a SOU, Jaselská 826, Kolín</v>
      </c>
      <c r="G89" s="37"/>
      <c r="H89" s="37"/>
      <c r="I89" s="140" t="s">
        <v>22</v>
      </c>
      <c r="J89" s="72" t="str">
        <f>IF(J12="","",J12)</f>
        <v>15. 5. 2019</v>
      </c>
      <c r="K89" s="37"/>
      <c r="L89" s="41"/>
    </row>
    <row r="90" s="1" customFormat="1" ht="6.96" customHeight="1">
      <c r="B90" s="36"/>
      <c r="C90" s="37"/>
      <c r="D90" s="37"/>
      <c r="E90" s="37"/>
      <c r="F90" s="37"/>
      <c r="G90" s="37"/>
      <c r="H90" s="37"/>
      <c r="I90" s="137"/>
      <c r="J90" s="37"/>
      <c r="K90" s="37"/>
      <c r="L90" s="41"/>
    </row>
    <row r="91" s="1" customFormat="1" ht="15.15" customHeight="1">
      <c r="B91" s="36"/>
      <c r="C91" s="30" t="s">
        <v>24</v>
      </c>
      <c r="D91" s="37"/>
      <c r="E91" s="37"/>
      <c r="F91" s="25" t="str">
        <f>E15</f>
        <v xml:space="preserve"> </v>
      </c>
      <c r="G91" s="37"/>
      <c r="H91" s="37"/>
      <c r="I91" s="140" t="s">
        <v>30</v>
      </c>
      <c r="J91" s="34" t="str">
        <f>E21</f>
        <v>Tomáš Ryngl, DiS.</v>
      </c>
      <c r="K91" s="37"/>
      <c r="L91" s="41"/>
    </row>
    <row r="92" s="1" customFormat="1" ht="15.15" customHeight="1">
      <c r="B92" s="36"/>
      <c r="C92" s="30" t="s">
        <v>28</v>
      </c>
      <c r="D92" s="37"/>
      <c r="E92" s="37"/>
      <c r="F92" s="25" t="str">
        <f>IF(E18="","",E18)</f>
        <v>Vyplň údaj</v>
      </c>
      <c r="G92" s="37"/>
      <c r="H92" s="37"/>
      <c r="I92" s="140" t="s">
        <v>33</v>
      </c>
      <c r="J92" s="34" t="str">
        <f>E24</f>
        <v>Tomáš Ryngl, DiS.</v>
      </c>
      <c r="K92" s="37"/>
      <c r="L92" s="41"/>
    </row>
    <row r="93" s="1" customFormat="1" ht="10.32" customHeight="1">
      <c r="B93" s="36"/>
      <c r="C93" s="37"/>
      <c r="D93" s="37"/>
      <c r="E93" s="37"/>
      <c r="F93" s="37"/>
      <c r="G93" s="37"/>
      <c r="H93" s="37"/>
      <c r="I93" s="137"/>
      <c r="J93" s="37"/>
      <c r="K93" s="37"/>
      <c r="L93" s="41"/>
    </row>
    <row r="94" s="1" customFormat="1" ht="29.28" customHeight="1">
      <c r="B94" s="36"/>
      <c r="C94" s="176" t="s">
        <v>96</v>
      </c>
      <c r="D94" s="177"/>
      <c r="E94" s="177"/>
      <c r="F94" s="177"/>
      <c r="G94" s="177"/>
      <c r="H94" s="177"/>
      <c r="I94" s="178"/>
      <c r="J94" s="179" t="s">
        <v>97</v>
      </c>
      <c r="K94" s="177"/>
      <c r="L94" s="41"/>
    </row>
    <row r="95" s="1" customFormat="1" ht="10.32" customHeight="1">
      <c r="B95" s="36"/>
      <c r="C95" s="37"/>
      <c r="D95" s="37"/>
      <c r="E95" s="37"/>
      <c r="F95" s="37"/>
      <c r="G95" s="37"/>
      <c r="H95" s="37"/>
      <c r="I95" s="137"/>
      <c r="J95" s="37"/>
      <c r="K95" s="37"/>
      <c r="L95" s="41"/>
    </row>
    <row r="96" s="1" customFormat="1" ht="22.8" customHeight="1">
      <c r="B96" s="36"/>
      <c r="C96" s="180" t="s">
        <v>98</v>
      </c>
      <c r="D96" s="37"/>
      <c r="E96" s="37"/>
      <c r="F96" s="37"/>
      <c r="G96" s="37"/>
      <c r="H96" s="37"/>
      <c r="I96" s="137"/>
      <c r="J96" s="103">
        <f>J123</f>
        <v>0</v>
      </c>
      <c r="K96" s="37"/>
      <c r="L96" s="41"/>
      <c r="AU96" s="15" t="s">
        <v>99</v>
      </c>
    </row>
    <row r="97" s="8" customFormat="1" ht="24.96" customHeight="1">
      <c r="B97" s="181"/>
      <c r="C97" s="182"/>
      <c r="D97" s="183" t="s">
        <v>105</v>
      </c>
      <c r="E97" s="184"/>
      <c r="F97" s="184"/>
      <c r="G97" s="184"/>
      <c r="H97" s="184"/>
      <c r="I97" s="185"/>
      <c r="J97" s="186">
        <f>J124</f>
        <v>0</v>
      </c>
      <c r="K97" s="182"/>
      <c r="L97" s="187"/>
    </row>
    <row r="98" s="9" customFormat="1" ht="19.92" customHeight="1">
      <c r="B98" s="188"/>
      <c r="C98" s="189"/>
      <c r="D98" s="190" t="s">
        <v>242</v>
      </c>
      <c r="E98" s="191"/>
      <c r="F98" s="191"/>
      <c r="G98" s="191"/>
      <c r="H98" s="191"/>
      <c r="I98" s="192"/>
      <c r="J98" s="193">
        <f>J125</f>
        <v>0</v>
      </c>
      <c r="K98" s="189"/>
      <c r="L98" s="194"/>
    </row>
    <row r="99" s="9" customFormat="1" ht="19.92" customHeight="1">
      <c r="B99" s="188"/>
      <c r="C99" s="189"/>
      <c r="D99" s="190" t="s">
        <v>243</v>
      </c>
      <c r="E99" s="191"/>
      <c r="F99" s="191"/>
      <c r="G99" s="191"/>
      <c r="H99" s="191"/>
      <c r="I99" s="192"/>
      <c r="J99" s="193">
        <f>J146</f>
        <v>0</v>
      </c>
      <c r="K99" s="189"/>
      <c r="L99" s="194"/>
    </row>
    <row r="100" s="9" customFormat="1" ht="19.92" customHeight="1">
      <c r="B100" s="188"/>
      <c r="C100" s="189"/>
      <c r="D100" s="190" t="s">
        <v>244</v>
      </c>
      <c r="E100" s="191"/>
      <c r="F100" s="191"/>
      <c r="G100" s="191"/>
      <c r="H100" s="191"/>
      <c r="I100" s="192"/>
      <c r="J100" s="193">
        <f>J179</f>
        <v>0</v>
      </c>
      <c r="K100" s="189"/>
      <c r="L100" s="194"/>
    </row>
    <row r="101" s="9" customFormat="1" ht="19.92" customHeight="1">
      <c r="B101" s="188"/>
      <c r="C101" s="189"/>
      <c r="D101" s="190" t="s">
        <v>245</v>
      </c>
      <c r="E101" s="191"/>
      <c r="F101" s="191"/>
      <c r="G101" s="191"/>
      <c r="H101" s="191"/>
      <c r="I101" s="192"/>
      <c r="J101" s="193">
        <f>J190</f>
        <v>0</v>
      </c>
      <c r="K101" s="189"/>
      <c r="L101" s="194"/>
    </row>
    <row r="102" s="9" customFormat="1" ht="19.92" customHeight="1">
      <c r="B102" s="188"/>
      <c r="C102" s="189"/>
      <c r="D102" s="190" t="s">
        <v>246</v>
      </c>
      <c r="E102" s="191"/>
      <c r="F102" s="191"/>
      <c r="G102" s="191"/>
      <c r="H102" s="191"/>
      <c r="I102" s="192"/>
      <c r="J102" s="193">
        <f>J204</f>
        <v>0</v>
      </c>
      <c r="K102" s="189"/>
      <c r="L102" s="194"/>
    </row>
    <row r="103" s="8" customFormat="1" ht="24.96" customHeight="1">
      <c r="B103" s="181"/>
      <c r="C103" s="182"/>
      <c r="D103" s="183" t="s">
        <v>247</v>
      </c>
      <c r="E103" s="184"/>
      <c r="F103" s="184"/>
      <c r="G103" s="184"/>
      <c r="H103" s="184"/>
      <c r="I103" s="185"/>
      <c r="J103" s="186">
        <f>J213</f>
        <v>0</v>
      </c>
      <c r="K103" s="182"/>
      <c r="L103" s="187"/>
    </row>
    <row r="104" s="1" customFormat="1" ht="21.84" customHeight="1">
      <c r="B104" s="36"/>
      <c r="C104" s="37"/>
      <c r="D104" s="37"/>
      <c r="E104" s="37"/>
      <c r="F104" s="37"/>
      <c r="G104" s="37"/>
      <c r="H104" s="37"/>
      <c r="I104" s="137"/>
      <c r="J104" s="37"/>
      <c r="K104" s="37"/>
      <c r="L104" s="41"/>
    </row>
    <row r="105" s="1" customFormat="1" ht="6.96" customHeight="1">
      <c r="B105" s="59"/>
      <c r="C105" s="60"/>
      <c r="D105" s="60"/>
      <c r="E105" s="60"/>
      <c r="F105" s="60"/>
      <c r="G105" s="60"/>
      <c r="H105" s="60"/>
      <c r="I105" s="171"/>
      <c r="J105" s="60"/>
      <c r="K105" s="60"/>
      <c r="L105" s="41"/>
    </row>
    <row r="109" s="1" customFormat="1" ht="6.96" customHeight="1">
      <c r="B109" s="61"/>
      <c r="C109" s="62"/>
      <c r="D109" s="62"/>
      <c r="E109" s="62"/>
      <c r="F109" s="62"/>
      <c r="G109" s="62"/>
      <c r="H109" s="62"/>
      <c r="I109" s="174"/>
      <c r="J109" s="62"/>
      <c r="K109" s="62"/>
      <c r="L109" s="41"/>
    </row>
    <row r="110" s="1" customFormat="1" ht="24.96" customHeight="1">
      <c r="B110" s="36"/>
      <c r="C110" s="21" t="s">
        <v>108</v>
      </c>
      <c r="D110" s="37"/>
      <c r="E110" s="37"/>
      <c r="F110" s="37"/>
      <c r="G110" s="37"/>
      <c r="H110" s="37"/>
      <c r="I110" s="137"/>
      <c r="J110" s="37"/>
      <c r="K110" s="37"/>
      <c r="L110" s="41"/>
    </row>
    <row r="111" s="1" customFormat="1" ht="6.96" customHeight="1">
      <c r="B111" s="36"/>
      <c r="C111" s="37"/>
      <c r="D111" s="37"/>
      <c r="E111" s="37"/>
      <c r="F111" s="37"/>
      <c r="G111" s="37"/>
      <c r="H111" s="37"/>
      <c r="I111" s="137"/>
      <c r="J111" s="37"/>
      <c r="K111" s="37"/>
      <c r="L111" s="41"/>
    </row>
    <row r="112" s="1" customFormat="1" ht="12" customHeight="1">
      <c r="B112" s="36"/>
      <c r="C112" s="30" t="s">
        <v>16</v>
      </c>
      <c r="D112" s="37"/>
      <c r="E112" s="37"/>
      <c r="F112" s="37"/>
      <c r="G112" s="37"/>
      <c r="H112" s="37"/>
      <c r="I112" s="137"/>
      <c r="J112" s="37"/>
      <c r="K112" s="37"/>
      <c r="L112" s="41"/>
    </row>
    <row r="113" s="1" customFormat="1" ht="16.5" customHeight="1">
      <c r="B113" s="36"/>
      <c r="C113" s="37"/>
      <c r="D113" s="37"/>
      <c r="E113" s="175" t="str">
        <f>E7</f>
        <v>Rekonstrukce páteřních rozvodů vodovodu a ÚT v objektu školy</v>
      </c>
      <c r="F113" s="30"/>
      <c r="G113" s="30"/>
      <c r="H113" s="30"/>
      <c r="I113" s="137"/>
      <c r="J113" s="37"/>
      <c r="K113" s="37"/>
      <c r="L113" s="41"/>
    </row>
    <row r="114" s="1" customFormat="1" ht="12" customHeight="1">
      <c r="B114" s="36"/>
      <c r="C114" s="30" t="s">
        <v>93</v>
      </c>
      <c r="D114" s="37"/>
      <c r="E114" s="37"/>
      <c r="F114" s="37"/>
      <c r="G114" s="37"/>
      <c r="H114" s="37"/>
      <c r="I114" s="137"/>
      <c r="J114" s="37"/>
      <c r="K114" s="37"/>
      <c r="L114" s="41"/>
    </row>
    <row r="115" s="1" customFormat="1" ht="16.5" customHeight="1">
      <c r="B115" s="36"/>
      <c r="C115" s="37"/>
      <c r="D115" s="37"/>
      <c r="E115" s="69" t="str">
        <f>E9</f>
        <v>ÚT - Vytápění</v>
      </c>
      <c r="F115" s="37"/>
      <c r="G115" s="37"/>
      <c r="H115" s="37"/>
      <c r="I115" s="137"/>
      <c r="J115" s="37"/>
      <c r="K115" s="37"/>
      <c r="L115" s="41"/>
    </row>
    <row r="116" s="1" customFormat="1" ht="6.96" customHeight="1">
      <c r="B116" s="36"/>
      <c r="C116" s="37"/>
      <c r="D116" s="37"/>
      <c r="E116" s="37"/>
      <c r="F116" s="37"/>
      <c r="G116" s="37"/>
      <c r="H116" s="37"/>
      <c r="I116" s="137"/>
      <c r="J116" s="37"/>
      <c r="K116" s="37"/>
      <c r="L116" s="41"/>
    </row>
    <row r="117" s="1" customFormat="1" ht="12" customHeight="1">
      <c r="B117" s="36"/>
      <c r="C117" s="30" t="s">
        <v>20</v>
      </c>
      <c r="D117" s="37"/>
      <c r="E117" s="37"/>
      <c r="F117" s="25" t="str">
        <f>F12</f>
        <v>SOŠ Informatiky a spojů a SOU, Jaselská 826, Kolín</v>
      </c>
      <c r="G117" s="37"/>
      <c r="H117" s="37"/>
      <c r="I117" s="140" t="s">
        <v>22</v>
      </c>
      <c r="J117" s="72" t="str">
        <f>IF(J12="","",J12)</f>
        <v>15. 5. 2019</v>
      </c>
      <c r="K117" s="37"/>
      <c r="L117" s="41"/>
    </row>
    <row r="118" s="1" customFormat="1" ht="6.96" customHeight="1">
      <c r="B118" s="36"/>
      <c r="C118" s="37"/>
      <c r="D118" s="37"/>
      <c r="E118" s="37"/>
      <c r="F118" s="37"/>
      <c r="G118" s="37"/>
      <c r="H118" s="37"/>
      <c r="I118" s="137"/>
      <c r="J118" s="37"/>
      <c r="K118" s="37"/>
      <c r="L118" s="41"/>
    </row>
    <row r="119" s="1" customFormat="1" ht="15.15" customHeight="1">
      <c r="B119" s="36"/>
      <c r="C119" s="30" t="s">
        <v>24</v>
      </c>
      <c r="D119" s="37"/>
      <c r="E119" s="37"/>
      <c r="F119" s="25" t="str">
        <f>E15</f>
        <v xml:space="preserve"> </v>
      </c>
      <c r="G119" s="37"/>
      <c r="H119" s="37"/>
      <c r="I119" s="140" t="s">
        <v>30</v>
      </c>
      <c r="J119" s="34" t="str">
        <f>E21</f>
        <v>Tomáš Ryngl, DiS.</v>
      </c>
      <c r="K119" s="37"/>
      <c r="L119" s="41"/>
    </row>
    <row r="120" s="1" customFormat="1" ht="15.15" customHeight="1">
      <c r="B120" s="36"/>
      <c r="C120" s="30" t="s">
        <v>28</v>
      </c>
      <c r="D120" s="37"/>
      <c r="E120" s="37"/>
      <c r="F120" s="25" t="str">
        <f>IF(E18="","",E18)</f>
        <v>Vyplň údaj</v>
      </c>
      <c r="G120" s="37"/>
      <c r="H120" s="37"/>
      <c r="I120" s="140" t="s">
        <v>33</v>
      </c>
      <c r="J120" s="34" t="str">
        <f>E24</f>
        <v>Tomáš Ryngl, DiS.</v>
      </c>
      <c r="K120" s="37"/>
      <c r="L120" s="41"/>
    </row>
    <row r="121" s="1" customFormat="1" ht="10.32" customHeight="1">
      <c r="B121" s="36"/>
      <c r="C121" s="37"/>
      <c r="D121" s="37"/>
      <c r="E121" s="37"/>
      <c r="F121" s="37"/>
      <c r="G121" s="37"/>
      <c r="H121" s="37"/>
      <c r="I121" s="137"/>
      <c r="J121" s="37"/>
      <c r="K121" s="37"/>
      <c r="L121" s="41"/>
    </row>
    <row r="122" s="10" customFormat="1" ht="29.28" customHeight="1">
      <c r="B122" s="195"/>
      <c r="C122" s="196" t="s">
        <v>109</v>
      </c>
      <c r="D122" s="197" t="s">
        <v>60</v>
      </c>
      <c r="E122" s="197" t="s">
        <v>56</v>
      </c>
      <c r="F122" s="197" t="s">
        <v>57</v>
      </c>
      <c r="G122" s="197" t="s">
        <v>110</v>
      </c>
      <c r="H122" s="197" t="s">
        <v>111</v>
      </c>
      <c r="I122" s="198" t="s">
        <v>112</v>
      </c>
      <c r="J122" s="199" t="s">
        <v>97</v>
      </c>
      <c r="K122" s="200" t="s">
        <v>113</v>
      </c>
      <c r="L122" s="201"/>
      <c r="M122" s="93" t="s">
        <v>1</v>
      </c>
      <c r="N122" s="94" t="s">
        <v>39</v>
      </c>
      <c r="O122" s="94" t="s">
        <v>114</v>
      </c>
      <c r="P122" s="94" t="s">
        <v>115</v>
      </c>
      <c r="Q122" s="94" t="s">
        <v>116</v>
      </c>
      <c r="R122" s="94" t="s">
        <v>117</v>
      </c>
      <c r="S122" s="94" t="s">
        <v>118</v>
      </c>
      <c r="T122" s="95" t="s">
        <v>119</v>
      </c>
    </row>
    <row r="123" s="1" customFormat="1" ht="22.8" customHeight="1">
      <c r="B123" s="36"/>
      <c r="C123" s="100" t="s">
        <v>120</v>
      </c>
      <c r="D123" s="37"/>
      <c r="E123" s="37"/>
      <c r="F123" s="37"/>
      <c r="G123" s="37"/>
      <c r="H123" s="37"/>
      <c r="I123" s="137"/>
      <c r="J123" s="202">
        <f>BK123</f>
        <v>0</v>
      </c>
      <c r="K123" s="37"/>
      <c r="L123" s="41"/>
      <c r="M123" s="96"/>
      <c r="N123" s="97"/>
      <c r="O123" s="97"/>
      <c r="P123" s="203">
        <f>P124+P213</f>
        <v>0</v>
      </c>
      <c r="Q123" s="97"/>
      <c r="R123" s="203">
        <f>R124+R213</f>
        <v>3.2425169999999994</v>
      </c>
      <c r="S123" s="97"/>
      <c r="T123" s="204">
        <f>T124+T213</f>
        <v>2.8768899999999999</v>
      </c>
      <c r="AT123" s="15" t="s">
        <v>74</v>
      </c>
      <c r="AU123" s="15" t="s">
        <v>99</v>
      </c>
      <c r="BK123" s="205">
        <f>BK124+BK213</f>
        <v>0</v>
      </c>
    </row>
    <row r="124" s="11" customFormat="1" ht="25.92" customHeight="1">
      <c r="B124" s="206"/>
      <c r="C124" s="207"/>
      <c r="D124" s="208" t="s">
        <v>74</v>
      </c>
      <c r="E124" s="209" t="s">
        <v>183</v>
      </c>
      <c r="F124" s="209" t="s">
        <v>184</v>
      </c>
      <c r="G124" s="207"/>
      <c r="H124" s="207"/>
      <c r="I124" s="210"/>
      <c r="J124" s="211">
        <f>BK124</f>
        <v>0</v>
      </c>
      <c r="K124" s="207"/>
      <c r="L124" s="212"/>
      <c r="M124" s="213"/>
      <c r="N124" s="214"/>
      <c r="O124" s="214"/>
      <c r="P124" s="215">
        <f>P125+P146+P179+P190+P204</f>
        <v>0</v>
      </c>
      <c r="Q124" s="214"/>
      <c r="R124" s="215">
        <f>R125+R146+R179+R190+R204</f>
        <v>3.2425169999999994</v>
      </c>
      <c r="S124" s="214"/>
      <c r="T124" s="216">
        <f>T125+T146+T179+T190+T204</f>
        <v>2.8768899999999999</v>
      </c>
      <c r="AR124" s="217" t="s">
        <v>85</v>
      </c>
      <c r="AT124" s="218" t="s">
        <v>74</v>
      </c>
      <c r="AU124" s="218" t="s">
        <v>75</v>
      </c>
      <c r="AY124" s="217" t="s">
        <v>123</v>
      </c>
      <c r="BK124" s="219">
        <f>BK125+BK146+BK179+BK190+BK204</f>
        <v>0</v>
      </c>
    </row>
    <row r="125" s="11" customFormat="1" ht="22.8" customHeight="1">
      <c r="B125" s="206"/>
      <c r="C125" s="207"/>
      <c r="D125" s="208" t="s">
        <v>74</v>
      </c>
      <c r="E125" s="220" t="s">
        <v>248</v>
      </c>
      <c r="F125" s="220" t="s">
        <v>249</v>
      </c>
      <c r="G125" s="207"/>
      <c r="H125" s="207"/>
      <c r="I125" s="210"/>
      <c r="J125" s="221">
        <f>BK125</f>
        <v>0</v>
      </c>
      <c r="K125" s="207"/>
      <c r="L125" s="212"/>
      <c r="M125" s="213"/>
      <c r="N125" s="214"/>
      <c r="O125" s="214"/>
      <c r="P125" s="215">
        <f>SUM(P126:P145)</f>
        <v>0</v>
      </c>
      <c r="Q125" s="214"/>
      <c r="R125" s="215">
        <f>SUM(R126:R145)</f>
        <v>0.62352999999999992</v>
      </c>
      <c r="S125" s="214"/>
      <c r="T125" s="216">
        <f>SUM(T126:T145)</f>
        <v>0</v>
      </c>
      <c r="AR125" s="217" t="s">
        <v>85</v>
      </c>
      <c r="AT125" s="218" t="s">
        <v>74</v>
      </c>
      <c r="AU125" s="218" t="s">
        <v>83</v>
      </c>
      <c r="AY125" s="217" t="s">
        <v>123</v>
      </c>
      <c r="BK125" s="219">
        <f>SUM(BK126:BK145)</f>
        <v>0</v>
      </c>
    </row>
    <row r="126" s="1" customFormat="1" ht="24" customHeight="1">
      <c r="B126" s="36"/>
      <c r="C126" s="222" t="s">
        <v>250</v>
      </c>
      <c r="D126" s="222" t="s">
        <v>126</v>
      </c>
      <c r="E126" s="223" t="s">
        <v>251</v>
      </c>
      <c r="F126" s="224" t="s">
        <v>252</v>
      </c>
      <c r="G126" s="225" t="s">
        <v>157</v>
      </c>
      <c r="H126" s="226">
        <v>468.89999999999998</v>
      </c>
      <c r="I126" s="227"/>
      <c r="J126" s="228">
        <f>ROUND(I126*H126,2)</f>
        <v>0</v>
      </c>
      <c r="K126" s="224" t="s">
        <v>130</v>
      </c>
      <c r="L126" s="41"/>
      <c r="M126" s="229" t="s">
        <v>1</v>
      </c>
      <c r="N126" s="230" t="s">
        <v>40</v>
      </c>
      <c r="O126" s="84"/>
      <c r="P126" s="231">
        <f>O126*H126</f>
        <v>0</v>
      </c>
      <c r="Q126" s="231">
        <v>0.00019000000000000001</v>
      </c>
      <c r="R126" s="231">
        <f>Q126*H126</f>
        <v>0.089091000000000004</v>
      </c>
      <c r="S126" s="231">
        <v>0</v>
      </c>
      <c r="T126" s="232">
        <f>S126*H126</f>
        <v>0</v>
      </c>
      <c r="AR126" s="233" t="s">
        <v>190</v>
      </c>
      <c r="AT126" s="233" t="s">
        <v>126</v>
      </c>
      <c r="AU126" s="233" t="s">
        <v>85</v>
      </c>
      <c r="AY126" s="15" t="s">
        <v>123</v>
      </c>
      <c r="BE126" s="234">
        <f>IF(N126="základní",J126,0)</f>
        <v>0</v>
      </c>
      <c r="BF126" s="234">
        <f>IF(N126="snížená",J126,0)</f>
        <v>0</v>
      </c>
      <c r="BG126" s="234">
        <f>IF(N126="zákl. přenesená",J126,0)</f>
        <v>0</v>
      </c>
      <c r="BH126" s="234">
        <f>IF(N126="sníž. přenesená",J126,0)</f>
        <v>0</v>
      </c>
      <c r="BI126" s="234">
        <f>IF(N126="nulová",J126,0)</f>
        <v>0</v>
      </c>
      <c r="BJ126" s="15" t="s">
        <v>83</v>
      </c>
      <c r="BK126" s="234">
        <f>ROUND(I126*H126,2)</f>
        <v>0</v>
      </c>
      <c r="BL126" s="15" t="s">
        <v>190</v>
      </c>
      <c r="BM126" s="233" t="s">
        <v>253</v>
      </c>
    </row>
    <row r="127" s="12" customFormat="1">
      <c r="B127" s="235"/>
      <c r="C127" s="236"/>
      <c r="D127" s="237" t="s">
        <v>136</v>
      </c>
      <c r="E127" s="238" t="s">
        <v>1</v>
      </c>
      <c r="F127" s="239" t="s">
        <v>254</v>
      </c>
      <c r="G127" s="236"/>
      <c r="H127" s="240">
        <v>468.89999999999998</v>
      </c>
      <c r="I127" s="241"/>
      <c r="J127" s="236"/>
      <c r="K127" s="236"/>
      <c r="L127" s="242"/>
      <c r="M127" s="243"/>
      <c r="N127" s="244"/>
      <c r="O127" s="244"/>
      <c r="P127" s="244"/>
      <c r="Q127" s="244"/>
      <c r="R127" s="244"/>
      <c r="S127" s="244"/>
      <c r="T127" s="245"/>
      <c r="AT127" s="246" t="s">
        <v>136</v>
      </c>
      <c r="AU127" s="246" t="s">
        <v>85</v>
      </c>
      <c r="AV127" s="12" t="s">
        <v>85</v>
      </c>
      <c r="AW127" s="12" t="s">
        <v>32</v>
      </c>
      <c r="AX127" s="12" t="s">
        <v>83</v>
      </c>
      <c r="AY127" s="246" t="s">
        <v>123</v>
      </c>
    </row>
    <row r="128" s="1" customFormat="1" ht="24" customHeight="1">
      <c r="B128" s="36"/>
      <c r="C128" s="247" t="s">
        <v>255</v>
      </c>
      <c r="D128" s="247" t="s">
        <v>203</v>
      </c>
      <c r="E128" s="248" t="s">
        <v>256</v>
      </c>
      <c r="F128" s="249" t="s">
        <v>257</v>
      </c>
      <c r="G128" s="250" t="s">
        <v>157</v>
      </c>
      <c r="H128" s="251">
        <v>178.80000000000001</v>
      </c>
      <c r="I128" s="252"/>
      <c r="J128" s="253">
        <f>ROUND(I128*H128,2)</f>
        <v>0</v>
      </c>
      <c r="K128" s="249" t="s">
        <v>130</v>
      </c>
      <c r="L128" s="254"/>
      <c r="M128" s="255" t="s">
        <v>1</v>
      </c>
      <c r="N128" s="256" t="s">
        <v>40</v>
      </c>
      <c r="O128" s="84"/>
      <c r="P128" s="231">
        <f>O128*H128</f>
        <v>0</v>
      </c>
      <c r="Q128" s="231">
        <v>0.00054000000000000001</v>
      </c>
      <c r="R128" s="231">
        <f>Q128*H128</f>
        <v>0.096552000000000013</v>
      </c>
      <c r="S128" s="231">
        <v>0</v>
      </c>
      <c r="T128" s="232">
        <f>S128*H128</f>
        <v>0</v>
      </c>
      <c r="AR128" s="233" t="s">
        <v>206</v>
      </c>
      <c r="AT128" s="233" t="s">
        <v>203</v>
      </c>
      <c r="AU128" s="233" t="s">
        <v>85</v>
      </c>
      <c r="AY128" s="15" t="s">
        <v>123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5" t="s">
        <v>83</v>
      </c>
      <c r="BK128" s="234">
        <f>ROUND(I128*H128,2)</f>
        <v>0</v>
      </c>
      <c r="BL128" s="15" t="s">
        <v>190</v>
      </c>
      <c r="BM128" s="233" t="s">
        <v>258</v>
      </c>
    </row>
    <row r="129" s="12" customFormat="1">
      <c r="B129" s="235"/>
      <c r="C129" s="236"/>
      <c r="D129" s="237" t="s">
        <v>136</v>
      </c>
      <c r="E129" s="238" t="s">
        <v>1</v>
      </c>
      <c r="F129" s="239" t="s">
        <v>259</v>
      </c>
      <c r="G129" s="236"/>
      <c r="H129" s="240">
        <v>178.80000000000001</v>
      </c>
      <c r="I129" s="241"/>
      <c r="J129" s="236"/>
      <c r="K129" s="236"/>
      <c r="L129" s="242"/>
      <c r="M129" s="243"/>
      <c r="N129" s="244"/>
      <c r="O129" s="244"/>
      <c r="P129" s="244"/>
      <c r="Q129" s="244"/>
      <c r="R129" s="244"/>
      <c r="S129" s="244"/>
      <c r="T129" s="245"/>
      <c r="AT129" s="246" t="s">
        <v>136</v>
      </c>
      <c r="AU129" s="246" t="s">
        <v>85</v>
      </c>
      <c r="AV129" s="12" t="s">
        <v>85</v>
      </c>
      <c r="AW129" s="12" t="s">
        <v>32</v>
      </c>
      <c r="AX129" s="12" t="s">
        <v>83</v>
      </c>
      <c r="AY129" s="246" t="s">
        <v>123</v>
      </c>
    </row>
    <row r="130" s="1" customFormat="1" ht="24" customHeight="1">
      <c r="B130" s="36"/>
      <c r="C130" s="247" t="s">
        <v>260</v>
      </c>
      <c r="D130" s="247" t="s">
        <v>203</v>
      </c>
      <c r="E130" s="248" t="s">
        <v>261</v>
      </c>
      <c r="F130" s="249" t="s">
        <v>262</v>
      </c>
      <c r="G130" s="250" t="s">
        <v>157</v>
      </c>
      <c r="H130" s="251">
        <v>25.300000000000001</v>
      </c>
      <c r="I130" s="252"/>
      <c r="J130" s="253">
        <f>ROUND(I130*H130,2)</f>
        <v>0</v>
      </c>
      <c r="K130" s="249" t="s">
        <v>130</v>
      </c>
      <c r="L130" s="254"/>
      <c r="M130" s="255" t="s">
        <v>1</v>
      </c>
      <c r="N130" s="256" t="s">
        <v>40</v>
      </c>
      <c r="O130" s="84"/>
      <c r="P130" s="231">
        <f>O130*H130</f>
        <v>0</v>
      </c>
      <c r="Q130" s="231">
        <v>0.00059000000000000003</v>
      </c>
      <c r="R130" s="231">
        <f>Q130*H130</f>
        <v>0.014927000000000001</v>
      </c>
      <c r="S130" s="231">
        <v>0</v>
      </c>
      <c r="T130" s="232">
        <f>S130*H130</f>
        <v>0</v>
      </c>
      <c r="AR130" s="233" t="s">
        <v>206</v>
      </c>
      <c r="AT130" s="233" t="s">
        <v>203</v>
      </c>
      <c r="AU130" s="233" t="s">
        <v>85</v>
      </c>
      <c r="AY130" s="15" t="s">
        <v>123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5" t="s">
        <v>83</v>
      </c>
      <c r="BK130" s="234">
        <f>ROUND(I130*H130,2)</f>
        <v>0</v>
      </c>
      <c r="BL130" s="15" t="s">
        <v>190</v>
      </c>
      <c r="BM130" s="233" t="s">
        <v>263</v>
      </c>
    </row>
    <row r="131" s="12" customFormat="1">
      <c r="B131" s="235"/>
      <c r="C131" s="236"/>
      <c r="D131" s="237" t="s">
        <v>136</v>
      </c>
      <c r="E131" s="238" t="s">
        <v>1</v>
      </c>
      <c r="F131" s="239" t="s">
        <v>264</v>
      </c>
      <c r="G131" s="236"/>
      <c r="H131" s="240">
        <v>25.300000000000001</v>
      </c>
      <c r="I131" s="241"/>
      <c r="J131" s="236"/>
      <c r="K131" s="236"/>
      <c r="L131" s="242"/>
      <c r="M131" s="243"/>
      <c r="N131" s="244"/>
      <c r="O131" s="244"/>
      <c r="P131" s="244"/>
      <c r="Q131" s="244"/>
      <c r="R131" s="244"/>
      <c r="S131" s="244"/>
      <c r="T131" s="245"/>
      <c r="AT131" s="246" t="s">
        <v>136</v>
      </c>
      <c r="AU131" s="246" t="s">
        <v>85</v>
      </c>
      <c r="AV131" s="12" t="s">
        <v>85</v>
      </c>
      <c r="AW131" s="12" t="s">
        <v>32</v>
      </c>
      <c r="AX131" s="12" t="s">
        <v>83</v>
      </c>
      <c r="AY131" s="246" t="s">
        <v>123</v>
      </c>
    </row>
    <row r="132" s="1" customFormat="1" ht="24" customHeight="1">
      <c r="B132" s="36"/>
      <c r="C132" s="247" t="s">
        <v>265</v>
      </c>
      <c r="D132" s="247" t="s">
        <v>203</v>
      </c>
      <c r="E132" s="248" t="s">
        <v>266</v>
      </c>
      <c r="F132" s="249" t="s">
        <v>267</v>
      </c>
      <c r="G132" s="250" t="s">
        <v>157</v>
      </c>
      <c r="H132" s="251">
        <v>155.30000000000001</v>
      </c>
      <c r="I132" s="252"/>
      <c r="J132" s="253">
        <f>ROUND(I132*H132,2)</f>
        <v>0</v>
      </c>
      <c r="K132" s="249" t="s">
        <v>130</v>
      </c>
      <c r="L132" s="254"/>
      <c r="M132" s="255" t="s">
        <v>1</v>
      </c>
      <c r="N132" s="256" t="s">
        <v>40</v>
      </c>
      <c r="O132" s="84"/>
      <c r="P132" s="231">
        <f>O132*H132</f>
        <v>0</v>
      </c>
      <c r="Q132" s="231">
        <v>0.00064999999999999997</v>
      </c>
      <c r="R132" s="231">
        <f>Q132*H132</f>
        <v>0.10094500000000001</v>
      </c>
      <c r="S132" s="231">
        <v>0</v>
      </c>
      <c r="T132" s="232">
        <f>S132*H132</f>
        <v>0</v>
      </c>
      <c r="AR132" s="233" t="s">
        <v>206</v>
      </c>
      <c r="AT132" s="233" t="s">
        <v>203</v>
      </c>
      <c r="AU132" s="233" t="s">
        <v>85</v>
      </c>
      <c r="AY132" s="15" t="s">
        <v>123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5" t="s">
        <v>83</v>
      </c>
      <c r="BK132" s="234">
        <f>ROUND(I132*H132,2)</f>
        <v>0</v>
      </c>
      <c r="BL132" s="15" t="s">
        <v>190</v>
      </c>
      <c r="BM132" s="233" t="s">
        <v>268</v>
      </c>
    </row>
    <row r="133" s="12" customFormat="1">
      <c r="B133" s="235"/>
      <c r="C133" s="236"/>
      <c r="D133" s="237" t="s">
        <v>136</v>
      </c>
      <c r="E133" s="238" t="s">
        <v>1</v>
      </c>
      <c r="F133" s="239" t="s">
        <v>269</v>
      </c>
      <c r="G133" s="236"/>
      <c r="H133" s="240">
        <v>155.30000000000001</v>
      </c>
      <c r="I133" s="241"/>
      <c r="J133" s="236"/>
      <c r="K133" s="236"/>
      <c r="L133" s="242"/>
      <c r="M133" s="243"/>
      <c r="N133" s="244"/>
      <c r="O133" s="244"/>
      <c r="P133" s="244"/>
      <c r="Q133" s="244"/>
      <c r="R133" s="244"/>
      <c r="S133" s="244"/>
      <c r="T133" s="245"/>
      <c r="AT133" s="246" t="s">
        <v>136</v>
      </c>
      <c r="AU133" s="246" t="s">
        <v>85</v>
      </c>
      <c r="AV133" s="12" t="s">
        <v>85</v>
      </c>
      <c r="AW133" s="12" t="s">
        <v>32</v>
      </c>
      <c r="AX133" s="12" t="s">
        <v>83</v>
      </c>
      <c r="AY133" s="246" t="s">
        <v>123</v>
      </c>
    </row>
    <row r="134" s="1" customFormat="1" ht="24" customHeight="1">
      <c r="B134" s="36"/>
      <c r="C134" s="247" t="s">
        <v>270</v>
      </c>
      <c r="D134" s="247" t="s">
        <v>203</v>
      </c>
      <c r="E134" s="248" t="s">
        <v>271</v>
      </c>
      <c r="F134" s="249" t="s">
        <v>272</v>
      </c>
      <c r="G134" s="250" t="s">
        <v>157</v>
      </c>
      <c r="H134" s="251">
        <v>40.5</v>
      </c>
      <c r="I134" s="252"/>
      <c r="J134" s="253">
        <f>ROUND(I134*H134,2)</f>
        <v>0</v>
      </c>
      <c r="K134" s="249" t="s">
        <v>130</v>
      </c>
      <c r="L134" s="254"/>
      <c r="M134" s="255" t="s">
        <v>1</v>
      </c>
      <c r="N134" s="256" t="s">
        <v>40</v>
      </c>
      <c r="O134" s="84"/>
      <c r="P134" s="231">
        <f>O134*H134</f>
        <v>0</v>
      </c>
      <c r="Q134" s="231">
        <v>0.00077999999999999999</v>
      </c>
      <c r="R134" s="231">
        <f>Q134*H134</f>
        <v>0.03159</v>
      </c>
      <c r="S134" s="231">
        <v>0</v>
      </c>
      <c r="T134" s="232">
        <f>S134*H134</f>
        <v>0</v>
      </c>
      <c r="AR134" s="233" t="s">
        <v>206</v>
      </c>
      <c r="AT134" s="233" t="s">
        <v>203</v>
      </c>
      <c r="AU134" s="233" t="s">
        <v>85</v>
      </c>
      <c r="AY134" s="15" t="s">
        <v>123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5" t="s">
        <v>83</v>
      </c>
      <c r="BK134" s="234">
        <f>ROUND(I134*H134,2)</f>
        <v>0</v>
      </c>
      <c r="BL134" s="15" t="s">
        <v>190</v>
      </c>
      <c r="BM134" s="233" t="s">
        <v>273</v>
      </c>
    </row>
    <row r="135" s="12" customFormat="1">
      <c r="B135" s="235"/>
      <c r="C135" s="236"/>
      <c r="D135" s="237" t="s">
        <v>136</v>
      </c>
      <c r="E135" s="238" t="s">
        <v>1</v>
      </c>
      <c r="F135" s="239" t="s">
        <v>274</v>
      </c>
      <c r="G135" s="236"/>
      <c r="H135" s="240">
        <v>40.5</v>
      </c>
      <c r="I135" s="241"/>
      <c r="J135" s="236"/>
      <c r="K135" s="236"/>
      <c r="L135" s="242"/>
      <c r="M135" s="243"/>
      <c r="N135" s="244"/>
      <c r="O135" s="244"/>
      <c r="P135" s="244"/>
      <c r="Q135" s="244"/>
      <c r="R135" s="244"/>
      <c r="S135" s="244"/>
      <c r="T135" s="245"/>
      <c r="AT135" s="246" t="s">
        <v>136</v>
      </c>
      <c r="AU135" s="246" t="s">
        <v>85</v>
      </c>
      <c r="AV135" s="12" t="s">
        <v>85</v>
      </c>
      <c r="AW135" s="12" t="s">
        <v>32</v>
      </c>
      <c r="AX135" s="12" t="s">
        <v>83</v>
      </c>
      <c r="AY135" s="246" t="s">
        <v>123</v>
      </c>
    </row>
    <row r="136" s="1" customFormat="1" ht="24" customHeight="1">
      <c r="B136" s="36"/>
      <c r="C136" s="247" t="s">
        <v>275</v>
      </c>
      <c r="D136" s="247" t="s">
        <v>203</v>
      </c>
      <c r="E136" s="248" t="s">
        <v>276</v>
      </c>
      <c r="F136" s="249" t="s">
        <v>277</v>
      </c>
      <c r="G136" s="250" t="s">
        <v>157</v>
      </c>
      <c r="H136" s="251">
        <v>69</v>
      </c>
      <c r="I136" s="252"/>
      <c r="J136" s="253">
        <f>ROUND(I136*H136,2)</f>
        <v>0</v>
      </c>
      <c r="K136" s="249" t="s">
        <v>130</v>
      </c>
      <c r="L136" s="254"/>
      <c r="M136" s="255" t="s">
        <v>1</v>
      </c>
      <c r="N136" s="256" t="s">
        <v>40</v>
      </c>
      <c r="O136" s="84"/>
      <c r="P136" s="231">
        <f>O136*H136</f>
        <v>0</v>
      </c>
      <c r="Q136" s="231">
        <v>0.0010100000000000001</v>
      </c>
      <c r="R136" s="231">
        <f>Q136*H136</f>
        <v>0.069690000000000002</v>
      </c>
      <c r="S136" s="231">
        <v>0</v>
      </c>
      <c r="T136" s="232">
        <f>S136*H136</f>
        <v>0</v>
      </c>
      <c r="AR136" s="233" t="s">
        <v>206</v>
      </c>
      <c r="AT136" s="233" t="s">
        <v>203</v>
      </c>
      <c r="AU136" s="233" t="s">
        <v>85</v>
      </c>
      <c r="AY136" s="15" t="s">
        <v>123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5" t="s">
        <v>83</v>
      </c>
      <c r="BK136" s="234">
        <f>ROUND(I136*H136,2)</f>
        <v>0</v>
      </c>
      <c r="BL136" s="15" t="s">
        <v>190</v>
      </c>
      <c r="BM136" s="233" t="s">
        <v>278</v>
      </c>
    </row>
    <row r="137" s="12" customFormat="1">
      <c r="B137" s="235"/>
      <c r="C137" s="236"/>
      <c r="D137" s="237" t="s">
        <v>136</v>
      </c>
      <c r="E137" s="238" t="s">
        <v>1</v>
      </c>
      <c r="F137" s="239" t="s">
        <v>279</v>
      </c>
      <c r="G137" s="236"/>
      <c r="H137" s="240">
        <v>69</v>
      </c>
      <c r="I137" s="241"/>
      <c r="J137" s="236"/>
      <c r="K137" s="236"/>
      <c r="L137" s="242"/>
      <c r="M137" s="243"/>
      <c r="N137" s="244"/>
      <c r="O137" s="244"/>
      <c r="P137" s="244"/>
      <c r="Q137" s="244"/>
      <c r="R137" s="244"/>
      <c r="S137" s="244"/>
      <c r="T137" s="245"/>
      <c r="AT137" s="246" t="s">
        <v>136</v>
      </c>
      <c r="AU137" s="246" t="s">
        <v>85</v>
      </c>
      <c r="AV137" s="12" t="s">
        <v>85</v>
      </c>
      <c r="AW137" s="12" t="s">
        <v>32</v>
      </c>
      <c r="AX137" s="12" t="s">
        <v>83</v>
      </c>
      <c r="AY137" s="246" t="s">
        <v>123</v>
      </c>
    </row>
    <row r="138" s="1" customFormat="1" ht="24" customHeight="1">
      <c r="B138" s="36"/>
      <c r="C138" s="222" t="s">
        <v>280</v>
      </c>
      <c r="D138" s="222" t="s">
        <v>126</v>
      </c>
      <c r="E138" s="223" t="s">
        <v>281</v>
      </c>
      <c r="F138" s="224" t="s">
        <v>282</v>
      </c>
      <c r="G138" s="225" t="s">
        <v>157</v>
      </c>
      <c r="H138" s="226">
        <v>160.90000000000001</v>
      </c>
      <c r="I138" s="227"/>
      <c r="J138" s="228">
        <f>ROUND(I138*H138,2)</f>
        <v>0</v>
      </c>
      <c r="K138" s="224" t="s">
        <v>130</v>
      </c>
      <c r="L138" s="41"/>
      <c r="M138" s="229" t="s">
        <v>1</v>
      </c>
      <c r="N138" s="230" t="s">
        <v>40</v>
      </c>
      <c r="O138" s="84"/>
      <c r="P138" s="231">
        <f>O138*H138</f>
        <v>0</v>
      </c>
      <c r="Q138" s="231">
        <v>0.00027</v>
      </c>
      <c r="R138" s="231">
        <f>Q138*H138</f>
        <v>0.043443000000000002</v>
      </c>
      <c r="S138" s="231">
        <v>0</v>
      </c>
      <c r="T138" s="232">
        <f>S138*H138</f>
        <v>0</v>
      </c>
      <c r="AR138" s="233" t="s">
        <v>190</v>
      </c>
      <c r="AT138" s="233" t="s">
        <v>126</v>
      </c>
      <c r="AU138" s="233" t="s">
        <v>85</v>
      </c>
      <c r="AY138" s="15" t="s">
        <v>123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5" t="s">
        <v>83</v>
      </c>
      <c r="BK138" s="234">
        <f>ROUND(I138*H138,2)</f>
        <v>0</v>
      </c>
      <c r="BL138" s="15" t="s">
        <v>190</v>
      </c>
      <c r="BM138" s="233" t="s">
        <v>283</v>
      </c>
    </row>
    <row r="139" s="12" customFormat="1">
      <c r="B139" s="235"/>
      <c r="C139" s="236"/>
      <c r="D139" s="237" t="s">
        <v>136</v>
      </c>
      <c r="E139" s="238" t="s">
        <v>1</v>
      </c>
      <c r="F139" s="239" t="s">
        <v>284</v>
      </c>
      <c r="G139" s="236"/>
      <c r="H139" s="240">
        <v>160.90000000000001</v>
      </c>
      <c r="I139" s="241"/>
      <c r="J139" s="236"/>
      <c r="K139" s="236"/>
      <c r="L139" s="242"/>
      <c r="M139" s="243"/>
      <c r="N139" s="244"/>
      <c r="O139" s="244"/>
      <c r="P139" s="244"/>
      <c r="Q139" s="244"/>
      <c r="R139" s="244"/>
      <c r="S139" s="244"/>
      <c r="T139" s="245"/>
      <c r="AT139" s="246" t="s">
        <v>136</v>
      </c>
      <c r="AU139" s="246" t="s">
        <v>85</v>
      </c>
      <c r="AV139" s="12" t="s">
        <v>85</v>
      </c>
      <c r="AW139" s="12" t="s">
        <v>32</v>
      </c>
      <c r="AX139" s="12" t="s">
        <v>83</v>
      </c>
      <c r="AY139" s="246" t="s">
        <v>123</v>
      </c>
    </row>
    <row r="140" s="1" customFormat="1" ht="24" customHeight="1">
      <c r="B140" s="36"/>
      <c r="C140" s="247" t="s">
        <v>206</v>
      </c>
      <c r="D140" s="247" t="s">
        <v>203</v>
      </c>
      <c r="E140" s="248" t="s">
        <v>285</v>
      </c>
      <c r="F140" s="249" t="s">
        <v>286</v>
      </c>
      <c r="G140" s="250" t="s">
        <v>157</v>
      </c>
      <c r="H140" s="251">
        <v>90.900000000000006</v>
      </c>
      <c r="I140" s="252"/>
      <c r="J140" s="253">
        <f>ROUND(I140*H140,2)</f>
        <v>0</v>
      </c>
      <c r="K140" s="249" t="s">
        <v>130</v>
      </c>
      <c r="L140" s="254"/>
      <c r="M140" s="255" t="s">
        <v>1</v>
      </c>
      <c r="N140" s="256" t="s">
        <v>40</v>
      </c>
      <c r="O140" s="84"/>
      <c r="P140" s="231">
        <f>O140*H140</f>
        <v>0</v>
      </c>
      <c r="Q140" s="231">
        <v>0.00088000000000000003</v>
      </c>
      <c r="R140" s="231">
        <f>Q140*H140</f>
        <v>0.079992000000000008</v>
      </c>
      <c r="S140" s="231">
        <v>0</v>
      </c>
      <c r="T140" s="232">
        <f>S140*H140</f>
        <v>0</v>
      </c>
      <c r="AR140" s="233" t="s">
        <v>206</v>
      </c>
      <c r="AT140" s="233" t="s">
        <v>203</v>
      </c>
      <c r="AU140" s="233" t="s">
        <v>85</v>
      </c>
      <c r="AY140" s="15" t="s">
        <v>123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5" t="s">
        <v>83</v>
      </c>
      <c r="BK140" s="234">
        <f>ROUND(I140*H140,2)</f>
        <v>0</v>
      </c>
      <c r="BL140" s="15" t="s">
        <v>190</v>
      </c>
      <c r="BM140" s="233" t="s">
        <v>287</v>
      </c>
    </row>
    <row r="141" s="12" customFormat="1">
      <c r="B141" s="235"/>
      <c r="C141" s="236"/>
      <c r="D141" s="237" t="s">
        <v>136</v>
      </c>
      <c r="E141" s="238" t="s">
        <v>1</v>
      </c>
      <c r="F141" s="239" t="s">
        <v>288</v>
      </c>
      <c r="G141" s="236"/>
      <c r="H141" s="240">
        <v>90.900000000000006</v>
      </c>
      <c r="I141" s="241"/>
      <c r="J141" s="236"/>
      <c r="K141" s="236"/>
      <c r="L141" s="242"/>
      <c r="M141" s="243"/>
      <c r="N141" s="244"/>
      <c r="O141" s="244"/>
      <c r="P141" s="244"/>
      <c r="Q141" s="244"/>
      <c r="R141" s="244"/>
      <c r="S141" s="244"/>
      <c r="T141" s="245"/>
      <c r="AT141" s="246" t="s">
        <v>136</v>
      </c>
      <c r="AU141" s="246" t="s">
        <v>85</v>
      </c>
      <c r="AV141" s="12" t="s">
        <v>85</v>
      </c>
      <c r="AW141" s="12" t="s">
        <v>32</v>
      </c>
      <c r="AX141" s="12" t="s">
        <v>83</v>
      </c>
      <c r="AY141" s="246" t="s">
        <v>123</v>
      </c>
    </row>
    <row r="142" s="1" customFormat="1" ht="24" customHeight="1">
      <c r="B142" s="36"/>
      <c r="C142" s="247" t="s">
        <v>289</v>
      </c>
      <c r="D142" s="247" t="s">
        <v>203</v>
      </c>
      <c r="E142" s="248" t="s">
        <v>290</v>
      </c>
      <c r="F142" s="249" t="s">
        <v>291</v>
      </c>
      <c r="G142" s="250" t="s">
        <v>157</v>
      </c>
      <c r="H142" s="251">
        <v>70</v>
      </c>
      <c r="I142" s="252"/>
      <c r="J142" s="253">
        <f>ROUND(I142*H142,2)</f>
        <v>0</v>
      </c>
      <c r="K142" s="249" t="s">
        <v>130</v>
      </c>
      <c r="L142" s="254"/>
      <c r="M142" s="255" t="s">
        <v>1</v>
      </c>
      <c r="N142" s="256" t="s">
        <v>40</v>
      </c>
      <c r="O142" s="84"/>
      <c r="P142" s="231">
        <f>O142*H142</f>
        <v>0</v>
      </c>
      <c r="Q142" s="231">
        <v>0.00139</v>
      </c>
      <c r="R142" s="231">
        <f>Q142*H142</f>
        <v>0.097299999999999998</v>
      </c>
      <c r="S142" s="231">
        <v>0</v>
      </c>
      <c r="T142" s="232">
        <f>S142*H142</f>
        <v>0</v>
      </c>
      <c r="AR142" s="233" t="s">
        <v>206</v>
      </c>
      <c r="AT142" s="233" t="s">
        <v>203</v>
      </c>
      <c r="AU142" s="233" t="s">
        <v>85</v>
      </c>
      <c r="AY142" s="15" t="s">
        <v>123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5" t="s">
        <v>83</v>
      </c>
      <c r="BK142" s="234">
        <f>ROUND(I142*H142,2)</f>
        <v>0</v>
      </c>
      <c r="BL142" s="15" t="s">
        <v>190</v>
      </c>
      <c r="BM142" s="233" t="s">
        <v>292</v>
      </c>
    </row>
    <row r="143" s="12" customFormat="1">
      <c r="B143" s="235"/>
      <c r="C143" s="236"/>
      <c r="D143" s="237" t="s">
        <v>136</v>
      </c>
      <c r="E143" s="238" t="s">
        <v>1</v>
      </c>
      <c r="F143" s="239" t="s">
        <v>293</v>
      </c>
      <c r="G143" s="236"/>
      <c r="H143" s="240">
        <v>70</v>
      </c>
      <c r="I143" s="241"/>
      <c r="J143" s="236"/>
      <c r="K143" s="236"/>
      <c r="L143" s="242"/>
      <c r="M143" s="243"/>
      <c r="N143" s="244"/>
      <c r="O143" s="244"/>
      <c r="P143" s="244"/>
      <c r="Q143" s="244"/>
      <c r="R143" s="244"/>
      <c r="S143" s="244"/>
      <c r="T143" s="245"/>
      <c r="AT143" s="246" t="s">
        <v>136</v>
      </c>
      <c r="AU143" s="246" t="s">
        <v>85</v>
      </c>
      <c r="AV143" s="12" t="s">
        <v>85</v>
      </c>
      <c r="AW143" s="12" t="s">
        <v>32</v>
      </c>
      <c r="AX143" s="12" t="s">
        <v>83</v>
      </c>
      <c r="AY143" s="246" t="s">
        <v>123</v>
      </c>
    </row>
    <row r="144" s="1" customFormat="1" ht="24" customHeight="1">
      <c r="B144" s="36"/>
      <c r="C144" s="222" t="s">
        <v>294</v>
      </c>
      <c r="D144" s="222" t="s">
        <v>126</v>
      </c>
      <c r="E144" s="223" t="s">
        <v>295</v>
      </c>
      <c r="F144" s="224" t="s">
        <v>296</v>
      </c>
      <c r="G144" s="225" t="s">
        <v>168</v>
      </c>
      <c r="H144" s="226">
        <v>0.624</v>
      </c>
      <c r="I144" s="227"/>
      <c r="J144" s="228">
        <f>ROUND(I144*H144,2)</f>
        <v>0</v>
      </c>
      <c r="K144" s="224" t="s">
        <v>130</v>
      </c>
      <c r="L144" s="41"/>
      <c r="M144" s="229" t="s">
        <v>1</v>
      </c>
      <c r="N144" s="230" t="s">
        <v>40</v>
      </c>
      <c r="O144" s="84"/>
      <c r="P144" s="231">
        <f>O144*H144</f>
        <v>0</v>
      </c>
      <c r="Q144" s="231">
        <v>0</v>
      </c>
      <c r="R144" s="231">
        <f>Q144*H144</f>
        <v>0</v>
      </c>
      <c r="S144" s="231">
        <v>0</v>
      </c>
      <c r="T144" s="232">
        <f>S144*H144</f>
        <v>0</v>
      </c>
      <c r="AR144" s="233" t="s">
        <v>190</v>
      </c>
      <c r="AT144" s="233" t="s">
        <v>126</v>
      </c>
      <c r="AU144" s="233" t="s">
        <v>85</v>
      </c>
      <c r="AY144" s="15" t="s">
        <v>123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5" t="s">
        <v>83</v>
      </c>
      <c r="BK144" s="234">
        <f>ROUND(I144*H144,2)</f>
        <v>0</v>
      </c>
      <c r="BL144" s="15" t="s">
        <v>190</v>
      </c>
      <c r="BM144" s="233" t="s">
        <v>297</v>
      </c>
    </row>
    <row r="145" s="1" customFormat="1" ht="24" customHeight="1">
      <c r="B145" s="36"/>
      <c r="C145" s="222" t="s">
        <v>298</v>
      </c>
      <c r="D145" s="222" t="s">
        <v>126</v>
      </c>
      <c r="E145" s="223" t="s">
        <v>299</v>
      </c>
      <c r="F145" s="224" t="s">
        <v>300</v>
      </c>
      <c r="G145" s="225" t="s">
        <v>168</v>
      </c>
      <c r="H145" s="226">
        <v>0.624</v>
      </c>
      <c r="I145" s="227"/>
      <c r="J145" s="228">
        <f>ROUND(I145*H145,2)</f>
        <v>0</v>
      </c>
      <c r="K145" s="224" t="s">
        <v>130</v>
      </c>
      <c r="L145" s="41"/>
      <c r="M145" s="229" t="s">
        <v>1</v>
      </c>
      <c r="N145" s="230" t="s">
        <v>40</v>
      </c>
      <c r="O145" s="84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AR145" s="233" t="s">
        <v>190</v>
      </c>
      <c r="AT145" s="233" t="s">
        <v>126</v>
      </c>
      <c r="AU145" s="233" t="s">
        <v>85</v>
      </c>
      <c r="AY145" s="15" t="s">
        <v>123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5" t="s">
        <v>83</v>
      </c>
      <c r="BK145" s="234">
        <f>ROUND(I145*H145,2)</f>
        <v>0</v>
      </c>
      <c r="BL145" s="15" t="s">
        <v>190</v>
      </c>
      <c r="BM145" s="233" t="s">
        <v>301</v>
      </c>
    </row>
    <row r="146" s="11" customFormat="1" ht="22.8" customHeight="1">
      <c r="B146" s="206"/>
      <c r="C146" s="207"/>
      <c r="D146" s="208" t="s">
        <v>74</v>
      </c>
      <c r="E146" s="220" t="s">
        <v>302</v>
      </c>
      <c r="F146" s="220" t="s">
        <v>303</v>
      </c>
      <c r="G146" s="207"/>
      <c r="H146" s="207"/>
      <c r="I146" s="210"/>
      <c r="J146" s="221">
        <f>BK146</f>
        <v>0</v>
      </c>
      <c r="K146" s="207"/>
      <c r="L146" s="212"/>
      <c r="M146" s="213"/>
      <c r="N146" s="214"/>
      <c r="O146" s="214"/>
      <c r="P146" s="215">
        <f>SUM(P147:P178)</f>
        <v>0</v>
      </c>
      <c r="Q146" s="214"/>
      <c r="R146" s="215">
        <f>SUM(R147:R178)</f>
        <v>2.5158849999999999</v>
      </c>
      <c r="S146" s="214"/>
      <c r="T146" s="216">
        <f>SUM(T147:T178)</f>
        <v>2.7184900000000001</v>
      </c>
      <c r="AR146" s="217" t="s">
        <v>85</v>
      </c>
      <c r="AT146" s="218" t="s">
        <v>74</v>
      </c>
      <c r="AU146" s="218" t="s">
        <v>83</v>
      </c>
      <c r="AY146" s="217" t="s">
        <v>123</v>
      </c>
      <c r="BK146" s="219">
        <f>SUM(BK147:BK178)</f>
        <v>0</v>
      </c>
    </row>
    <row r="147" s="1" customFormat="1" ht="16.5" customHeight="1">
      <c r="B147" s="36"/>
      <c r="C147" s="222" t="s">
        <v>192</v>
      </c>
      <c r="D147" s="222" t="s">
        <v>126</v>
      </c>
      <c r="E147" s="223" t="s">
        <v>304</v>
      </c>
      <c r="F147" s="224" t="s">
        <v>305</v>
      </c>
      <c r="G147" s="225" t="s">
        <v>157</v>
      </c>
      <c r="H147" s="226">
        <v>646</v>
      </c>
      <c r="I147" s="227"/>
      <c r="J147" s="228">
        <f>ROUND(I147*H147,2)</f>
        <v>0</v>
      </c>
      <c r="K147" s="224" t="s">
        <v>130</v>
      </c>
      <c r="L147" s="41"/>
      <c r="M147" s="229" t="s">
        <v>1</v>
      </c>
      <c r="N147" s="230" t="s">
        <v>40</v>
      </c>
      <c r="O147" s="84"/>
      <c r="P147" s="231">
        <f>O147*H147</f>
        <v>0</v>
      </c>
      <c r="Q147" s="231">
        <v>4.0000000000000003E-05</v>
      </c>
      <c r="R147" s="231">
        <f>Q147*H147</f>
        <v>0.025840000000000002</v>
      </c>
      <c r="S147" s="231">
        <v>0.0025400000000000002</v>
      </c>
      <c r="T147" s="232">
        <f>S147*H147</f>
        <v>1.6408400000000001</v>
      </c>
      <c r="AR147" s="233" t="s">
        <v>190</v>
      </c>
      <c r="AT147" s="233" t="s">
        <v>126</v>
      </c>
      <c r="AU147" s="233" t="s">
        <v>85</v>
      </c>
      <c r="AY147" s="15" t="s">
        <v>123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5" t="s">
        <v>83</v>
      </c>
      <c r="BK147" s="234">
        <f>ROUND(I147*H147,2)</f>
        <v>0</v>
      </c>
      <c r="BL147" s="15" t="s">
        <v>190</v>
      </c>
      <c r="BM147" s="233" t="s">
        <v>306</v>
      </c>
    </row>
    <row r="148" s="12" customFormat="1">
      <c r="B148" s="235"/>
      <c r="C148" s="236"/>
      <c r="D148" s="237" t="s">
        <v>136</v>
      </c>
      <c r="E148" s="238" t="s">
        <v>1</v>
      </c>
      <c r="F148" s="239" t="s">
        <v>307</v>
      </c>
      <c r="G148" s="236"/>
      <c r="H148" s="240">
        <v>646</v>
      </c>
      <c r="I148" s="241"/>
      <c r="J148" s="236"/>
      <c r="K148" s="236"/>
      <c r="L148" s="242"/>
      <c r="M148" s="243"/>
      <c r="N148" s="244"/>
      <c r="O148" s="244"/>
      <c r="P148" s="244"/>
      <c r="Q148" s="244"/>
      <c r="R148" s="244"/>
      <c r="S148" s="244"/>
      <c r="T148" s="245"/>
      <c r="AT148" s="246" t="s">
        <v>136</v>
      </c>
      <c r="AU148" s="246" t="s">
        <v>85</v>
      </c>
      <c r="AV148" s="12" t="s">
        <v>85</v>
      </c>
      <c r="AW148" s="12" t="s">
        <v>32</v>
      </c>
      <c r="AX148" s="12" t="s">
        <v>83</v>
      </c>
      <c r="AY148" s="246" t="s">
        <v>123</v>
      </c>
    </row>
    <row r="149" s="13" customFormat="1">
      <c r="B149" s="263"/>
      <c r="C149" s="264"/>
      <c r="D149" s="237" t="s">
        <v>136</v>
      </c>
      <c r="E149" s="265" t="s">
        <v>1</v>
      </c>
      <c r="F149" s="266" t="s">
        <v>308</v>
      </c>
      <c r="G149" s="264"/>
      <c r="H149" s="265" t="s">
        <v>1</v>
      </c>
      <c r="I149" s="267"/>
      <c r="J149" s="264"/>
      <c r="K149" s="264"/>
      <c r="L149" s="268"/>
      <c r="M149" s="269"/>
      <c r="N149" s="270"/>
      <c r="O149" s="270"/>
      <c r="P149" s="270"/>
      <c r="Q149" s="270"/>
      <c r="R149" s="270"/>
      <c r="S149" s="270"/>
      <c r="T149" s="271"/>
      <c r="AT149" s="272" t="s">
        <v>136</v>
      </c>
      <c r="AU149" s="272" t="s">
        <v>85</v>
      </c>
      <c r="AV149" s="13" t="s">
        <v>83</v>
      </c>
      <c r="AW149" s="13" t="s">
        <v>32</v>
      </c>
      <c r="AX149" s="13" t="s">
        <v>75</v>
      </c>
      <c r="AY149" s="272" t="s">
        <v>123</v>
      </c>
    </row>
    <row r="150" s="1" customFormat="1" ht="16.5" customHeight="1">
      <c r="B150" s="36"/>
      <c r="C150" s="222" t="s">
        <v>196</v>
      </c>
      <c r="D150" s="222" t="s">
        <v>126</v>
      </c>
      <c r="E150" s="223" t="s">
        <v>309</v>
      </c>
      <c r="F150" s="224" t="s">
        <v>310</v>
      </c>
      <c r="G150" s="225" t="s">
        <v>157</v>
      </c>
      <c r="H150" s="226">
        <v>205</v>
      </c>
      <c r="I150" s="227"/>
      <c r="J150" s="228">
        <f>ROUND(I150*H150,2)</f>
        <v>0</v>
      </c>
      <c r="K150" s="224" t="s">
        <v>130</v>
      </c>
      <c r="L150" s="41"/>
      <c r="M150" s="229" t="s">
        <v>1</v>
      </c>
      <c r="N150" s="230" t="s">
        <v>40</v>
      </c>
      <c r="O150" s="84"/>
      <c r="P150" s="231">
        <f>O150*H150</f>
        <v>0</v>
      </c>
      <c r="Q150" s="231">
        <v>5.0000000000000002E-05</v>
      </c>
      <c r="R150" s="231">
        <f>Q150*H150</f>
        <v>0.01025</v>
      </c>
      <c r="S150" s="231">
        <v>0.0047299999999999998</v>
      </c>
      <c r="T150" s="232">
        <f>S150*H150</f>
        <v>0.96965000000000001</v>
      </c>
      <c r="AR150" s="233" t="s">
        <v>190</v>
      </c>
      <c r="AT150" s="233" t="s">
        <v>126</v>
      </c>
      <c r="AU150" s="233" t="s">
        <v>85</v>
      </c>
      <c r="AY150" s="15" t="s">
        <v>123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5" t="s">
        <v>83</v>
      </c>
      <c r="BK150" s="234">
        <f>ROUND(I150*H150,2)</f>
        <v>0</v>
      </c>
      <c r="BL150" s="15" t="s">
        <v>190</v>
      </c>
      <c r="BM150" s="233" t="s">
        <v>311</v>
      </c>
    </row>
    <row r="151" s="12" customFormat="1">
      <c r="B151" s="235"/>
      <c r="C151" s="236"/>
      <c r="D151" s="237" t="s">
        <v>136</v>
      </c>
      <c r="E151" s="238" t="s">
        <v>1</v>
      </c>
      <c r="F151" s="239" t="s">
        <v>312</v>
      </c>
      <c r="G151" s="236"/>
      <c r="H151" s="240">
        <v>205</v>
      </c>
      <c r="I151" s="241"/>
      <c r="J151" s="236"/>
      <c r="K151" s="236"/>
      <c r="L151" s="242"/>
      <c r="M151" s="243"/>
      <c r="N151" s="244"/>
      <c r="O151" s="244"/>
      <c r="P151" s="244"/>
      <c r="Q151" s="244"/>
      <c r="R151" s="244"/>
      <c r="S151" s="244"/>
      <c r="T151" s="245"/>
      <c r="AT151" s="246" t="s">
        <v>136</v>
      </c>
      <c r="AU151" s="246" t="s">
        <v>85</v>
      </c>
      <c r="AV151" s="12" t="s">
        <v>85</v>
      </c>
      <c r="AW151" s="12" t="s">
        <v>32</v>
      </c>
      <c r="AX151" s="12" t="s">
        <v>83</v>
      </c>
      <c r="AY151" s="246" t="s">
        <v>123</v>
      </c>
    </row>
    <row r="152" s="13" customFormat="1">
      <c r="B152" s="263"/>
      <c r="C152" s="264"/>
      <c r="D152" s="237" t="s">
        <v>136</v>
      </c>
      <c r="E152" s="265" t="s">
        <v>1</v>
      </c>
      <c r="F152" s="266" t="s">
        <v>308</v>
      </c>
      <c r="G152" s="264"/>
      <c r="H152" s="265" t="s">
        <v>1</v>
      </c>
      <c r="I152" s="267"/>
      <c r="J152" s="264"/>
      <c r="K152" s="264"/>
      <c r="L152" s="268"/>
      <c r="M152" s="269"/>
      <c r="N152" s="270"/>
      <c r="O152" s="270"/>
      <c r="P152" s="270"/>
      <c r="Q152" s="270"/>
      <c r="R152" s="270"/>
      <c r="S152" s="270"/>
      <c r="T152" s="271"/>
      <c r="AT152" s="272" t="s">
        <v>136</v>
      </c>
      <c r="AU152" s="272" t="s">
        <v>85</v>
      </c>
      <c r="AV152" s="13" t="s">
        <v>83</v>
      </c>
      <c r="AW152" s="13" t="s">
        <v>32</v>
      </c>
      <c r="AX152" s="13" t="s">
        <v>75</v>
      </c>
      <c r="AY152" s="272" t="s">
        <v>123</v>
      </c>
    </row>
    <row r="153" s="1" customFormat="1" ht="24" customHeight="1">
      <c r="B153" s="36"/>
      <c r="C153" s="222" t="s">
        <v>83</v>
      </c>
      <c r="D153" s="222" t="s">
        <v>126</v>
      </c>
      <c r="E153" s="223" t="s">
        <v>313</v>
      </c>
      <c r="F153" s="224" t="s">
        <v>314</v>
      </c>
      <c r="G153" s="225" t="s">
        <v>157</v>
      </c>
      <c r="H153" s="226">
        <v>383.89999999999998</v>
      </c>
      <c r="I153" s="227"/>
      <c r="J153" s="228">
        <f>ROUND(I153*H153,2)</f>
        <v>0</v>
      </c>
      <c r="K153" s="224" t="s">
        <v>1</v>
      </c>
      <c r="L153" s="41"/>
      <c r="M153" s="229" t="s">
        <v>1</v>
      </c>
      <c r="N153" s="230" t="s">
        <v>40</v>
      </c>
      <c r="O153" s="84"/>
      <c r="P153" s="231">
        <f>O153*H153</f>
        <v>0</v>
      </c>
      <c r="Q153" s="231">
        <v>0.0016100000000000001</v>
      </c>
      <c r="R153" s="231">
        <f>Q153*H153</f>
        <v>0.61807900000000005</v>
      </c>
      <c r="S153" s="231">
        <v>0</v>
      </c>
      <c r="T153" s="232">
        <f>S153*H153</f>
        <v>0</v>
      </c>
      <c r="AR153" s="233" t="s">
        <v>190</v>
      </c>
      <c r="AT153" s="233" t="s">
        <v>126</v>
      </c>
      <c r="AU153" s="233" t="s">
        <v>85</v>
      </c>
      <c r="AY153" s="15" t="s">
        <v>123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5" t="s">
        <v>83</v>
      </c>
      <c r="BK153" s="234">
        <f>ROUND(I153*H153,2)</f>
        <v>0</v>
      </c>
      <c r="BL153" s="15" t="s">
        <v>190</v>
      </c>
      <c r="BM153" s="233" t="s">
        <v>315</v>
      </c>
    </row>
    <row r="154" s="12" customFormat="1">
      <c r="B154" s="235"/>
      <c r="C154" s="236"/>
      <c r="D154" s="237" t="s">
        <v>136</v>
      </c>
      <c r="E154" s="238" t="s">
        <v>1</v>
      </c>
      <c r="F154" s="239" t="s">
        <v>316</v>
      </c>
      <c r="G154" s="236"/>
      <c r="H154" s="240">
        <v>383.89999999999998</v>
      </c>
      <c r="I154" s="241"/>
      <c r="J154" s="236"/>
      <c r="K154" s="236"/>
      <c r="L154" s="242"/>
      <c r="M154" s="243"/>
      <c r="N154" s="244"/>
      <c r="O154" s="244"/>
      <c r="P154" s="244"/>
      <c r="Q154" s="244"/>
      <c r="R154" s="244"/>
      <c r="S154" s="244"/>
      <c r="T154" s="245"/>
      <c r="AT154" s="246" t="s">
        <v>136</v>
      </c>
      <c r="AU154" s="246" t="s">
        <v>85</v>
      </c>
      <c r="AV154" s="12" t="s">
        <v>85</v>
      </c>
      <c r="AW154" s="12" t="s">
        <v>32</v>
      </c>
      <c r="AX154" s="12" t="s">
        <v>83</v>
      </c>
      <c r="AY154" s="246" t="s">
        <v>123</v>
      </c>
    </row>
    <row r="155" s="1" customFormat="1" ht="24" customHeight="1">
      <c r="B155" s="36"/>
      <c r="C155" s="222" t="s">
        <v>85</v>
      </c>
      <c r="D155" s="222" t="s">
        <v>126</v>
      </c>
      <c r="E155" s="223" t="s">
        <v>317</v>
      </c>
      <c r="F155" s="224" t="s">
        <v>318</v>
      </c>
      <c r="G155" s="225" t="s">
        <v>157</v>
      </c>
      <c r="H155" s="226">
        <v>25.300000000000001</v>
      </c>
      <c r="I155" s="227"/>
      <c r="J155" s="228">
        <f>ROUND(I155*H155,2)</f>
        <v>0</v>
      </c>
      <c r="K155" s="224" t="s">
        <v>1</v>
      </c>
      <c r="L155" s="41"/>
      <c r="M155" s="229" t="s">
        <v>1</v>
      </c>
      <c r="N155" s="230" t="s">
        <v>40</v>
      </c>
      <c r="O155" s="84"/>
      <c r="P155" s="231">
        <f>O155*H155</f>
        <v>0</v>
      </c>
      <c r="Q155" s="231">
        <v>0.0021199999999999999</v>
      </c>
      <c r="R155" s="231">
        <f>Q155*H155</f>
        <v>0.053635999999999996</v>
      </c>
      <c r="S155" s="231">
        <v>0</v>
      </c>
      <c r="T155" s="232">
        <f>S155*H155</f>
        <v>0</v>
      </c>
      <c r="AR155" s="233" t="s">
        <v>190</v>
      </c>
      <c r="AT155" s="233" t="s">
        <v>126</v>
      </c>
      <c r="AU155" s="233" t="s">
        <v>85</v>
      </c>
      <c r="AY155" s="15" t="s">
        <v>123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5" t="s">
        <v>83</v>
      </c>
      <c r="BK155" s="234">
        <f>ROUND(I155*H155,2)</f>
        <v>0</v>
      </c>
      <c r="BL155" s="15" t="s">
        <v>190</v>
      </c>
      <c r="BM155" s="233" t="s">
        <v>319</v>
      </c>
    </row>
    <row r="156" s="12" customFormat="1">
      <c r="B156" s="235"/>
      <c r="C156" s="236"/>
      <c r="D156" s="237" t="s">
        <v>136</v>
      </c>
      <c r="E156" s="238" t="s">
        <v>1</v>
      </c>
      <c r="F156" s="239" t="s">
        <v>264</v>
      </c>
      <c r="G156" s="236"/>
      <c r="H156" s="240">
        <v>25.300000000000001</v>
      </c>
      <c r="I156" s="241"/>
      <c r="J156" s="236"/>
      <c r="K156" s="236"/>
      <c r="L156" s="242"/>
      <c r="M156" s="243"/>
      <c r="N156" s="244"/>
      <c r="O156" s="244"/>
      <c r="P156" s="244"/>
      <c r="Q156" s="244"/>
      <c r="R156" s="244"/>
      <c r="S156" s="244"/>
      <c r="T156" s="245"/>
      <c r="AT156" s="246" t="s">
        <v>136</v>
      </c>
      <c r="AU156" s="246" t="s">
        <v>85</v>
      </c>
      <c r="AV156" s="12" t="s">
        <v>85</v>
      </c>
      <c r="AW156" s="12" t="s">
        <v>32</v>
      </c>
      <c r="AX156" s="12" t="s">
        <v>83</v>
      </c>
      <c r="AY156" s="246" t="s">
        <v>123</v>
      </c>
    </row>
    <row r="157" s="1" customFormat="1" ht="24" customHeight="1">
      <c r="B157" s="36"/>
      <c r="C157" s="222" t="s">
        <v>140</v>
      </c>
      <c r="D157" s="222" t="s">
        <v>126</v>
      </c>
      <c r="E157" s="223" t="s">
        <v>320</v>
      </c>
      <c r="F157" s="224" t="s">
        <v>321</v>
      </c>
      <c r="G157" s="225" t="s">
        <v>157</v>
      </c>
      <c r="H157" s="226">
        <v>155.30000000000001</v>
      </c>
      <c r="I157" s="227"/>
      <c r="J157" s="228">
        <f>ROUND(I157*H157,2)</f>
        <v>0</v>
      </c>
      <c r="K157" s="224" t="s">
        <v>1</v>
      </c>
      <c r="L157" s="41"/>
      <c r="M157" s="229" t="s">
        <v>1</v>
      </c>
      <c r="N157" s="230" t="s">
        <v>40</v>
      </c>
      <c r="O157" s="84"/>
      <c r="P157" s="231">
        <f>O157*H157</f>
        <v>0</v>
      </c>
      <c r="Q157" s="231">
        <v>0.0023500000000000001</v>
      </c>
      <c r="R157" s="231">
        <f>Q157*H157</f>
        <v>0.36495500000000003</v>
      </c>
      <c r="S157" s="231">
        <v>0</v>
      </c>
      <c r="T157" s="232">
        <f>S157*H157</f>
        <v>0</v>
      </c>
      <c r="AR157" s="233" t="s">
        <v>190</v>
      </c>
      <c r="AT157" s="233" t="s">
        <v>126</v>
      </c>
      <c r="AU157" s="233" t="s">
        <v>85</v>
      </c>
      <c r="AY157" s="15" t="s">
        <v>123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5" t="s">
        <v>83</v>
      </c>
      <c r="BK157" s="234">
        <f>ROUND(I157*H157,2)</f>
        <v>0</v>
      </c>
      <c r="BL157" s="15" t="s">
        <v>190</v>
      </c>
      <c r="BM157" s="233" t="s">
        <v>322</v>
      </c>
    </row>
    <row r="158" s="12" customFormat="1">
      <c r="B158" s="235"/>
      <c r="C158" s="236"/>
      <c r="D158" s="237" t="s">
        <v>136</v>
      </c>
      <c r="E158" s="238" t="s">
        <v>1</v>
      </c>
      <c r="F158" s="239" t="s">
        <v>269</v>
      </c>
      <c r="G158" s="236"/>
      <c r="H158" s="240">
        <v>155.30000000000001</v>
      </c>
      <c r="I158" s="241"/>
      <c r="J158" s="236"/>
      <c r="K158" s="236"/>
      <c r="L158" s="242"/>
      <c r="M158" s="243"/>
      <c r="N158" s="244"/>
      <c r="O158" s="244"/>
      <c r="P158" s="244"/>
      <c r="Q158" s="244"/>
      <c r="R158" s="244"/>
      <c r="S158" s="244"/>
      <c r="T158" s="245"/>
      <c r="AT158" s="246" t="s">
        <v>136</v>
      </c>
      <c r="AU158" s="246" t="s">
        <v>85</v>
      </c>
      <c r="AV158" s="12" t="s">
        <v>85</v>
      </c>
      <c r="AW158" s="12" t="s">
        <v>32</v>
      </c>
      <c r="AX158" s="12" t="s">
        <v>83</v>
      </c>
      <c r="AY158" s="246" t="s">
        <v>123</v>
      </c>
    </row>
    <row r="159" s="1" customFormat="1" ht="24" customHeight="1">
      <c r="B159" s="36"/>
      <c r="C159" s="222" t="s">
        <v>124</v>
      </c>
      <c r="D159" s="222" t="s">
        <v>126</v>
      </c>
      <c r="E159" s="223" t="s">
        <v>323</v>
      </c>
      <c r="F159" s="224" t="s">
        <v>324</v>
      </c>
      <c r="G159" s="225" t="s">
        <v>157</v>
      </c>
      <c r="H159" s="226">
        <v>69</v>
      </c>
      <c r="I159" s="227"/>
      <c r="J159" s="228">
        <f>ROUND(I159*H159,2)</f>
        <v>0</v>
      </c>
      <c r="K159" s="224" t="s">
        <v>1</v>
      </c>
      <c r="L159" s="41"/>
      <c r="M159" s="229" t="s">
        <v>1</v>
      </c>
      <c r="N159" s="230" t="s">
        <v>40</v>
      </c>
      <c r="O159" s="84"/>
      <c r="P159" s="231">
        <f>O159*H159</f>
        <v>0</v>
      </c>
      <c r="Q159" s="231">
        <v>0.00413</v>
      </c>
      <c r="R159" s="231">
        <f>Q159*H159</f>
        <v>0.28497</v>
      </c>
      <c r="S159" s="231">
        <v>0</v>
      </c>
      <c r="T159" s="232">
        <f>S159*H159</f>
        <v>0</v>
      </c>
      <c r="AR159" s="233" t="s">
        <v>190</v>
      </c>
      <c r="AT159" s="233" t="s">
        <v>126</v>
      </c>
      <c r="AU159" s="233" t="s">
        <v>85</v>
      </c>
      <c r="AY159" s="15" t="s">
        <v>123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5" t="s">
        <v>83</v>
      </c>
      <c r="BK159" s="234">
        <f>ROUND(I159*H159,2)</f>
        <v>0</v>
      </c>
      <c r="BL159" s="15" t="s">
        <v>190</v>
      </c>
      <c r="BM159" s="233" t="s">
        <v>325</v>
      </c>
    </row>
    <row r="160" s="12" customFormat="1">
      <c r="B160" s="235"/>
      <c r="C160" s="236"/>
      <c r="D160" s="237" t="s">
        <v>136</v>
      </c>
      <c r="E160" s="238" t="s">
        <v>1</v>
      </c>
      <c r="F160" s="239" t="s">
        <v>279</v>
      </c>
      <c r="G160" s="236"/>
      <c r="H160" s="240">
        <v>69</v>
      </c>
      <c r="I160" s="241"/>
      <c r="J160" s="236"/>
      <c r="K160" s="236"/>
      <c r="L160" s="242"/>
      <c r="M160" s="243"/>
      <c r="N160" s="244"/>
      <c r="O160" s="244"/>
      <c r="P160" s="244"/>
      <c r="Q160" s="244"/>
      <c r="R160" s="244"/>
      <c r="S160" s="244"/>
      <c r="T160" s="245"/>
      <c r="AT160" s="246" t="s">
        <v>136</v>
      </c>
      <c r="AU160" s="246" t="s">
        <v>85</v>
      </c>
      <c r="AV160" s="12" t="s">
        <v>85</v>
      </c>
      <c r="AW160" s="12" t="s">
        <v>32</v>
      </c>
      <c r="AX160" s="12" t="s">
        <v>83</v>
      </c>
      <c r="AY160" s="246" t="s">
        <v>123</v>
      </c>
    </row>
    <row r="161" s="1" customFormat="1" ht="24" customHeight="1">
      <c r="B161" s="36"/>
      <c r="C161" s="222" t="s">
        <v>151</v>
      </c>
      <c r="D161" s="222" t="s">
        <v>126</v>
      </c>
      <c r="E161" s="223" t="s">
        <v>326</v>
      </c>
      <c r="F161" s="224" t="s">
        <v>327</v>
      </c>
      <c r="G161" s="225" t="s">
        <v>157</v>
      </c>
      <c r="H161" s="226">
        <v>40.299999999999997</v>
      </c>
      <c r="I161" s="227"/>
      <c r="J161" s="228">
        <f>ROUND(I161*H161,2)</f>
        <v>0</v>
      </c>
      <c r="K161" s="224" t="s">
        <v>1</v>
      </c>
      <c r="L161" s="41"/>
      <c r="M161" s="229" t="s">
        <v>1</v>
      </c>
      <c r="N161" s="230" t="s">
        <v>40</v>
      </c>
      <c r="O161" s="84"/>
      <c r="P161" s="231">
        <f>O161*H161</f>
        <v>0</v>
      </c>
      <c r="Q161" s="231">
        <v>0.0052100000000000002</v>
      </c>
      <c r="R161" s="231">
        <f>Q161*H161</f>
        <v>0.20996299999999998</v>
      </c>
      <c r="S161" s="231">
        <v>0</v>
      </c>
      <c r="T161" s="232">
        <f>S161*H161</f>
        <v>0</v>
      </c>
      <c r="AR161" s="233" t="s">
        <v>190</v>
      </c>
      <c r="AT161" s="233" t="s">
        <v>126</v>
      </c>
      <c r="AU161" s="233" t="s">
        <v>85</v>
      </c>
      <c r="AY161" s="15" t="s">
        <v>123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5" t="s">
        <v>83</v>
      </c>
      <c r="BK161" s="234">
        <f>ROUND(I161*H161,2)</f>
        <v>0</v>
      </c>
      <c r="BL161" s="15" t="s">
        <v>190</v>
      </c>
      <c r="BM161" s="233" t="s">
        <v>328</v>
      </c>
    </row>
    <row r="162" s="12" customFormat="1">
      <c r="B162" s="235"/>
      <c r="C162" s="236"/>
      <c r="D162" s="237" t="s">
        <v>136</v>
      </c>
      <c r="E162" s="238" t="s">
        <v>1</v>
      </c>
      <c r="F162" s="239" t="s">
        <v>329</v>
      </c>
      <c r="G162" s="236"/>
      <c r="H162" s="240">
        <v>40.299999999999997</v>
      </c>
      <c r="I162" s="241"/>
      <c r="J162" s="236"/>
      <c r="K162" s="236"/>
      <c r="L162" s="242"/>
      <c r="M162" s="243"/>
      <c r="N162" s="244"/>
      <c r="O162" s="244"/>
      <c r="P162" s="244"/>
      <c r="Q162" s="244"/>
      <c r="R162" s="244"/>
      <c r="S162" s="244"/>
      <c r="T162" s="245"/>
      <c r="AT162" s="246" t="s">
        <v>136</v>
      </c>
      <c r="AU162" s="246" t="s">
        <v>85</v>
      </c>
      <c r="AV162" s="12" t="s">
        <v>85</v>
      </c>
      <c r="AW162" s="12" t="s">
        <v>32</v>
      </c>
      <c r="AX162" s="12" t="s">
        <v>83</v>
      </c>
      <c r="AY162" s="246" t="s">
        <v>123</v>
      </c>
    </row>
    <row r="163" s="1" customFormat="1" ht="24" customHeight="1">
      <c r="B163" s="36"/>
      <c r="C163" s="222" t="s">
        <v>138</v>
      </c>
      <c r="D163" s="222" t="s">
        <v>126</v>
      </c>
      <c r="E163" s="223" t="s">
        <v>330</v>
      </c>
      <c r="F163" s="224" t="s">
        <v>331</v>
      </c>
      <c r="G163" s="225" t="s">
        <v>157</v>
      </c>
      <c r="H163" s="226">
        <v>90.900000000000006</v>
      </c>
      <c r="I163" s="227"/>
      <c r="J163" s="228">
        <f>ROUND(I163*H163,2)</f>
        <v>0</v>
      </c>
      <c r="K163" s="224" t="s">
        <v>1</v>
      </c>
      <c r="L163" s="41"/>
      <c r="M163" s="229" t="s">
        <v>1</v>
      </c>
      <c r="N163" s="230" t="s">
        <v>40</v>
      </c>
      <c r="O163" s="84"/>
      <c r="P163" s="231">
        <f>O163*H163</f>
        <v>0</v>
      </c>
      <c r="Q163" s="231">
        <v>0.0058799999999999998</v>
      </c>
      <c r="R163" s="231">
        <f>Q163*H163</f>
        <v>0.53449199999999997</v>
      </c>
      <c r="S163" s="231">
        <v>0</v>
      </c>
      <c r="T163" s="232">
        <f>S163*H163</f>
        <v>0</v>
      </c>
      <c r="AR163" s="233" t="s">
        <v>190</v>
      </c>
      <c r="AT163" s="233" t="s">
        <v>126</v>
      </c>
      <c r="AU163" s="233" t="s">
        <v>85</v>
      </c>
      <c r="AY163" s="15" t="s">
        <v>123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5" t="s">
        <v>83</v>
      </c>
      <c r="BK163" s="234">
        <f>ROUND(I163*H163,2)</f>
        <v>0</v>
      </c>
      <c r="BL163" s="15" t="s">
        <v>190</v>
      </c>
      <c r="BM163" s="233" t="s">
        <v>332</v>
      </c>
    </row>
    <row r="164" s="12" customFormat="1">
      <c r="B164" s="235"/>
      <c r="C164" s="236"/>
      <c r="D164" s="237" t="s">
        <v>136</v>
      </c>
      <c r="E164" s="238" t="s">
        <v>1</v>
      </c>
      <c r="F164" s="239" t="s">
        <v>288</v>
      </c>
      <c r="G164" s="236"/>
      <c r="H164" s="240">
        <v>90.900000000000006</v>
      </c>
      <c r="I164" s="241"/>
      <c r="J164" s="236"/>
      <c r="K164" s="236"/>
      <c r="L164" s="242"/>
      <c r="M164" s="243"/>
      <c r="N164" s="244"/>
      <c r="O164" s="244"/>
      <c r="P164" s="244"/>
      <c r="Q164" s="244"/>
      <c r="R164" s="244"/>
      <c r="S164" s="244"/>
      <c r="T164" s="245"/>
      <c r="AT164" s="246" t="s">
        <v>136</v>
      </c>
      <c r="AU164" s="246" t="s">
        <v>85</v>
      </c>
      <c r="AV164" s="12" t="s">
        <v>85</v>
      </c>
      <c r="AW164" s="12" t="s">
        <v>32</v>
      </c>
      <c r="AX164" s="12" t="s">
        <v>83</v>
      </c>
      <c r="AY164" s="246" t="s">
        <v>123</v>
      </c>
    </row>
    <row r="165" s="1" customFormat="1" ht="24" customHeight="1">
      <c r="B165" s="36"/>
      <c r="C165" s="222" t="s">
        <v>159</v>
      </c>
      <c r="D165" s="222" t="s">
        <v>126</v>
      </c>
      <c r="E165" s="223" t="s">
        <v>333</v>
      </c>
      <c r="F165" s="224" t="s">
        <v>334</v>
      </c>
      <c r="G165" s="225" t="s">
        <v>157</v>
      </c>
      <c r="H165" s="226">
        <v>70</v>
      </c>
      <c r="I165" s="227"/>
      <c r="J165" s="228">
        <f>ROUND(I165*H165,2)</f>
        <v>0</v>
      </c>
      <c r="K165" s="224" t="s">
        <v>1</v>
      </c>
      <c r="L165" s="41"/>
      <c r="M165" s="229" t="s">
        <v>1</v>
      </c>
      <c r="N165" s="230" t="s">
        <v>40</v>
      </c>
      <c r="O165" s="84"/>
      <c r="P165" s="231">
        <f>O165*H165</f>
        <v>0</v>
      </c>
      <c r="Q165" s="231">
        <v>0.0059100000000000003</v>
      </c>
      <c r="R165" s="231">
        <f>Q165*H165</f>
        <v>0.41370000000000001</v>
      </c>
      <c r="S165" s="231">
        <v>0</v>
      </c>
      <c r="T165" s="232">
        <f>S165*H165</f>
        <v>0</v>
      </c>
      <c r="AR165" s="233" t="s">
        <v>190</v>
      </c>
      <c r="AT165" s="233" t="s">
        <v>126</v>
      </c>
      <c r="AU165" s="233" t="s">
        <v>85</v>
      </c>
      <c r="AY165" s="15" t="s">
        <v>123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5" t="s">
        <v>83</v>
      </c>
      <c r="BK165" s="234">
        <f>ROUND(I165*H165,2)</f>
        <v>0</v>
      </c>
      <c r="BL165" s="15" t="s">
        <v>190</v>
      </c>
      <c r="BM165" s="233" t="s">
        <v>335</v>
      </c>
    </row>
    <row r="166" s="12" customFormat="1">
      <c r="B166" s="235"/>
      <c r="C166" s="236"/>
      <c r="D166" s="237" t="s">
        <v>136</v>
      </c>
      <c r="E166" s="238" t="s">
        <v>1</v>
      </c>
      <c r="F166" s="239" t="s">
        <v>293</v>
      </c>
      <c r="G166" s="236"/>
      <c r="H166" s="240">
        <v>70</v>
      </c>
      <c r="I166" s="241"/>
      <c r="J166" s="236"/>
      <c r="K166" s="236"/>
      <c r="L166" s="242"/>
      <c r="M166" s="243"/>
      <c r="N166" s="244"/>
      <c r="O166" s="244"/>
      <c r="P166" s="244"/>
      <c r="Q166" s="244"/>
      <c r="R166" s="244"/>
      <c r="S166" s="244"/>
      <c r="T166" s="245"/>
      <c r="AT166" s="246" t="s">
        <v>136</v>
      </c>
      <c r="AU166" s="246" t="s">
        <v>85</v>
      </c>
      <c r="AV166" s="12" t="s">
        <v>85</v>
      </c>
      <c r="AW166" s="12" t="s">
        <v>32</v>
      </c>
      <c r="AX166" s="12" t="s">
        <v>83</v>
      </c>
      <c r="AY166" s="246" t="s">
        <v>123</v>
      </c>
    </row>
    <row r="167" s="1" customFormat="1" ht="16.5" customHeight="1">
      <c r="B167" s="36"/>
      <c r="C167" s="222" t="s">
        <v>165</v>
      </c>
      <c r="D167" s="222" t="s">
        <v>126</v>
      </c>
      <c r="E167" s="223" t="s">
        <v>336</v>
      </c>
      <c r="F167" s="224" t="s">
        <v>337</v>
      </c>
      <c r="G167" s="225" t="s">
        <v>157</v>
      </c>
      <c r="H167" s="226">
        <v>673.79999999999995</v>
      </c>
      <c r="I167" s="227"/>
      <c r="J167" s="228">
        <f>ROUND(I167*H167,2)</f>
        <v>0</v>
      </c>
      <c r="K167" s="224" t="s">
        <v>130</v>
      </c>
      <c r="L167" s="41"/>
      <c r="M167" s="229" t="s">
        <v>1</v>
      </c>
      <c r="N167" s="230" t="s">
        <v>40</v>
      </c>
      <c r="O167" s="84"/>
      <c r="P167" s="231">
        <f>O167*H167</f>
        <v>0</v>
      </c>
      <c r="Q167" s="231">
        <v>0</v>
      </c>
      <c r="R167" s="231">
        <f>Q167*H167</f>
        <v>0</v>
      </c>
      <c r="S167" s="231">
        <v>0</v>
      </c>
      <c r="T167" s="232">
        <f>S167*H167</f>
        <v>0</v>
      </c>
      <c r="AR167" s="233" t="s">
        <v>190</v>
      </c>
      <c r="AT167" s="233" t="s">
        <v>126</v>
      </c>
      <c r="AU167" s="233" t="s">
        <v>85</v>
      </c>
      <c r="AY167" s="15" t="s">
        <v>123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5" t="s">
        <v>83</v>
      </c>
      <c r="BK167" s="234">
        <f>ROUND(I167*H167,2)</f>
        <v>0</v>
      </c>
      <c r="BL167" s="15" t="s">
        <v>190</v>
      </c>
      <c r="BM167" s="233" t="s">
        <v>338</v>
      </c>
    </row>
    <row r="168" s="12" customFormat="1">
      <c r="B168" s="235"/>
      <c r="C168" s="236"/>
      <c r="D168" s="237" t="s">
        <v>136</v>
      </c>
      <c r="E168" s="238" t="s">
        <v>1</v>
      </c>
      <c r="F168" s="239" t="s">
        <v>339</v>
      </c>
      <c r="G168" s="236"/>
      <c r="H168" s="240">
        <v>673.79999999999995</v>
      </c>
      <c r="I168" s="241"/>
      <c r="J168" s="236"/>
      <c r="K168" s="236"/>
      <c r="L168" s="242"/>
      <c r="M168" s="243"/>
      <c r="N168" s="244"/>
      <c r="O168" s="244"/>
      <c r="P168" s="244"/>
      <c r="Q168" s="244"/>
      <c r="R168" s="244"/>
      <c r="S168" s="244"/>
      <c r="T168" s="245"/>
      <c r="AT168" s="246" t="s">
        <v>136</v>
      </c>
      <c r="AU168" s="246" t="s">
        <v>85</v>
      </c>
      <c r="AV168" s="12" t="s">
        <v>85</v>
      </c>
      <c r="AW168" s="12" t="s">
        <v>32</v>
      </c>
      <c r="AX168" s="12" t="s">
        <v>83</v>
      </c>
      <c r="AY168" s="246" t="s">
        <v>123</v>
      </c>
    </row>
    <row r="169" s="1" customFormat="1" ht="24" customHeight="1">
      <c r="B169" s="36"/>
      <c r="C169" s="222" t="s">
        <v>146</v>
      </c>
      <c r="D169" s="222" t="s">
        <v>126</v>
      </c>
      <c r="E169" s="223" t="s">
        <v>340</v>
      </c>
      <c r="F169" s="224" t="s">
        <v>341</v>
      </c>
      <c r="G169" s="225" t="s">
        <v>157</v>
      </c>
      <c r="H169" s="226">
        <v>90.900000000000006</v>
      </c>
      <c r="I169" s="227"/>
      <c r="J169" s="228">
        <f>ROUND(I169*H169,2)</f>
        <v>0</v>
      </c>
      <c r="K169" s="224" t="s">
        <v>130</v>
      </c>
      <c r="L169" s="41"/>
      <c r="M169" s="229" t="s">
        <v>1</v>
      </c>
      <c r="N169" s="230" t="s">
        <v>40</v>
      </c>
      <c r="O169" s="84"/>
      <c r="P169" s="231">
        <f>O169*H169</f>
        <v>0</v>
      </c>
      <c r="Q169" s="231">
        <v>0</v>
      </c>
      <c r="R169" s="231">
        <f>Q169*H169</f>
        <v>0</v>
      </c>
      <c r="S169" s="231">
        <v>0</v>
      </c>
      <c r="T169" s="232">
        <f>S169*H169</f>
        <v>0</v>
      </c>
      <c r="AR169" s="233" t="s">
        <v>190</v>
      </c>
      <c r="AT169" s="233" t="s">
        <v>126</v>
      </c>
      <c r="AU169" s="233" t="s">
        <v>85</v>
      </c>
      <c r="AY169" s="15" t="s">
        <v>123</v>
      </c>
      <c r="BE169" s="234">
        <f>IF(N169="základní",J169,0)</f>
        <v>0</v>
      </c>
      <c r="BF169" s="234">
        <f>IF(N169="snížená",J169,0)</f>
        <v>0</v>
      </c>
      <c r="BG169" s="234">
        <f>IF(N169="zákl. přenesená",J169,0)</f>
        <v>0</v>
      </c>
      <c r="BH169" s="234">
        <f>IF(N169="sníž. přenesená",J169,0)</f>
        <v>0</v>
      </c>
      <c r="BI169" s="234">
        <f>IF(N169="nulová",J169,0)</f>
        <v>0</v>
      </c>
      <c r="BJ169" s="15" t="s">
        <v>83</v>
      </c>
      <c r="BK169" s="234">
        <f>ROUND(I169*H169,2)</f>
        <v>0</v>
      </c>
      <c r="BL169" s="15" t="s">
        <v>190</v>
      </c>
      <c r="BM169" s="233" t="s">
        <v>342</v>
      </c>
    </row>
    <row r="170" s="12" customFormat="1">
      <c r="B170" s="235"/>
      <c r="C170" s="236"/>
      <c r="D170" s="237" t="s">
        <v>136</v>
      </c>
      <c r="E170" s="238" t="s">
        <v>1</v>
      </c>
      <c r="F170" s="239" t="s">
        <v>288</v>
      </c>
      <c r="G170" s="236"/>
      <c r="H170" s="240">
        <v>90.900000000000006</v>
      </c>
      <c r="I170" s="241"/>
      <c r="J170" s="236"/>
      <c r="K170" s="236"/>
      <c r="L170" s="242"/>
      <c r="M170" s="243"/>
      <c r="N170" s="244"/>
      <c r="O170" s="244"/>
      <c r="P170" s="244"/>
      <c r="Q170" s="244"/>
      <c r="R170" s="244"/>
      <c r="S170" s="244"/>
      <c r="T170" s="245"/>
      <c r="AT170" s="246" t="s">
        <v>136</v>
      </c>
      <c r="AU170" s="246" t="s">
        <v>85</v>
      </c>
      <c r="AV170" s="12" t="s">
        <v>85</v>
      </c>
      <c r="AW170" s="12" t="s">
        <v>32</v>
      </c>
      <c r="AX170" s="12" t="s">
        <v>83</v>
      </c>
      <c r="AY170" s="246" t="s">
        <v>123</v>
      </c>
    </row>
    <row r="171" s="1" customFormat="1" ht="24" customHeight="1">
      <c r="B171" s="36"/>
      <c r="C171" s="222" t="s">
        <v>173</v>
      </c>
      <c r="D171" s="222" t="s">
        <v>126</v>
      </c>
      <c r="E171" s="223" t="s">
        <v>343</v>
      </c>
      <c r="F171" s="224" t="s">
        <v>344</v>
      </c>
      <c r="G171" s="225" t="s">
        <v>157</v>
      </c>
      <c r="H171" s="226">
        <v>70</v>
      </c>
      <c r="I171" s="227"/>
      <c r="J171" s="228">
        <f>ROUND(I171*H171,2)</f>
        <v>0</v>
      </c>
      <c r="K171" s="224" t="s">
        <v>130</v>
      </c>
      <c r="L171" s="41"/>
      <c r="M171" s="229" t="s">
        <v>1</v>
      </c>
      <c r="N171" s="230" t="s">
        <v>40</v>
      </c>
      <c r="O171" s="84"/>
      <c r="P171" s="231">
        <f>O171*H171</f>
        <v>0</v>
      </c>
      <c r="Q171" s="231">
        <v>0</v>
      </c>
      <c r="R171" s="231">
        <f>Q171*H171</f>
        <v>0</v>
      </c>
      <c r="S171" s="231">
        <v>0</v>
      </c>
      <c r="T171" s="232">
        <f>S171*H171</f>
        <v>0</v>
      </c>
      <c r="AR171" s="233" t="s">
        <v>190</v>
      </c>
      <c r="AT171" s="233" t="s">
        <v>126</v>
      </c>
      <c r="AU171" s="233" t="s">
        <v>85</v>
      </c>
      <c r="AY171" s="15" t="s">
        <v>123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5" t="s">
        <v>83</v>
      </c>
      <c r="BK171" s="234">
        <f>ROUND(I171*H171,2)</f>
        <v>0</v>
      </c>
      <c r="BL171" s="15" t="s">
        <v>190</v>
      </c>
      <c r="BM171" s="233" t="s">
        <v>345</v>
      </c>
    </row>
    <row r="172" s="12" customFormat="1">
      <c r="B172" s="235"/>
      <c r="C172" s="236"/>
      <c r="D172" s="237" t="s">
        <v>136</v>
      </c>
      <c r="E172" s="238" t="s">
        <v>1</v>
      </c>
      <c r="F172" s="239" t="s">
        <v>293</v>
      </c>
      <c r="G172" s="236"/>
      <c r="H172" s="240">
        <v>70</v>
      </c>
      <c r="I172" s="241"/>
      <c r="J172" s="236"/>
      <c r="K172" s="236"/>
      <c r="L172" s="242"/>
      <c r="M172" s="243"/>
      <c r="N172" s="244"/>
      <c r="O172" s="244"/>
      <c r="P172" s="244"/>
      <c r="Q172" s="244"/>
      <c r="R172" s="244"/>
      <c r="S172" s="244"/>
      <c r="T172" s="245"/>
      <c r="AT172" s="246" t="s">
        <v>136</v>
      </c>
      <c r="AU172" s="246" t="s">
        <v>85</v>
      </c>
      <c r="AV172" s="12" t="s">
        <v>85</v>
      </c>
      <c r="AW172" s="12" t="s">
        <v>32</v>
      </c>
      <c r="AX172" s="12" t="s">
        <v>83</v>
      </c>
      <c r="AY172" s="246" t="s">
        <v>123</v>
      </c>
    </row>
    <row r="173" s="1" customFormat="1" ht="16.5" customHeight="1">
      <c r="B173" s="36"/>
      <c r="C173" s="222" t="s">
        <v>8</v>
      </c>
      <c r="D173" s="222" t="s">
        <v>126</v>
      </c>
      <c r="E173" s="223" t="s">
        <v>346</v>
      </c>
      <c r="F173" s="224" t="s">
        <v>347</v>
      </c>
      <c r="G173" s="225" t="s">
        <v>129</v>
      </c>
      <c r="H173" s="226">
        <v>150</v>
      </c>
      <c r="I173" s="227"/>
      <c r="J173" s="228">
        <f>ROUND(I173*H173,2)</f>
        <v>0</v>
      </c>
      <c r="K173" s="224" t="s">
        <v>130</v>
      </c>
      <c r="L173" s="41"/>
      <c r="M173" s="229" t="s">
        <v>1</v>
      </c>
      <c r="N173" s="230" t="s">
        <v>40</v>
      </c>
      <c r="O173" s="84"/>
      <c r="P173" s="231">
        <f>O173*H173</f>
        <v>0</v>
      </c>
      <c r="Q173" s="231">
        <v>0</v>
      </c>
      <c r="R173" s="231">
        <f>Q173*H173</f>
        <v>0</v>
      </c>
      <c r="S173" s="231">
        <v>0.00072000000000000005</v>
      </c>
      <c r="T173" s="232">
        <f>S173*H173</f>
        <v>0.10800000000000001</v>
      </c>
      <c r="AR173" s="233" t="s">
        <v>190</v>
      </c>
      <c r="AT173" s="233" t="s">
        <v>126</v>
      </c>
      <c r="AU173" s="233" t="s">
        <v>85</v>
      </c>
      <c r="AY173" s="15" t="s">
        <v>123</v>
      </c>
      <c r="BE173" s="234">
        <f>IF(N173="základní",J173,0)</f>
        <v>0</v>
      </c>
      <c r="BF173" s="234">
        <f>IF(N173="snížená",J173,0)</f>
        <v>0</v>
      </c>
      <c r="BG173" s="234">
        <f>IF(N173="zákl. přenesená",J173,0)</f>
        <v>0</v>
      </c>
      <c r="BH173" s="234">
        <f>IF(N173="sníž. přenesená",J173,0)</f>
        <v>0</v>
      </c>
      <c r="BI173" s="234">
        <f>IF(N173="nulová",J173,0)</f>
        <v>0</v>
      </c>
      <c r="BJ173" s="15" t="s">
        <v>83</v>
      </c>
      <c r="BK173" s="234">
        <f>ROUND(I173*H173,2)</f>
        <v>0</v>
      </c>
      <c r="BL173" s="15" t="s">
        <v>190</v>
      </c>
      <c r="BM173" s="233" t="s">
        <v>348</v>
      </c>
    </row>
    <row r="174" s="12" customFormat="1">
      <c r="B174" s="235"/>
      <c r="C174" s="236"/>
      <c r="D174" s="237" t="s">
        <v>136</v>
      </c>
      <c r="E174" s="238" t="s">
        <v>1</v>
      </c>
      <c r="F174" s="239" t="s">
        <v>349</v>
      </c>
      <c r="G174" s="236"/>
      <c r="H174" s="240">
        <v>150</v>
      </c>
      <c r="I174" s="241"/>
      <c r="J174" s="236"/>
      <c r="K174" s="236"/>
      <c r="L174" s="242"/>
      <c r="M174" s="243"/>
      <c r="N174" s="244"/>
      <c r="O174" s="244"/>
      <c r="P174" s="244"/>
      <c r="Q174" s="244"/>
      <c r="R174" s="244"/>
      <c r="S174" s="244"/>
      <c r="T174" s="245"/>
      <c r="AT174" s="246" t="s">
        <v>136</v>
      </c>
      <c r="AU174" s="246" t="s">
        <v>85</v>
      </c>
      <c r="AV174" s="12" t="s">
        <v>85</v>
      </c>
      <c r="AW174" s="12" t="s">
        <v>32</v>
      </c>
      <c r="AX174" s="12" t="s">
        <v>83</v>
      </c>
      <c r="AY174" s="246" t="s">
        <v>123</v>
      </c>
    </row>
    <row r="175" s="13" customFormat="1">
      <c r="B175" s="263"/>
      <c r="C175" s="264"/>
      <c r="D175" s="237" t="s">
        <v>136</v>
      </c>
      <c r="E175" s="265" t="s">
        <v>1</v>
      </c>
      <c r="F175" s="266" t="s">
        <v>308</v>
      </c>
      <c r="G175" s="264"/>
      <c r="H175" s="265" t="s">
        <v>1</v>
      </c>
      <c r="I175" s="267"/>
      <c r="J175" s="264"/>
      <c r="K175" s="264"/>
      <c r="L175" s="268"/>
      <c r="M175" s="269"/>
      <c r="N175" s="270"/>
      <c r="O175" s="270"/>
      <c r="P175" s="270"/>
      <c r="Q175" s="270"/>
      <c r="R175" s="270"/>
      <c r="S175" s="270"/>
      <c r="T175" s="271"/>
      <c r="AT175" s="272" t="s">
        <v>136</v>
      </c>
      <c r="AU175" s="272" t="s">
        <v>85</v>
      </c>
      <c r="AV175" s="13" t="s">
        <v>83</v>
      </c>
      <c r="AW175" s="13" t="s">
        <v>32</v>
      </c>
      <c r="AX175" s="13" t="s">
        <v>75</v>
      </c>
      <c r="AY175" s="272" t="s">
        <v>123</v>
      </c>
    </row>
    <row r="176" s="1" customFormat="1" ht="24" customHeight="1">
      <c r="B176" s="36"/>
      <c r="C176" s="222" t="s">
        <v>190</v>
      </c>
      <c r="D176" s="222" t="s">
        <v>126</v>
      </c>
      <c r="E176" s="223" t="s">
        <v>350</v>
      </c>
      <c r="F176" s="224" t="s">
        <v>351</v>
      </c>
      <c r="G176" s="225" t="s">
        <v>168</v>
      </c>
      <c r="H176" s="226">
        <v>1.5</v>
      </c>
      <c r="I176" s="227"/>
      <c r="J176" s="228">
        <f>ROUND(I176*H176,2)</f>
        <v>0</v>
      </c>
      <c r="K176" s="224" t="s">
        <v>130</v>
      </c>
      <c r="L176" s="41"/>
      <c r="M176" s="229" t="s">
        <v>1</v>
      </c>
      <c r="N176" s="230" t="s">
        <v>40</v>
      </c>
      <c r="O176" s="84"/>
      <c r="P176" s="231">
        <f>O176*H176</f>
        <v>0</v>
      </c>
      <c r="Q176" s="231">
        <v>0</v>
      </c>
      <c r="R176" s="231">
        <f>Q176*H176</f>
        <v>0</v>
      </c>
      <c r="S176" s="231">
        <v>0</v>
      </c>
      <c r="T176" s="232">
        <f>S176*H176</f>
        <v>0</v>
      </c>
      <c r="AR176" s="233" t="s">
        <v>190</v>
      </c>
      <c r="AT176" s="233" t="s">
        <v>126</v>
      </c>
      <c r="AU176" s="233" t="s">
        <v>85</v>
      </c>
      <c r="AY176" s="15" t="s">
        <v>123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5" t="s">
        <v>83</v>
      </c>
      <c r="BK176" s="234">
        <f>ROUND(I176*H176,2)</f>
        <v>0</v>
      </c>
      <c r="BL176" s="15" t="s">
        <v>190</v>
      </c>
      <c r="BM176" s="233" t="s">
        <v>352</v>
      </c>
    </row>
    <row r="177" s="1" customFormat="1" ht="24" customHeight="1">
      <c r="B177" s="36"/>
      <c r="C177" s="222" t="s">
        <v>178</v>
      </c>
      <c r="D177" s="222" t="s">
        <v>126</v>
      </c>
      <c r="E177" s="223" t="s">
        <v>353</v>
      </c>
      <c r="F177" s="224" t="s">
        <v>354</v>
      </c>
      <c r="G177" s="225" t="s">
        <v>168</v>
      </c>
      <c r="H177" s="226">
        <v>2.516</v>
      </c>
      <c r="I177" s="227"/>
      <c r="J177" s="228">
        <f>ROUND(I177*H177,2)</f>
        <v>0</v>
      </c>
      <c r="K177" s="224" t="s">
        <v>130</v>
      </c>
      <c r="L177" s="41"/>
      <c r="M177" s="229" t="s">
        <v>1</v>
      </c>
      <c r="N177" s="230" t="s">
        <v>40</v>
      </c>
      <c r="O177" s="84"/>
      <c r="P177" s="231">
        <f>O177*H177</f>
        <v>0</v>
      </c>
      <c r="Q177" s="231">
        <v>0</v>
      </c>
      <c r="R177" s="231">
        <f>Q177*H177</f>
        <v>0</v>
      </c>
      <c r="S177" s="231">
        <v>0</v>
      </c>
      <c r="T177" s="232">
        <f>S177*H177</f>
        <v>0</v>
      </c>
      <c r="AR177" s="233" t="s">
        <v>190</v>
      </c>
      <c r="AT177" s="233" t="s">
        <v>126</v>
      </c>
      <c r="AU177" s="233" t="s">
        <v>85</v>
      </c>
      <c r="AY177" s="15" t="s">
        <v>123</v>
      </c>
      <c r="BE177" s="234">
        <f>IF(N177="základní",J177,0)</f>
        <v>0</v>
      </c>
      <c r="BF177" s="234">
        <f>IF(N177="snížená",J177,0)</f>
        <v>0</v>
      </c>
      <c r="BG177" s="234">
        <f>IF(N177="zákl. přenesená",J177,0)</f>
        <v>0</v>
      </c>
      <c r="BH177" s="234">
        <f>IF(N177="sníž. přenesená",J177,0)</f>
        <v>0</v>
      </c>
      <c r="BI177" s="234">
        <f>IF(N177="nulová",J177,0)</f>
        <v>0</v>
      </c>
      <c r="BJ177" s="15" t="s">
        <v>83</v>
      </c>
      <c r="BK177" s="234">
        <f>ROUND(I177*H177,2)</f>
        <v>0</v>
      </c>
      <c r="BL177" s="15" t="s">
        <v>190</v>
      </c>
      <c r="BM177" s="233" t="s">
        <v>355</v>
      </c>
    </row>
    <row r="178" s="1" customFormat="1" ht="24" customHeight="1">
      <c r="B178" s="36"/>
      <c r="C178" s="222" t="s">
        <v>187</v>
      </c>
      <c r="D178" s="222" t="s">
        <v>126</v>
      </c>
      <c r="E178" s="223" t="s">
        <v>356</v>
      </c>
      <c r="F178" s="224" t="s">
        <v>357</v>
      </c>
      <c r="G178" s="225" t="s">
        <v>168</v>
      </c>
      <c r="H178" s="226">
        <v>2.516</v>
      </c>
      <c r="I178" s="227"/>
      <c r="J178" s="228">
        <f>ROUND(I178*H178,2)</f>
        <v>0</v>
      </c>
      <c r="K178" s="224" t="s">
        <v>130</v>
      </c>
      <c r="L178" s="41"/>
      <c r="M178" s="229" t="s">
        <v>1</v>
      </c>
      <c r="N178" s="230" t="s">
        <v>40</v>
      </c>
      <c r="O178" s="84"/>
      <c r="P178" s="231">
        <f>O178*H178</f>
        <v>0</v>
      </c>
      <c r="Q178" s="231">
        <v>0</v>
      </c>
      <c r="R178" s="231">
        <f>Q178*H178</f>
        <v>0</v>
      </c>
      <c r="S178" s="231">
        <v>0</v>
      </c>
      <c r="T178" s="232">
        <f>S178*H178</f>
        <v>0</v>
      </c>
      <c r="AR178" s="233" t="s">
        <v>190</v>
      </c>
      <c r="AT178" s="233" t="s">
        <v>126</v>
      </c>
      <c r="AU178" s="233" t="s">
        <v>85</v>
      </c>
      <c r="AY178" s="15" t="s">
        <v>123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5" t="s">
        <v>83</v>
      </c>
      <c r="BK178" s="234">
        <f>ROUND(I178*H178,2)</f>
        <v>0</v>
      </c>
      <c r="BL178" s="15" t="s">
        <v>190</v>
      </c>
      <c r="BM178" s="233" t="s">
        <v>358</v>
      </c>
    </row>
    <row r="179" s="11" customFormat="1" ht="22.8" customHeight="1">
      <c r="B179" s="206"/>
      <c r="C179" s="207"/>
      <c r="D179" s="208" t="s">
        <v>74</v>
      </c>
      <c r="E179" s="220" t="s">
        <v>359</v>
      </c>
      <c r="F179" s="220" t="s">
        <v>360</v>
      </c>
      <c r="G179" s="207"/>
      <c r="H179" s="207"/>
      <c r="I179" s="210"/>
      <c r="J179" s="221">
        <f>BK179</f>
        <v>0</v>
      </c>
      <c r="K179" s="207"/>
      <c r="L179" s="212"/>
      <c r="M179" s="213"/>
      <c r="N179" s="214"/>
      <c r="O179" s="214"/>
      <c r="P179" s="215">
        <f>SUM(P180:P189)</f>
        <v>0</v>
      </c>
      <c r="Q179" s="214"/>
      <c r="R179" s="215">
        <f>SUM(R180:R189)</f>
        <v>0.055439999999999996</v>
      </c>
      <c r="S179" s="214"/>
      <c r="T179" s="216">
        <f>SUM(T180:T189)</f>
        <v>0.15840000000000001</v>
      </c>
      <c r="AR179" s="217" t="s">
        <v>85</v>
      </c>
      <c r="AT179" s="218" t="s">
        <v>74</v>
      </c>
      <c r="AU179" s="218" t="s">
        <v>83</v>
      </c>
      <c r="AY179" s="217" t="s">
        <v>123</v>
      </c>
      <c r="BK179" s="219">
        <f>SUM(BK180:BK189)</f>
        <v>0</v>
      </c>
    </row>
    <row r="180" s="1" customFormat="1" ht="16.5" customHeight="1">
      <c r="B180" s="36"/>
      <c r="C180" s="222" t="s">
        <v>209</v>
      </c>
      <c r="D180" s="222" t="s">
        <v>126</v>
      </c>
      <c r="E180" s="223" t="s">
        <v>361</v>
      </c>
      <c r="F180" s="224" t="s">
        <v>362</v>
      </c>
      <c r="G180" s="225" t="s">
        <v>129</v>
      </c>
      <c r="H180" s="226">
        <v>144</v>
      </c>
      <c r="I180" s="227"/>
      <c r="J180" s="228">
        <f>ROUND(I180*H180,2)</f>
        <v>0</v>
      </c>
      <c r="K180" s="224" t="s">
        <v>130</v>
      </c>
      <c r="L180" s="41"/>
      <c r="M180" s="229" t="s">
        <v>1</v>
      </c>
      <c r="N180" s="230" t="s">
        <v>40</v>
      </c>
      <c r="O180" s="84"/>
      <c r="P180" s="231">
        <f>O180*H180</f>
        <v>0</v>
      </c>
      <c r="Q180" s="231">
        <v>0.00012999999999999999</v>
      </c>
      <c r="R180" s="231">
        <f>Q180*H180</f>
        <v>0.018719999999999997</v>
      </c>
      <c r="S180" s="231">
        <v>0.0011000000000000001</v>
      </c>
      <c r="T180" s="232">
        <f>S180*H180</f>
        <v>0.15840000000000001</v>
      </c>
      <c r="AR180" s="233" t="s">
        <v>190</v>
      </c>
      <c r="AT180" s="233" t="s">
        <v>126</v>
      </c>
      <c r="AU180" s="233" t="s">
        <v>85</v>
      </c>
      <c r="AY180" s="15" t="s">
        <v>123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5" t="s">
        <v>83</v>
      </c>
      <c r="BK180" s="234">
        <f>ROUND(I180*H180,2)</f>
        <v>0</v>
      </c>
      <c r="BL180" s="15" t="s">
        <v>190</v>
      </c>
      <c r="BM180" s="233" t="s">
        <v>363</v>
      </c>
    </row>
    <row r="181" s="12" customFormat="1">
      <c r="B181" s="235"/>
      <c r="C181" s="236"/>
      <c r="D181" s="237" t="s">
        <v>136</v>
      </c>
      <c r="E181" s="238" t="s">
        <v>1</v>
      </c>
      <c r="F181" s="239" t="s">
        <v>364</v>
      </c>
      <c r="G181" s="236"/>
      <c r="H181" s="240">
        <v>144</v>
      </c>
      <c r="I181" s="241"/>
      <c r="J181" s="236"/>
      <c r="K181" s="236"/>
      <c r="L181" s="242"/>
      <c r="M181" s="243"/>
      <c r="N181" s="244"/>
      <c r="O181" s="244"/>
      <c r="P181" s="244"/>
      <c r="Q181" s="244"/>
      <c r="R181" s="244"/>
      <c r="S181" s="244"/>
      <c r="T181" s="245"/>
      <c r="AT181" s="246" t="s">
        <v>136</v>
      </c>
      <c r="AU181" s="246" t="s">
        <v>85</v>
      </c>
      <c r="AV181" s="12" t="s">
        <v>85</v>
      </c>
      <c r="AW181" s="12" t="s">
        <v>32</v>
      </c>
      <c r="AX181" s="12" t="s">
        <v>83</v>
      </c>
      <c r="AY181" s="246" t="s">
        <v>123</v>
      </c>
    </row>
    <row r="182" s="13" customFormat="1">
      <c r="B182" s="263"/>
      <c r="C182" s="264"/>
      <c r="D182" s="237" t="s">
        <v>136</v>
      </c>
      <c r="E182" s="265" t="s">
        <v>1</v>
      </c>
      <c r="F182" s="266" t="s">
        <v>308</v>
      </c>
      <c r="G182" s="264"/>
      <c r="H182" s="265" t="s">
        <v>1</v>
      </c>
      <c r="I182" s="267"/>
      <c r="J182" s="264"/>
      <c r="K182" s="264"/>
      <c r="L182" s="268"/>
      <c r="M182" s="269"/>
      <c r="N182" s="270"/>
      <c r="O182" s="270"/>
      <c r="P182" s="270"/>
      <c r="Q182" s="270"/>
      <c r="R182" s="270"/>
      <c r="S182" s="270"/>
      <c r="T182" s="271"/>
      <c r="AT182" s="272" t="s">
        <v>136</v>
      </c>
      <c r="AU182" s="272" t="s">
        <v>85</v>
      </c>
      <c r="AV182" s="13" t="s">
        <v>83</v>
      </c>
      <c r="AW182" s="13" t="s">
        <v>32</v>
      </c>
      <c r="AX182" s="13" t="s">
        <v>75</v>
      </c>
      <c r="AY182" s="272" t="s">
        <v>123</v>
      </c>
    </row>
    <row r="183" s="1" customFormat="1" ht="24" customHeight="1">
      <c r="B183" s="36"/>
      <c r="C183" s="222" t="s">
        <v>365</v>
      </c>
      <c r="D183" s="222" t="s">
        <v>126</v>
      </c>
      <c r="E183" s="223" t="s">
        <v>366</v>
      </c>
      <c r="F183" s="224" t="s">
        <v>367</v>
      </c>
      <c r="G183" s="225" t="s">
        <v>129</v>
      </c>
      <c r="H183" s="226">
        <v>72</v>
      </c>
      <c r="I183" s="227"/>
      <c r="J183" s="228">
        <f>ROUND(I183*H183,2)</f>
        <v>0</v>
      </c>
      <c r="K183" s="224" t="s">
        <v>130</v>
      </c>
      <c r="L183" s="41"/>
      <c r="M183" s="229" t="s">
        <v>1</v>
      </c>
      <c r="N183" s="230" t="s">
        <v>40</v>
      </c>
      <c r="O183" s="84"/>
      <c r="P183" s="231">
        <f>O183*H183</f>
        <v>0</v>
      </c>
      <c r="Q183" s="231">
        <v>0.00025999999999999998</v>
      </c>
      <c r="R183" s="231">
        <f>Q183*H183</f>
        <v>0.018719999999999997</v>
      </c>
      <c r="S183" s="231">
        <v>0</v>
      </c>
      <c r="T183" s="232">
        <f>S183*H183</f>
        <v>0</v>
      </c>
      <c r="AR183" s="233" t="s">
        <v>190</v>
      </c>
      <c r="AT183" s="233" t="s">
        <v>126</v>
      </c>
      <c r="AU183" s="233" t="s">
        <v>85</v>
      </c>
      <c r="AY183" s="15" t="s">
        <v>123</v>
      </c>
      <c r="BE183" s="234">
        <f>IF(N183="základní",J183,0)</f>
        <v>0</v>
      </c>
      <c r="BF183" s="234">
        <f>IF(N183="snížená",J183,0)</f>
        <v>0</v>
      </c>
      <c r="BG183" s="234">
        <f>IF(N183="zákl. přenesená",J183,0)</f>
        <v>0</v>
      </c>
      <c r="BH183" s="234">
        <f>IF(N183="sníž. přenesená",J183,0)</f>
        <v>0</v>
      </c>
      <c r="BI183" s="234">
        <f>IF(N183="nulová",J183,0)</f>
        <v>0</v>
      </c>
      <c r="BJ183" s="15" t="s">
        <v>83</v>
      </c>
      <c r="BK183" s="234">
        <f>ROUND(I183*H183,2)</f>
        <v>0</v>
      </c>
      <c r="BL183" s="15" t="s">
        <v>190</v>
      </c>
      <c r="BM183" s="233" t="s">
        <v>368</v>
      </c>
    </row>
    <row r="184" s="13" customFormat="1">
      <c r="B184" s="263"/>
      <c r="C184" s="264"/>
      <c r="D184" s="237" t="s">
        <v>136</v>
      </c>
      <c r="E184" s="265" t="s">
        <v>1</v>
      </c>
      <c r="F184" s="266" t="s">
        <v>369</v>
      </c>
      <c r="G184" s="264"/>
      <c r="H184" s="265" t="s">
        <v>1</v>
      </c>
      <c r="I184" s="267"/>
      <c r="J184" s="264"/>
      <c r="K184" s="264"/>
      <c r="L184" s="268"/>
      <c r="M184" s="269"/>
      <c r="N184" s="270"/>
      <c r="O184" s="270"/>
      <c r="P184" s="270"/>
      <c r="Q184" s="270"/>
      <c r="R184" s="270"/>
      <c r="S184" s="270"/>
      <c r="T184" s="271"/>
      <c r="AT184" s="272" t="s">
        <v>136</v>
      </c>
      <c r="AU184" s="272" t="s">
        <v>85</v>
      </c>
      <c r="AV184" s="13" t="s">
        <v>83</v>
      </c>
      <c r="AW184" s="13" t="s">
        <v>32</v>
      </c>
      <c r="AX184" s="13" t="s">
        <v>75</v>
      </c>
      <c r="AY184" s="272" t="s">
        <v>123</v>
      </c>
    </row>
    <row r="185" s="12" customFormat="1">
      <c r="B185" s="235"/>
      <c r="C185" s="236"/>
      <c r="D185" s="237" t="s">
        <v>136</v>
      </c>
      <c r="E185" s="238" t="s">
        <v>1</v>
      </c>
      <c r="F185" s="239" t="s">
        <v>370</v>
      </c>
      <c r="G185" s="236"/>
      <c r="H185" s="240">
        <v>72</v>
      </c>
      <c r="I185" s="241"/>
      <c r="J185" s="236"/>
      <c r="K185" s="236"/>
      <c r="L185" s="242"/>
      <c r="M185" s="243"/>
      <c r="N185" s="244"/>
      <c r="O185" s="244"/>
      <c r="P185" s="244"/>
      <c r="Q185" s="244"/>
      <c r="R185" s="244"/>
      <c r="S185" s="244"/>
      <c r="T185" s="245"/>
      <c r="AT185" s="246" t="s">
        <v>136</v>
      </c>
      <c r="AU185" s="246" t="s">
        <v>85</v>
      </c>
      <c r="AV185" s="12" t="s">
        <v>85</v>
      </c>
      <c r="AW185" s="12" t="s">
        <v>32</v>
      </c>
      <c r="AX185" s="12" t="s">
        <v>83</v>
      </c>
      <c r="AY185" s="246" t="s">
        <v>123</v>
      </c>
    </row>
    <row r="186" s="1" customFormat="1" ht="16.5" customHeight="1">
      <c r="B186" s="36"/>
      <c r="C186" s="222" t="s">
        <v>237</v>
      </c>
      <c r="D186" s="222" t="s">
        <v>126</v>
      </c>
      <c r="E186" s="223" t="s">
        <v>371</v>
      </c>
      <c r="F186" s="224" t="s">
        <v>372</v>
      </c>
      <c r="G186" s="225" t="s">
        <v>129</v>
      </c>
      <c r="H186" s="226">
        <v>72</v>
      </c>
      <c r="I186" s="227"/>
      <c r="J186" s="228">
        <f>ROUND(I186*H186,2)</f>
        <v>0</v>
      </c>
      <c r="K186" s="224" t="s">
        <v>130</v>
      </c>
      <c r="L186" s="41"/>
      <c r="M186" s="229" t="s">
        <v>1</v>
      </c>
      <c r="N186" s="230" t="s">
        <v>40</v>
      </c>
      <c r="O186" s="84"/>
      <c r="P186" s="231">
        <f>O186*H186</f>
        <v>0</v>
      </c>
      <c r="Q186" s="231">
        <v>0.00025000000000000001</v>
      </c>
      <c r="R186" s="231">
        <f>Q186*H186</f>
        <v>0.018000000000000002</v>
      </c>
      <c r="S186" s="231">
        <v>0</v>
      </c>
      <c r="T186" s="232">
        <f>S186*H186</f>
        <v>0</v>
      </c>
      <c r="AR186" s="233" t="s">
        <v>190</v>
      </c>
      <c r="AT186" s="233" t="s">
        <v>126</v>
      </c>
      <c r="AU186" s="233" t="s">
        <v>85</v>
      </c>
      <c r="AY186" s="15" t="s">
        <v>123</v>
      </c>
      <c r="BE186" s="234">
        <f>IF(N186="základní",J186,0)</f>
        <v>0</v>
      </c>
      <c r="BF186" s="234">
        <f>IF(N186="snížená",J186,0)</f>
        <v>0</v>
      </c>
      <c r="BG186" s="234">
        <f>IF(N186="zákl. přenesená",J186,0)</f>
        <v>0</v>
      </c>
      <c r="BH186" s="234">
        <f>IF(N186="sníž. přenesená",J186,0)</f>
        <v>0</v>
      </c>
      <c r="BI186" s="234">
        <f>IF(N186="nulová",J186,0)</f>
        <v>0</v>
      </c>
      <c r="BJ186" s="15" t="s">
        <v>83</v>
      </c>
      <c r="BK186" s="234">
        <f>ROUND(I186*H186,2)</f>
        <v>0</v>
      </c>
      <c r="BL186" s="15" t="s">
        <v>190</v>
      </c>
      <c r="BM186" s="233" t="s">
        <v>373</v>
      </c>
    </row>
    <row r="187" s="13" customFormat="1">
      <c r="B187" s="263"/>
      <c r="C187" s="264"/>
      <c r="D187" s="237" t="s">
        <v>136</v>
      </c>
      <c r="E187" s="265" t="s">
        <v>1</v>
      </c>
      <c r="F187" s="266" t="s">
        <v>369</v>
      </c>
      <c r="G187" s="264"/>
      <c r="H187" s="265" t="s">
        <v>1</v>
      </c>
      <c r="I187" s="267"/>
      <c r="J187" s="264"/>
      <c r="K187" s="264"/>
      <c r="L187" s="268"/>
      <c r="M187" s="269"/>
      <c r="N187" s="270"/>
      <c r="O187" s="270"/>
      <c r="P187" s="270"/>
      <c r="Q187" s="270"/>
      <c r="R187" s="270"/>
      <c r="S187" s="270"/>
      <c r="T187" s="271"/>
      <c r="AT187" s="272" t="s">
        <v>136</v>
      </c>
      <c r="AU187" s="272" t="s">
        <v>85</v>
      </c>
      <c r="AV187" s="13" t="s">
        <v>83</v>
      </c>
      <c r="AW187" s="13" t="s">
        <v>32</v>
      </c>
      <c r="AX187" s="13" t="s">
        <v>75</v>
      </c>
      <c r="AY187" s="272" t="s">
        <v>123</v>
      </c>
    </row>
    <row r="188" s="13" customFormat="1">
      <c r="B188" s="263"/>
      <c r="C188" s="264"/>
      <c r="D188" s="237" t="s">
        <v>136</v>
      </c>
      <c r="E188" s="265" t="s">
        <v>1</v>
      </c>
      <c r="F188" s="266" t="s">
        <v>374</v>
      </c>
      <c r="G188" s="264"/>
      <c r="H188" s="265" t="s">
        <v>1</v>
      </c>
      <c r="I188" s="267"/>
      <c r="J188" s="264"/>
      <c r="K188" s="264"/>
      <c r="L188" s="268"/>
      <c r="M188" s="269"/>
      <c r="N188" s="270"/>
      <c r="O188" s="270"/>
      <c r="P188" s="270"/>
      <c r="Q188" s="270"/>
      <c r="R188" s="270"/>
      <c r="S188" s="270"/>
      <c r="T188" s="271"/>
      <c r="AT188" s="272" t="s">
        <v>136</v>
      </c>
      <c r="AU188" s="272" t="s">
        <v>85</v>
      </c>
      <c r="AV188" s="13" t="s">
        <v>83</v>
      </c>
      <c r="AW188" s="13" t="s">
        <v>32</v>
      </c>
      <c r="AX188" s="13" t="s">
        <v>75</v>
      </c>
      <c r="AY188" s="272" t="s">
        <v>123</v>
      </c>
    </row>
    <row r="189" s="12" customFormat="1">
      <c r="B189" s="235"/>
      <c r="C189" s="236"/>
      <c r="D189" s="237" t="s">
        <v>136</v>
      </c>
      <c r="E189" s="238" t="s">
        <v>1</v>
      </c>
      <c r="F189" s="239" t="s">
        <v>370</v>
      </c>
      <c r="G189" s="236"/>
      <c r="H189" s="240">
        <v>72</v>
      </c>
      <c r="I189" s="241"/>
      <c r="J189" s="236"/>
      <c r="K189" s="236"/>
      <c r="L189" s="242"/>
      <c r="M189" s="243"/>
      <c r="N189" s="244"/>
      <c r="O189" s="244"/>
      <c r="P189" s="244"/>
      <c r="Q189" s="244"/>
      <c r="R189" s="244"/>
      <c r="S189" s="244"/>
      <c r="T189" s="245"/>
      <c r="AT189" s="246" t="s">
        <v>136</v>
      </c>
      <c r="AU189" s="246" t="s">
        <v>85</v>
      </c>
      <c r="AV189" s="12" t="s">
        <v>85</v>
      </c>
      <c r="AW189" s="12" t="s">
        <v>32</v>
      </c>
      <c r="AX189" s="12" t="s">
        <v>83</v>
      </c>
      <c r="AY189" s="246" t="s">
        <v>123</v>
      </c>
    </row>
    <row r="190" s="11" customFormat="1" ht="22.8" customHeight="1">
      <c r="B190" s="206"/>
      <c r="C190" s="207"/>
      <c r="D190" s="208" t="s">
        <v>74</v>
      </c>
      <c r="E190" s="220" t="s">
        <v>375</v>
      </c>
      <c r="F190" s="220" t="s">
        <v>376</v>
      </c>
      <c r="G190" s="207"/>
      <c r="H190" s="207"/>
      <c r="I190" s="210"/>
      <c r="J190" s="221">
        <f>BK190</f>
        <v>0</v>
      </c>
      <c r="K190" s="207"/>
      <c r="L190" s="212"/>
      <c r="M190" s="213"/>
      <c r="N190" s="214"/>
      <c r="O190" s="214"/>
      <c r="P190" s="215">
        <f>SUM(P191:P203)</f>
        <v>0</v>
      </c>
      <c r="Q190" s="214"/>
      <c r="R190" s="215">
        <f>SUM(R191:R203)</f>
        <v>0.0011000000000000001</v>
      </c>
      <c r="S190" s="214"/>
      <c r="T190" s="216">
        <f>SUM(T191:T203)</f>
        <v>0</v>
      </c>
      <c r="AR190" s="217" t="s">
        <v>85</v>
      </c>
      <c r="AT190" s="218" t="s">
        <v>74</v>
      </c>
      <c r="AU190" s="218" t="s">
        <v>83</v>
      </c>
      <c r="AY190" s="217" t="s">
        <v>123</v>
      </c>
      <c r="BK190" s="219">
        <f>SUM(BK191:BK203)</f>
        <v>0</v>
      </c>
    </row>
    <row r="191" s="1" customFormat="1" ht="24" customHeight="1">
      <c r="B191" s="36"/>
      <c r="C191" s="222" t="s">
        <v>214</v>
      </c>
      <c r="D191" s="222" t="s">
        <v>126</v>
      </c>
      <c r="E191" s="223" t="s">
        <v>377</v>
      </c>
      <c r="F191" s="224" t="s">
        <v>378</v>
      </c>
      <c r="G191" s="225" t="s">
        <v>129</v>
      </c>
      <c r="H191" s="226">
        <v>72</v>
      </c>
      <c r="I191" s="227"/>
      <c r="J191" s="228">
        <f>ROUND(I191*H191,2)</f>
        <v>0</v>
      </c>
      <c r="K191" s="224" t="s">
        <v>130</v>
      </c>
      <c r="L191" s="41"/>
      <c r="M191" s="229" t="s">
        <v>1</v>
      </c>
      <c r="N191" s="230" t="s">
        <v>40</v>
      </c>
      <c r="O191" s="84"/>
      <c r="P191" s="231">
        <f>O191*H191</f>
        <v>0</v>
      </c>
      <c r="Q191" s="231">
        <v>0</v>
      </c>
      <c r="R191" s="231">
        <f>Q191*H191</f>
        <v>0</v>
      </c>
      <c r="S191" s="231">
        <v>0</v>
      </c>
      <c r="T191" s="232">
        <f>S191*H191</f>
        <v>0</v>
      </c>
      <c r="AR191" s="233" t="s">
        <v>190</v>
      </c>
      <c r="AT191" s="233" t="s">
        <v>126</v>
      </c>
      <c r="AU191" s="233" t="s">
        <v>85</v>
      </c>
      <c r="AY191" s="15" t="s">
        <v>123</v>
      </c>
      <c r="BE191" s="234">
        <f>IF(N191="základní",J191,0)</f>
        <v>0</v>
      </c>
      <c r="BF191" s="234">
        <f>IF(N191="snížená",J191,0)</f>
        <v>0</v>
      </c>
      <c r="BG191" s="234">
        <f>IF(N191="zákl. přenesená",J191,0)</f>
        <v>0</v>
      </c>
      <c r="BH191" s="234">
        <f>IF(N191="sníž. přenesená",J191,0)</f>
        <v>0</v>
      </c>
      <c r="BI191" s="234">
        <f>IF(N191="nulová",J191,0)</f>
        <v>0</v>
      </c>
      <c r="BJ191" s="15" t="s">
        <v>83</v>
      </c>
      <c r="BK191" s="234">
        <f>ROUND(I191*H191,2)</f>
        <v>0</v>
      </c>
      <c r="BL191" s="15" t="s">
        <v>190</v>
      </c>
      <c r="BM191" s="233" t="s">
        <v>379</v>
      </c>
    </row>
    <row r="192" s="12" customFormat="1">
      <c r="B192" s="235"/>
      <c r="C192" s="236"/>
      <c r="D192" s="237" t="s">
        <v>136</v>
      </c>
      <c r="E192" s="238" t="s">
        <v>1</v>
      </c>
      <c r="F192" s="239" t="s">
        <v>370</v>
      </c>
      <c r="G192" s="236"/>
      <c r="H192" s="240">
        <v>72</v>
      </c>
      <c r="I192" s="241"/>
      <c r="J192" s="236"/>
      <c r="K192" s="236"/>
      <c r="L192" s="242"/>
      <c r="M192" s="243"/>
      <c r="N192" s="244"/>
      <c r="O192" s="244"/>
      <c r="P192" s="244"/>
      <c r="Q192" s="244"/>
      <c r="R192" s="244"/>
      <c r="S192" s="244"/>
      <c r="T192" s="245"/>
      <c r="AT192" s="246" t="s">
        <v>136</v>
      </c>
      <c r="AU192" s="246" t="s">
        <v>85</v>
      </c>
      <c r="AV192" s="12" t="s">
        <v>85</v>
      </c>
      <c r="AW192" s="12" t="s">
        <v>32</v>
      </c>
      <c r="AX192" s="12" t="s">
        <v>83</v>
      </c>
      <c r="AY192" s="246" t="s">
        <v>123</v>
      </c>
    </row>
    <row r="193" s="1" customFormat="1" ht="16.5" customHeight="1">
      <c r="B193" s="36"/>
      <c r="C193" s="222" t="s">
        <v>225</v>
      </c>
      <c r="D193" s="222" t="s">
        <v>126</v>
      </c>
      <c r="E193" s="223" t="s">
        <v>380</v>
      </c>
      <c r="F193" s="224" t="s">
        <v>381</v>
      </c>
      <c r="G193" s="225" t="s">
        <v>129</v>
      </c>
      <c r="H193" s="226">
        <v>10</v>
      </c>
      <c r="I193" s="227"/>
      <c r="J193" s="228">
        <f>ROUND(I193*H193,2)</f>
        <v>0</v>
      </c>
      <c r="K193" s="224" t="s">
        <v>130</v>
      </c>
      <c r="L193" s="41"/>
      <c r="M193" s="229" t="s">
        <v>1</v>
      </c>
      <c r="N193" s="230" t="s">
        <v>40</v>
      </c>
      <c r="O193" s="84"/>
      <c r="P193" s="231">
        <f>O193*H193</f>
        <v>0</v>
      </c>
      <c r="Q193" s="231">
        <v>6.0000000000000002E-05</v>
      </c>
      <c r="R193" s="231">
        <f>Q193*H193</f>
        <v>0.00060000000000000006</v>
      </c>
      <c r="S193" s="231">
        <v>0</v>
      </c>
      <c r="T193" s="232">
        <f>S193*H193</f>
        <v>0</v>
      </c>
      <c r="AR193" s="233" t="s">
        <v>190</v>
      </c>
      <c r="AT193" s="233" t="s">
        <v>126</v>
      </c>
      <c r="AU193" s="233" t="s">
        <v>85</v>
      </c>
      <c r="AY193" s="15" t="s">
        <v>123</v>
      </c>
      <c r="BE193" s="234">
        <f>IF(N193="základní",J193,0)</f>
        <v>0</v>
      </c>
      <c r="BF193" s="234">
        <f>IF(N193="snížená",J193,0)</f>
        <v>0</v>
      </c>
      <c r="BG193" s="234">
        <f>IF(N193="zákl. přenesená",J193,0)</f>
        <v>0</v>
      </c>
      <c r="BH193" s="234">
        <f>IF(N193="sníž. přenesená",J193,0)</f>
        <v>0</v>
      </c>
      <c r="BI193" s="234">
        <f>IF(N193="nulová",J193,0)</f>
        <v>0</v>
      </c>
      <c r="BJ193" s="15" t="s">
        <v>83</v>
      </c>
      <c r="BK193" s="234">
        <f>ROUND(I193*H193,2)</f>
        <v>0</v>
      </c>
      <c r="BL193" s="15" t="s">
        <v>190</v>
      </c>
      <c r="BM193" s="233" t="s">
        <v>382</v>
      </c>
    </row>
    <row r="194" s="12" customFormat="1">
      <c r="B194" s="235"/>
      <c r="C194" s="236"/>
      <c r="D194" s="237" t="s">
        <v>136</v>
      </c>
      <c r="E194" s="238" t="s">
        <v>1</v>
      </c>
      <c r="F194" s="239" t="s">
        <v>173</v>
      </c>
      <c r="G194" s="236"/>
      <c r="H194" s="240">
        <v>10</v>
      </c>
      <c r="I194" s="241"/>
      <c r="J194" s="236"/>
      <c r="K194" s="236"/>
      <c r="L194" s="242"/>
      <c r="M194" s="243"/>
      <c r="N194" s="244"/>
      <c r="O194" s="244"/>
      <c r="P194" s="244"/>
      <c r="Q194" s="244"/>
      <c r="R194" s="244"/>
      <c r="S194" s="244"/>
      <c r="T194" s="245"/>
      <c r="AT194" s="246" t="s">
        <v>136</v>
      </c>
      <c r="AU194" s="246" t="s">
        <v>85</v>
      </c>
      <c r="AV194" s="12" t="s">
        <v>85</v>
      </c>
      <c r="AW194" s="12" t="s">
        <v>32</v>
      </c>
      <c r="AX194" s="12" t="s">
        <v>83</v>
      </c>
      <c r="AY194" s="246" t="s">
        <v>123</v>
      </c>
    </row>
    <row r="195" s="13" customFormat="1">
      <c r="B195" s="263"/>
      <c r="C195" s="264"/>
      <c r="D195" s="237" t="s">
        <v>136</v>
      </c>
      <c r="E195" s="265" t="s">
        <v>1</v>
      </c>
      <c r="F195" s="266" t="s">
        <v>383</v>
      </c>
      <c r="G195" s="264"/>
      <c r="H195" s="265" t="s">
        <v>1</v>
      </c>
      <c r="I195" s="267"/>
      <c r="J195" s="264"/>
      <c r="K195" s="264"/>
      <c r="L195" s="268"/>
      <c r="M195" s="269"/>
      <c r="N195" s="270"/>
      <c r="O195" s="270"/>
      <c r="P195" s="270"/>
      <c r="Q195" s="270"/>
      <c r="R195" s="270"/>
      <c r="S195" s="270"/>
      <c r="T195" s="271"/>
      <c r="AT195" s="272" t="s">
        <v>136</v>
      </c>
      <c r="AU195" s="272" t="s">
        <v>85</v>
      </c>
      <c r="AV195" s="13" t="s">
        <v>83</v>
      </c>
      <c r="AW195" s="13" t="s">
        <v>32</v>
      </c>
      <c r="AX195" s="13" t="s">
        <v>75</v>
      </c>
      <c r="AY195" s="272" t="s">
        <v>123</v>
      </c>
    </row>
    <row r="196" s="1" customFormat="1" ht="16.5" customHeight="1">
      <c r="B196" s="36"/>
      <c r="C196" s="222" t="s">
        <v>218</v>
      </c>
      <c r="D196" s="222" t="s">
        <v>126</v>
      </c>
      <c r="E196" s="223" t="s">
        <v>384</v>
      </c>
      <c r="F196" s="224" t="s">
        <v>385</v>
      </c>
      <c r="G196" s="225" t="s">
        <v>129</v>
      </c>
      <c r="H196" s="226">
        <v>10</v>
      </c>
      <c r="I196" s="227"/>
      <c r="J196" s="228">
        <f>ROUND(I196*H196,2)</f>
        <v>0</v>
      </c>
      <c r="K196" s="224" t="s">
        <v>130</v>
      </c>
      <c r="L196" s="41"/>
      <c r="M196" s="229" t="s">
        <v>1</v>
      </c>
      <c r="N196" s="230" t="s">
        <v>40</v>
      </c>
      <c r="O196" s="84"/>
      <c r="P196" s="231">
        <f>O196*H196</f>
        <v>0</v>
      </c>
      <c r="Q196" s="231">
        <v>5.0000000000000002E-05</v>
      </c>
      <c r="R196" s="231">
        <f>Q196*H196</f>
        <v>0.00050000000000000001</v>
      </c>
      <c r="S196" s="231">
        <v>0</v>
      </c>
      <c r="T196" s="232">
        <f>S196*H196</f>
        <v>0</v>
      </c>
      <c r="AR196" s="233" t="s">
        <v>190</v>
      </c>
      <c r="AT196" s="233" t="s">
        <v>126</v>
      </c>
      <c r="AU196" s="233" t="s">
        <v>85</v>
      </c>
      <c r="AY196" s="15" t="s">
        <v>123</v>
      </c>
      <c r="BE196" s="234">
        <f>IF(N196="základní",J196,0)</f>
        <v>0</v>
      </c>
      <c r="BF196" s="234">
        <f>IF(N196="snížená",J196,0)</f>
        <v>0</v>
      </c>
      <c r="BG196" s="234">
        <f>IF(N196="zákl. přenesená",J196,0)</f>
        <v>0</v>
      </c>
      <c r="BH196" s="234">
        <f>IF(N196="sníž. přenesená",J196,0)</f>
        <v>0</v>
      </c>
      <c r="BI196" s="234">
        <f>IF(N196="nulová",J196,0)</f>
        <v>0</v>
      </c>
      <c r="BJ196" s="15" t="s">
        <v>83</v>
      </c>
      <c r="BK196" s="234">
        <f>ROUND(I196*H196,2)</f>
        <v>0</v>
      </c>
      <c r="BL196" s="15" t="s">
        <v>190</v>
      </c>
      <c r="BM196" s="233" t="s">
        <v>386</v>
      </c>
    </row>
    <row r="197" s="12" customFormat="1">
      <c r="B197" s="235"/>
      <c r="C197" s="236"/>
      <c r="D197" s="237" t="s">
        <v>136</v>
      </c>
      <c r="E197" s="238" t="s">
        <v>1</v>
      </c>
      <c r="F197" s="239" t="s">
        <v>173</v>
      </c>
      <c r="G197" s="236"/>
      <c r="H197" s="240">
        <v>10</v>
      </c>
      <c r="I197" s="241"/>
      <c r="J197" s="236"/>
      <c r="K197" s="236"/>
      <c r="L197" s="242"/>
      <c r="M197" s="243"/>
      <c r="N197" s="244"/>
      <c r="O197" s="244"/>
      <c r="P197" s="244"/>
      <c r="Q197" s="244"/>
      <c r="R197" s="244"/>
      <c r="S197" s="244"/>
      <c r="T197" s="245"/>
      <c r="AT197" s="246" t="s">
        <v>136</v>
      </c>
      <c r="AU197" s="246" t="s">
        <v>85</v>
      </c>
      <c r="AV197" s="12" t="s">
        <v>85</v>
      </c>
      <c r="AW197" s="12" t="s">
        <v>32</v>
      </c>
      <c r="AX197" s="12" t="s">
        <v>83</v>
      </c>
      <c r="AY197" s="246" t="s">
        <v>123</v>
      </c>
    </row>
    <row r="198" s="13" customFormat="1">
      <c r="B198" s="263"/>
      <c r="C198" s="264"/>
      <c r="D198" s="237" t="s">
        <v>136</v>
      </c>
      <c r="E198" s="265" t="s">
        <v>1</v>
      </c>
      <c r="F198" s="266" t="s">
        <v>383</v>
      </c>
      <c r="G198" s="264"/>
      <c r="H198" s="265" t="s">
        <v>1</v>
      </c>
      <c r="I198" s="267"/>
      <c r="J198" s="264"/>
      <c r="K198" s="264"/>
      <c r="L198" s="268"/>
      <c r="M198" s="269"/>
      <c r="N198" s="270"/>
      <c r="O198" s="270"/>
      <c r="P198" s="270"/>
      <c r="Q198" s="270"/>
      <c r="R198" s="270"/>
      <c r="S198" s="270"/>
      <c r="T198" s="271"/>
      <c r="AT198" s="272" t="s">
        <v>136</v>
      </c>
      <c r="AU198" s="272" t="s">
        <v>85</v>
      </c>
      <c r="AV198" s="13" t="s">
        <v>83</v>
      </c>
      <c r="AW198" s="13" t="s">
        <v>32</v>
      </c>
      <c r="AX198" s="13" t="s">
        <v>75</v>
      </c>
      <c r="AY198" s="272" t="s">
        <v>123</v>
      </c>
    </row>
    <row r="199" s="1" customFormat="1" ht="16.5" customHeight="1">
      <c r="B199" s="36"/>
      <c r="C199" s="222" t="s">
        <v>7</v>
      </c>
      <c r="D199" s="222" t="s">
        <v>126</v>
      </c>
      <c r="E199" s="223" t="s">
        <v>387</v>
      </c>
      <c r="F199" s="224" t="s">
        <v>388</v>
      </c>
      <c r="G199" s="225" t="s">
        <v>129</v>
      </c>
      <c r="H199" s="226">
        <v>72</v>
      </c>
      <c r="I199" s="227"/>
      <c r="J199" s="228">
        <f>ROUND(I199*H199,2)</f>
        <v>0</v>
      </c>
      <c r="K199" s="224" t="s">
        <v>130</v>
      </c>
      <c r="L199" s="41"/>
      <c r="M199" s="229" t="s">
        <v>1</v>
      </c>
      <c r="N199" s="230" t="s">
        <v>40</v>
      </c>
      <c r="O199" s="84"/>
      <c r="P199" s="231">
        <f>O199*H199</f>
        <v>0</v>
      </c>
      <c r="Q199" s="231">
        <v>0</v>
      </c>
      <c r="R199" s="231">
        <f>Q199*H199</f>
        <v>0</v>
      </c>
      <c r="S199" s="231">
        <v>0</v>
      </c>
      <c r="T199" s="232">
        <f>S199*H199</f>
        <v>0</v>
      </c>
      <c r="AR199" s="233" t="s">
        <v>190</v>
      </c>
      <c r="AT199" s="233" t="s">
        <v>126</v>
      </c>
      <c r="AU199" s="233" t="s">
        <v>85</v>
      </c>
      <c r="AY199" s="15" t="s">
        <v>123</v>
      </c>
      <c r="BE199" s="234">
        <f>IF(N199="základní",J199,0)</f>
        <v>0</v>
      </c>
      <c r="BF199" s="234">
        <f>IF(N199="snížená",J199,0)</f>
        <v>0</v>
      </c>
      <c r="BG199" s="234">
        <f>IF(N199="zákl. přenesená",J199,0)</f>
        <v>0</v>
      </c>
      <c r="BH199" s="234">
        <f>IF(N199="sníž. přenesená",J199,0)</f>
        <v>0</v>
      </c>
      <c r="BI199" s="234">
        <f>IF(N199="nulová",J199,0)</f>
        <v>0</v>
      </c>
      <c r="BJ199" s="15" t="s">
        <v>83</v>
      </c>
      <c r="BK199" s="234">
        <f>ROUND(I199*H199,2)</f>
        <v>0</v>
      </c>
      <c r="BL199" s="15" t="s">
        <v>190</v>
      </c>
      <c r="BM199" s="233" t="s">
        <v>389</v>
      </c>
    </row>
    <row r="200" s="12" customFormat="1">
      <c r="B200" s="235"/>
      <c r="C200" s="236"/>
      <c r="D200" s="237" t="s">
        <v>136</v>
      </c>
      <c r="E200" s="238" t="s">
        <v>1</v>
      </c>
      <c r="F200" s="239" t="s">
        <v>370</v>
      </c>
      <c r="G200" s="236"/>
      <c r="H200" s="240">
        <v>72</v>
      </c>
      <c r="I200" s="241"/>
      <c r="J200" s="236"/>
      <c r="K200" s="236"/>
      <c r="L200" s="242"/>
      <c r="M200" s="243"/>
      <c r="N200" s="244"/>
      <c r="O200" s="244"/>
      <c r="P200" s="244"/>
      <c r="Q200" s="244"/>
      <c r="R200" s="244"/>
      <c r="S200" s="244"/>
      <c r="T200" s="245"/>
      <c r="AT200" s="246" t="s">
        <v>136</v>
      </c>
      <c r="AU200" s="246" t="s">
        <v>85</v>
      </c>
      <c r="AV200" s="12" t="s">
        <v>85</v>
      </c>
      <c r="AW200" s="12" t="s">
        <v>32</v>
      </c>
      <c r="AX200" s="12" t="s">
        <v>83</v>
      </c>
      <c r="AY200" s="246" t="s">
        <v>123</v>
      </c>
    </row>
    <row r="201" s="1" customFormat="1" ht="16.5" customHeight="1">
      <c r="B201" s="36"/>
      <c r="C201" s="222" t="s">
        <v>232</v>
      </c>
      <c r="D201" s="222" t="s">
        <v>126</v>
      </c>
      <c r="E201" s="223" t="s">
        <v>390</v>
      </c>
      <c r="F201" s="224" t="s">
        <v>391</v>
      </c>
      <c r="G201" s="225" t="s">
        <v>143</v>
      </c>
      <c r="H201" s="226">
        <v>90</v>
      </c>
      <c r="I201" s="227"/>
      <c r="J201" s="228">
        <f>ROUND(I201*H201,2)</f>
        <v>0</v>
      </c>
      <c r="K201" s="224" t="s">
        <v>130</v>
      </c>
      <c r="L201" s="41"/>
      <c r="M201" s="229" t="s">
        <v>1</v>
      </c>
      <c r="N201" s="230" t="s">
        <v>40</v>
      </c>
      <c r="O201" s="84"/>
      <c r="P201" s="231">
        <f>O201*H201</f>
        <v>0</v>
      </c>
      <c r="Q201" s="231">
        <v>0</v>
      </c>
      <c r="R201" s="231">
        <f>Q201*H201</f>
        <v>0</v>
      </c>
      <c r="S201" s="231">
        <v>0</v>
      </c>
      <c r="T201" s="232">
        <f>S201*H201</f>
        <v>0</v>
      </c>
      <c r="AR201" s="233" t="s">
        <v>190</v>
      </c>
      <c r="AT201" s="233" t="s">
        <v>126</v>
      </c>
      <c r="AU201" s="233" t="s">
        <v>85</v>
      </c>
      <c r="AY201" s="15" t="s">
        <v>123</v>
      </c>
      <c r="BE201" s="234">
        <f>IF(N201="základní",J201,0)</f>
        <v>0</v>
      </c>
      <c r="BF201" s="234">
        <f>IF(N201="snížená",J201,0)</f>
        <v>0</v>
      </c>
      <c r="BG201" s="234">
        <f>IF(N201="zákl. přenesená",J201,0)</f>
        <v>0</v>
      </c>
      <c r="BH201" s="234">
        <f>IF(N201="sníž. přenesená",J201,0)</f>
        <v>0</v>
      </c>
      <c r="BI201" s="234">
        <f>IF(N201="nulová",J201,0)</f>
        <v>0</v>
      </c>
      <c r="BJ201" s="15" t="s">
        <v>83</v>
      </c>
      <c r="BK201" s="234">
        <f>ROUND(I201*H201,2)</f>
        <v>0</v>
      </c>
      <c r="BL201" s="15" t="s">
        <v>190</v>
      </c>
      <c r="BM201" s="233" t="s">
        <v>392</v>
      </c>
    </row>
    <row r="202" s="12" customFormat="1">
      <c r="B202" s="235"/>
      <c r="C202" s="236"/>
      <c r="D202" s="237" t="s">
        <v>136</v>
      </c>
      <c r="E202" s="238" t="s">
        <v>1</v>
      </c>
      <c r="F202" s="239" t="s">
        <v>393</v>
      </c>
      <c r="G202" s="236"/>
      <c r="H202" s="240">
        <v>90</v>
      </c>
      <c r="I202" s="241"/>
      <c r="J202" s="236"/>
      <c r="K202" s="236"/>
      <c r="L202" s="242"/>
      <c r="M202" s="243"/>
      <c r="N202" s="244"/>
      <c r="O202" s="244"/>
      <c r="P202" s="244"/>
      <c r="Q202" s="244"/>
      <c r="R202" s="244"/>
      <c r="S202" s="244"/>
      <c r="T202" s="245"/>
      <c r="AT202" s="246" t="s">
        <v>136</v>
      </c>
      <c r="AU202" s="246" t="s">
        <v>85</v>
      </c>
      <c r="AV202" s="12" t="s">
        <v>85</v>
      </c>
      <c r="AW202" s="12" t="s">
        <v>32</v>
      </c>
      <c r="AX202" s="12" t="s">
        <v>83</v>
      </c>
      <c r="AY202" s="246" t="s">
        <v>123</v>
      </c>
    </row>
    <row r="203" s="13" customFormat="1">
      <c r="B203" s="263"/>
      <c r="C203" s="264"/>
      <c r="D203" s="237" t="s">
        <v>136</v>
      </c>
      <c r="E203" s="265" t="s">
        <v>1</v>
      </c>
      <c r="F203" s="266" t="s">
        <v>394</v>
      </c>
      <c r="G203" s="264"/>
      <c r="H203" s="265" t="s">
        <v>1</v>
      </c>
      <c r="I203" s="267"/>
      <c r="J203" s="264"/>
      <c r="K203" s="264"/>
      <c r="L203" s="268"/>
      <c r="M203" s="269"/>
      <c r="N203" s="270"/>
      <c r="O203" s="270"/>
      <c r="P203" s="270"/>
      <c r="Q203" s="270"/>
      <c r="R203" s="270"/>
      <c r="S203" s="270"/>
      <c r="T203" s="271"/>
      <c r="AT203" s="272" t="s">
        <v>136</v>
      </c>
      <c r="AU203" s="272" t="s">
        <v>85</v>
      </c>
      <c r="AV203" s="13" t="s">
        <v>83</v>
      </c>
      <c r="AW203" s="13" t="s">
        <v>32</v>
      </c>
      <c r="AX203" s="13" t="s">
        <v>75</v>
      </c>
      <c r="AY203" s="272" t="s">
        <v>123</v>
      </c>
    </row>
    <row r="204" s="11" customFormat="1" ht="22.8" customHeight="1">
      <c r="B204" s="206"/>
      <c r="C204" s="207"/>
      <c r="D204" s="208" t="s">
        <v>74</v>
      </c>
      <c r="E204" s="220" t="s">
        <v>395</v>
      </c>
      <c r="F204" s="220" t="s">
        <v>396</v>
      </c>
      <c r="G204" s="207"/>
      <c r="H204" s="207"/>
      <c r="I204" s="210"/>
      <c r="J204" s="221">
        <f>BK204</f>
        <v>0</v>
      </c>
      <c r="K204" s="207"/>
      <c r="L204" s="212"/>
      <c r="M204" s="213"/>
      <c r="N204" s="214"/>
      <c r="O204" s="214"/>
      <c r="P204" s="215">
        <f>SUM(P205:P212)</f>
        <v>0</v>
      </c>
      <c r="Q204" s="214"/>
      <c r="R204" s="215">
        <f>SUM(R205:R212)</f>
        <v>0.046561999999999992</v>
      </c>
      <c r="S204" s="214"/>
      <c r="T204" s="216">
        <f>SUM(T205:T212)</f>
        <v>0</v>
      </c>
      <c r="AR204" s="217" t="s">
        <v>85</v>
      </c>
      <c r="AT204" s="218" t="s">
        <v>74</v>
      </c>
      <c r="AU204" s="218" t="s">
        <v>83</v>
      </c>
      <c r="AY204" s="217" t="s">
        <v>123</v>
      </c>
      <c r="BK204" s="219">
        <f>SUM(BK205:BK212)</f>
        <v>0</v>
      </c>
    </row>
    <row r="205" s="1" customFormat="1" ht="24" customHeight="1">
      <c r="B205" s="36"/>
      <c r="C205" s="222" t="s">
        <v>397</v>
      </c>
      <c r="D205" s="222" t="s">
        <v>126</v>
      </c>
      <c r="E205" s="223" t="s">
        <v>398</v>
      </c>
      <c r="F205" s="224" t="s">
        <v>399</v>
      </c>
      <c r="G205" s="225" t="s">
        <v>157</v>
      </c>
      <c r="H205" s="226">
        <v>673.79999999999995</v>
      </c>
      <c r="I205" s="227"/>
      <c r="J205" s="228">
        <f>ROUND(I205*H205,2)</f>
        <v>0</v>
      </c>
      <c r="K205" s="224" t="s">
        <v>130</v>
      </c>
      <c r="L205" s="41"/>
      <c r="M205" s="229" t="s">
        <v>1</v>
      </c>
      <c r="N205" s="230" t="s">
        <v>40</v>
      </c>
      <c r="O205" s="84"/>
      <c r="P205" s="231">
        <f>O205*H205</f>
        <v>0</v>
      </c>
      <c r="Q205" s="231">
        <v>2.0000000000000002E-05</v>
      </c>
      <c r="R205" s="231">
        <f>Q205*H205</f>
        <v>0.013476</v>
      </c>
      <c r="S205" s="231">
        <v>0</v>
      </c>
      <c r="T205" s="232">
        <f>S205*H205</f>
        <v>0</v>
      </c>
      <c r="AR205" s="233" t="s">
        <v>190</v>
      </c>
      <c r="AT205" s="233" t="s">
        <v>126</v>
      </c>
      <c r="AU205" s="233" t="s">
        <v>85</v>
      </c>
      <c r="AY205" s="15" t="s">
        <v>123</v>
      </c>
      <c r="BE205" s="234">
        <f>IF(N205="základní",J205,0)</f>
        <v>0</v>
      </c>
      <c r="BF205" s="234">
        <f>IF(N205="snížená",J205,0)</f>
        <v>0</v>
      </c>
      <c r="BG205" s="234">
        <f>IF(N205="zákl. přenesená",J205,0)</f>
        <v>0</v>
      </c>
      <c r="BH205" s="234">
        <f>IF(N205="sníž. přenesená",J205,0)</f>
        <v>0</v>
      </c>
      <c r="BI205" s="234">
        <f>IF(N205="nulová",J205,0)</f>
        <v>0</v>
      </c>
      <c r="BJ205" s="15" t="s">
        <v>83</v>
      </c>
      <c r="BK205" s="234">
        <f>ROUND(I205*H205,2)</f>
        <v>0</v>
      </c>
      <c r="BL205" s="15" t="s">
        <v>190</v>
      </c>
      <c r="BM205" s="233" t="s">
        <v>400</v>
      </c>
    </row>
    <row r="206" s="12" customFormat="1">
      <c r="B206" s="235"/>
      <c r="C206" s="236"/>
      <c r="D206" s="237" t="s">
        <v>136</v>
      </c>
      <c r="E206" s="238" t="s">
        <v>1</v>
      </c>
      <c r="F206" s="239" t="s">
        <v>339</v>
      </c>
      <c r="G206" s="236"/>
      <c r="H206" s="240">
        <v>673.79999999999995</v>
      </c>
      <c r="I206" s="241"/>
      <c r="J206" s="236"/>
      <c r="K206" s="236"/>
      <c r="L206" s="242"/>
      <c r="M206" s="243"/>
      <c r="N206" s="244"/>
      <c r="O206" s="244"/>
      <c r="P206" s="244"/>
      <c r="Q206" s="244"/>
      <c r="R206" s="244"/>
      <c r="S206" s="244"/>
      <c r="T206" s="245"/>
      <c r="AT206" s="246" t="s">
        <v>136</v>
      </c>
      <c r="AU206" s="246" t="s">
        <v>85</v>
      </c>
      <c r="AV206" s="12" t="s">
        <v>85</v>
      </c>
      <c r="AW206" s="12" t="s">
        <v>32</v>
      </c>
      <c r="AX206" s="12" t="s">
        <v>83</v>
      </c>
      <c r="AY206" s="246" t="s">
        <v>123</v>
      </c>
    </row>
    <row r="207" s="1" customFormat="1" ht="24" customHeight="1">
      <c r="B207" s="36"/>
      <c r="C207" s="222" t="s">
        <v>401</v>
      </c>
      <c r="D207" s="222" t="s">
        <v>126</v>
      </c>
      <c r="E207" s="223" t="s">
        <v>402</v>
      </c>
      <c r="F207" s="224" t="s">
        <v>403</v>
      </c>
      <c r="G207" s="225" t="s">
        <v>157</v>
      </c>
      <c r="H207" s="226">
        <v>160.90000000000001</v>
      </c>
      <c r="I207" s="227"/>
      <c r="J207" s="228">
        <f>ROUND(I207*H207,2)</f>
        <v>0</v>
      </c>
      <c r="K207" s="224" t="s">
        <v>130</v>
      </c>
      <c r="L207" s="41"/>
      <c r="M207" s="229" t="s">
        <v>1</v>
      </c>
      <c r="N207" s="230" t="s">
        <v>40</v>
      </c>
      <c r="O207" s="84"/>
      <c r="P207" s="231">
        <f>O207*H207</f>
        <v>0</v>
      </c>
      <c r="Q207" s="231">
        <v>4.0000000000000003E-05</v>
      </c>
      <c r="R207" s="231">
        <f>Q207*H207</f>
        <v>0.0064360000000000007</v>
      </c>
      <c r="S207" s="231">
        <v>0</v>
      </c>
      <c r="T207" s="232">
        <f>S207*H207</f>
        <v>0</v>
      </c>
      <c r="AR207" s="233" t="s">
        <v>190</v>
      </c>
      <c r="AT207" s="233" t="s">
        <v>126</v>
      </c>
      <c r="AU207" s="233" t="s">
        <v>85</v>
      </c>
      <c r="AY207" s="15" t="s">
        <v>123</v>
      </c>
      <c r="BE207" s="234">
        <f>IF(N207="základní",J207,0)</f>
        <v>0</v>
      </c>
      <c r="BF207" s="234">
        <f>IF(N207="snížená",J207,0)</f>
        <v>0</v>
      </c>
      <c r="BG207" s="234">
        <f>IF(N207="zákl. přenesená",J207,0)</f>
        <v>0</v>
      </c>
      <c r="BH207" s="234">
        <f>IF(N207="sníž. přenesená",J207,0)</f>
        <v>0</v>
      </c>
      <c r="BI207" s="234">
        <f>IF(N207="nulová",J207,0)</f>
        <v>0</v>
      </c>
      <c r="BJ207" s="15" t="s">
        <v>83</v>
      </c>
      <c r="BK207" s="234">
        <f>ROUND(I207*H207,2)</f>
        <v>0</v>
      </c>
      <c r="BL207" s="15" t="s">
        <v>190</v>
      </c>
      <c r="BM207" s="233" t="s">
        <v>404</v>
      </c>
    </row>
    <row r="208" s="12" customFormat="1">
      <c r="B208" s="235"/>
      <c r="C208" s="236"/>
      <c r="D208" s="237" t="s">
        <v>136</v>
      </c>
      <c r="E208" s="238" t="s">
        <v>1</v>
      </c>
      <c r="F208" s="239" t="s">
        <v>284</v>
      </c>
      <c r="G208" s="236"/>
      <c r="H208" s="240">
        <v>160.90000000000001</v>
      </c>
      <c r="I208" s="241"/>
      <c r="J208" s="236"/>
      <c r="K208" s="236"/>
      <c r="L208" s="242"/>
      <c r="M208" s="243"/>
      <c r="N208" s="244"/>
      <c r="O208" s="244"/>
      <c r="P208" s="244"/>
      <c r="Q208" s="244"/>
      <c r="R208" s="244"/>
      <c r="S208" s="244"/>
      <c r="T208" s="245"/>
      <c r="AT208" s="246" t="s">
        <v>136</v>
      </c>
      <c r="AU208" s="246" t="s">
        <v>85</v>
      </c>
      <c r="AV208" s="12" t="s">
        <v>85</v>
      </c>
      <c r="AW208" s="12" t="s">
        <v>32</v>
      </c>
      <c r="AX208" s="12" t="s">
        <v>83</v>
      </c>
      <c r="AY208" s="246" t="s">
        <v>123</v>
      </c>
    </row>
    <row r="209" s="1" customFormat="1" ht="24" customHeight="1">
      <c r="B209" s="36"/>
      <c r="C209" s="222" t="s">
        <v>405</v>
      </c>
      <c r="D209" s="222" t="s">
        <v>126</v>
      </c>
      <c r="E209" s="223" t="s">
        <v>406</v>
      </c>
      <c r="F209" s="224" t="s">
        <v>407</v>
      </c>
      <c r="G209" s="225" t="s">
        <v>157</v>
      </c>
      <c r="H209" s="226">
        <v>673.79999999999995</v>
      </c>
      <c r="I209" s="227"/>
      <c r="J209" s="228">
        <f>ROUND(I209*H209,2)</f>
        <v>0</v>
      </c>
      <c r="K209" s="224" t="s">
        <v>130</v>
      </c>
      <c r="L209" s="41"/>
      <c r="M209" s="229" t="s">
        <v>1</v>
      </c>
      <c r="N209" s="230" t="s">
        <v>40</v>
      </c>
      <c r="O209" s="84"/>
      <c r="P209" s="231">
        <f>O209*H209</f>
        <v>0</v>
      </c>
      <c r="Q209" s="231">
        <v>3.0000000000000001E-05</v>
      </c>
      <c r="R209" s="231">
        <f>Q209*H209</f>
        <v>0.020213999999999999</v>
      </c>
      <c r="S209" s="231">
        <v>0</v>
      </c>
      <c r="T209" s="232">
        <f>S209*H209</f>
        <v>0</v>
      </c>
      <c r="AR209" s="233" t="s">
        <v>190</v>
      </c>
      <c r="AT209" s="233" t="s">
        <v>126</v>
      </c>
      <c r="AU209" s="233" t="s">
        <v>85</v>
      </c>
      <c r="AY209" s="15" t="s">
        <v>123</v>
      </c>
      <c r="BE209" s="234">
        <f>IF(N209="základní",J209,0)</f>
        <v>0</v>
      </c>
      <c r="BF209" s="234">
        <f>IF(N209="snížená",J209,0)</f>
        <v>0</v>
      </c>
      <c r="BG209" s="234">
        <f>IF(N209="zákl. přenesená",J209,0)</f>
        <v>0</v>
      </c>
      <c r="BH209" s="234">
        <f>IF(N209="sníž. přenesená",J209,0)</f>
        <v>0</v>
      </c>
      <c r="BI209" s="234">
        <f>IF(N209="nulová",J209,0)</f>
        <v>0</v>
      </c>
      <c r="BJ209" s="15" t="s">
        <v>83</v>
      </c>
      <c r="BK209" s="234">
        <f>ROUND(I209*H209,2)</f>
        <v>0</v>
      </c>
      <c r="BL209" s="15" t="s">
        <v>190</v>
      </c>
      <c r="BM209" s="233" t="s">
        <v>408</v>
      </c>
    </row>
    <row r="210" s="12" customFormat="1">
      <c r="B210" s="235"/>
      <c r="C210" s="236"/>
      <c r="D210" s="237" t="s">
        <v>136</v>
      </c>
      <c r="E210" s="238" t="s">
        <v>1</v>
      </c>
      <c r="F210" s="239" t="s">
        <v>339</v>
      </c>
      <c r="G210" s="236"/>
      <c r="H210" s="240">
        <v>673.79999999999995</v>
      </c>
      <c r="I210" s="241"/>
      <c r="J210" s="236"/>
      <c r="K210" s="236"/>
      <c r="L210" s="242"/>
      <c r="M210" s="243"/>
      <c r="N210" s="244"/>
      <c r="O210" s="244"/>
      <c r="P210" s="244"/>
      <c r="Q210" s="244"/>
      <c r="R210" s="244"/>
      <c r="S210" s="244"/>
      <c r="T210" s="245"/>
      <c r="AT210" s="246" t="s">
        <v>136</v>
      </c>
      <c r="AU210" s="246" t="s">
        <v>85</v>
      </c>
      <c r="AV210" s="12" t="s">
        <v>85</v>
      </c>
      <c r="AW210" s="12" t="s">
        <v>32</v>
      </c>
      <c r="AX210" s="12" t="s">
        <v>83</v>
      </c>
      <c r="AY210" s="246" t="s">
        <v>123</v>
      </c>
    </row>
    <row r="211" s="1" customFormat="1" ht="24" customHeight="1">
      <c r="B211" s="36"/>
      <c r="C211" s="222" t="s">
        <v>409</v>
      </c>
      <c r="D211" s="222" t="s">
        <v>126</v>
      </c>
      <c r="E211" s="223" t="s">
        <v>410</v>
      </c>
      <c r="F211" s="224" t="s">
        <v>411</v>
      </c>
      <c r="G211" s="225" t="s">
        <v>157</v>
      </c>
      <c r="H211" s="226">
        <v>160.90000000000001</v>
      </c>
      <c r="I211" s="227"/>
      <c r="J211" s="228">
        <f>ROUND(I211*H211,2)</f>
        <v>0</v>
      </c>
      <c r="K211" s="224" t="s">
        <v>130</v>
      </c>
      <c r="L211" s="41"/>
      <c r="M211" s="229" t="s">
        <v>1</v>
      </c>
      <c r="N211" s="230" t="s">
        <v>40</v>
      </c>
      <c r="O211" s="84"/>
      <c r="P211" s="231">
        <f>O211*H211</f>
        <v>0</v>
      </c>
      <c r="Q211" s="231">
        <v>4.0000000000000003E-05</v>
      </c>
      <c r="R211" s="231">
        <f>Q211*H211</f>
        <v>0.0064360000000000007</v>
      </c>
      <c r="S211" s="231">
        <v>0</v>
      </c>
      <c r="T211" s="232">
        <f>S211*H211</f>
        <v>0</v>
      </c>
      <c r="AR211" s="233" t="s">
        <v>190</v>
      </c>
      <c r="AT211" s="233" t="s">
        <v>126</v>
      </c>
      <c r="AU211" s="233" t="s">
        <v>85</v>
      </c>
      <c r="AY211" s="15" t="s">
        <v>123</v>
      </c>
      <c r="BE211" s="234">
        <f>IF(N211="základní",J211,0)</f>
        <v>0</v>
      </c>
      <c r="BF211" s="234">
        <f>IF(N211="snížená",J211,0)</f>
        <v>0</v>
      </c>
      <c r="BG211" s="234">
        <f>IF(N211="zákl. přenesená",J211,0)</f>
        <v>0</v>
      </c>
      <c r="BH211" s="234">
        <f>IF(N211="sníž. přenesená",J211,0)</f>
        <v>0</v>
      </c>
      <c r="BI211" s="234">
        <f>IF(N211="nulová",J211,0)</f>
        <v>0</v>
      </c>
      <c r="BJ211" s="15" t="s">
        <v>83</v>
      </c>
      <c r="BK211" s="234">
        <f>ROUND(I211*H211,2)</f>
        <v>0</v>
      </c>
      <c r="BL211" s="15" t="s">
        <v>190</v>
      </c>
      <c r="BM211" s="233" t="s">
        <v>412</v>
      </c>
    </row>
    <row r="212" s="12" customFormat="1">
      <c r="B212" s="235"/>
      <c r="C212" s="236"/>
      <c r="D212" s="237" t="s">
        <v>136</v>
      </c>
      <c r="E212" s="238" t="s">
        <v>1</v>
      </c>
      <c r="F212" s="239" t="s">
        <v>284</v>
      </c>
      <c r="G212" s="236"/>
      <c r="H212" s="240">
        <v>160.90000000000001</v>
      </c>
      <c r="I212" s="241"/>
      <c r="J212" s="236"/>
      <c r="K212" s="236"/>
      <c r="L212" s="242"/>
      <c r="M212" s="243"/>
      <c r="N212" s="244"/>
      <c r="O212" s="244"/>
      <c r="P212" s="244"/>
      <c r="Q212" s="244"/>
      <c r="R212" s="244"/>
      <c r="S212" s="244"/>
      <c r="T212" s="245"/>
      <c r="AT212" s="246" t="s">
        <v>136</v>
      </c>
      <c r="AU212" s="246" t="s">
        <v>85</v>
      </c>
      <c r="AV212" s="12" t="s">
        <v>85</v>
      </c>
      <c r="AW212" s="12" t="s">
        <v>32</v>
      </c>
      <c r="AX212" s="12" t="s">
        <v>83</v>
      </c>
      <c r="AY212" s="246" t="s">
        <v>123</v>
      </c>
    </row>
    <row r="213" s="11" customFormat="1" ht="25.92" customHeight="1">
      <c r="B213" s="206"/>
      <c r="C213" s="207"/>
      <c r="D213" s="208" t="s">
        <v>74</v>
      </c>
      <c r="E213" s="209" t="s">
        <v>413</v>
      </c>
      <c r="F213" s="209" t="s">
        <v>414</v>
      </c>
      <c r="G213" s="207"/>
      <c r="H213" s="207"/>
      <c r="I213" s="210"/>
      <c r="J213" s="211">
        <f>BK213</f>
        <v>0</v>
      </c>
      <c r="K213" s="207"/>
      <c r="L213" s="212"/>
      <c r="M213" s="213"/>
      <c r="N213" s="214"/>
      <c r="O213" s="214"/>
      <c r="P213" s="215">
        <f>SUM(P214:P219)</f>
        <v>0</v>
      </c>
      <c r="Q213" s="214"/>
      <c r="R213" s="215">
        <f>SUM(R214:R219)</f>
        <v>0</v>
      </c>
      <c r="S213" s="214"/>
      <c r="T213" s="216">
        <f>SUM(T214:T219)</f>
        <v>0</v>
      </c>
      <c r="AR213" s="217" t="s">
        <v>124</v>
      </c>
      <c r="AT213" s="218" t="s">
        <v>74</v>
      </c>
      <c r="AU213" s="218" t="s">
        <v>75</v>
      </c>
      <c r="AY213" s="217" t="s">
        <v>123</v>
      </c>
      <c r="BK213" s="219">
        <f>SUM(BK214:BK219)</f>
        <v>0</v>
      </c>
    </row>
    <row r="214" s="1" customFormat="1" ht="16.5" customHeight="1">
      <c r="B214" s="36"/>
      <c r="C214" s="222" t="s">
        <v>415</v>
      </c>
      <c r="D214" s="222" t="s">
        <v>126</v>
      </c>
      <c r="E214" s="223" t="s">
        <v>416</v>
      </c>
      <c r="F214" s="224" t="s">
        <v>417</v>
      </c>
      <c r="G214" s="225" t="s">
        <v>418</v>
      </c>
      <c r="H214" s="226">
        <v>1</v>
      </c>
      <c r="I214" s="227"/>
      <c r="J214" s="228">
        <f>ROUND(I214*H214,2)</f>
        <v>0</v>
      </c>
      <c r="K214" s="224" t="s">
        <v>1</v>
      </c>
      <c r="L214" s="41"/>
      <c r="M214" s="229" t="s">
        <v>1</v>
      </c>
      <c r="N214" s="230" t="s">
        <v>40</v>
      </c>
      <c r="O214" s="84"/>
      <c r="P214" s="231">
        <f>O214*H214</f>
        <v>0</v>
      </c>
      <c r="Q214" s="231">
        <v>0</v>
      </c>
      <c r="R214" s="231">
        <f>Q214*H214</f>
        <v>0</v>
      </c>
      <c r="S214" s="231">
        <v>0</v>
      </c>
      <c r="T214" s="232">
        <f>S214*H214</f>
        <v>0</v>
      </c>
      <c r="AR214" s="233" t="s">
        <v>419</v>
      </c>
      <c r="AT214" s="233" t="s">
        <v>126</v>
      </c>
      <c r="AU214" s="233" t="s">
        <v>83</v>
      </c>
      <c r="AY214" s="15" t="s">
        <v>123</v>
      </c>
      <c r="BE214" s="234">
        <f>IF(N214="základní",J214,0)</f>
        <v>0</v>
      </c>
      <c r="BF214" s="234">
        <f>IF(N214="snížená",J214,0)</f>
        <v>0</v>
      </c>
      <c r="BG214" s="234">
        <f>IF(N214="zákl. přenesená",J214,0)</f>
        <v>0</v>
      </c>
      <c r="BH214" s="234">
        <f>IF(N214="sníž. přenesená",J214,0)</f>
        <v>0</v>
      </c>
      <c r="BI214" s="234">
        <f>IF(N214="nulová",J214,0)</f>
        <v>0</v>
      </c>
      <c r="BJ214" s="15" t="s">
        <v>83</v>
      </c>
      <c r="BK214" s="234">
        <f>ROUND(I214*H214,2)</f>
        <v>0</v>
      </c>
      <c r="BL214" s="15" t="s">
        <v>419</v>
      </c>
      <c r="BM214" s="233" t="s">
        <v>420</v>
      </c>
    </row>
    <row r="215" s="1" customFormat="1" ht="16.5" customHeight="1">
      <c r="B215" s="36"/>
      <c r="C215" s="222" t="s">
        <v>421</v>
      </c>
      <c r="D215" s="222" t="s">
        <v>126</v>
      </c>
      <c r="E215" s="223" t="s">
        <v>422</v>
      </c>
      <c r="F215" s="224" t="s">
        <v>423</v>
      </c>
      <c r="G215" s="225" t="s">
        <v>418</v>
      </c>
      <c r="H215" s="226">
        <v>1</v>
      </c>
      <c r="I215" s="227"/>
      <c r="J215" s="228">
        <f>ROUND(I215*H215,2)</f>
        <v>0</v>
      </c>
      <c r="K215" s="224" t="s">
        <v>1</v>
      </c>
      <c r="L215" s="41"/>
      <c r="M215" s="229" t="s">
        <v>1</v>
      </c>
      <c r="N215" s="230" t="s">
        <v>40</v>
      </c>
      <c r="O215" s="84"/>
      <c r="P215" s="231">
        <f>O215*H215</f>
        <v>0</v>
      </c>
      <c r="Q215" s="231">
        <v>0</v>
      </c>
      <c r="R215" s="231">
        <f>Q215*H215</f>
        <v>0</v>
      </c>
      <c r="S215" s="231">
        <v>0</v>
      </c>
      <c r="T215" s="232">
        <f>S215*H215</f>
        <v>0</v>
      </c>
      <c r="AR215" s="233" t="s">
        <v>419</v>
      </c>
      <c r="AT215" s="233" t="s">
        <v>126</v>
      </c>
      <c r="AU215" s="233" t="s">
        <v>83</v>
      </c>
      <c r="AY215" s="15" t="s">
        <v>123</v>
      </c>
      <c r="BE215" s="234">
        <f>IF(N215="základní",J215,0)</f>
        <v>0</v>
      </c>
      <c r="BF215" s="234">
        <f>IF(N215="snížená",J215,0)</f>
        <v>0</v>
      </c>
      <c r="BG215" s="234">
        <f>IF(N215="zákl. přenesená",J215,0)</f>
        <v>0</v>
      </c>
      <c r="BH215" s="234">
        <f>IF(N215="sníž. přenesená",J215,0)</f>
        <v>0</v>
      </c>
      <c r="BI215" s="234">
        <f>IF(N215="nulová",J215,0)</f>
        <v>0</v>
      </c>
      <c r="BJ215" s="15" t="s">
        <v>83</v>
      </c>
      <c r="BK215" s="234">
        <f>ROUND(I215*H215,2)</f>
        <v>0</v>
      </c>
      <c r="BL215" s="15" t="s">
        <v>419</v>
      </c>
      <c r="BM215" s="233" t="s">
        <v>424</v>
      </c>
    </row>
    <row r="216" s="1" customFormat="1" ht="16.5" customHeight="1">
      <c r="B216" s="36"/>
      <c r="C216" s="222" t="s">
        <v>425</v>
      </c>
      <c r="D216" s="222" t="s">
        <v>126</v>
      </c>
      <c r="E216" s="223" t="s">
        <v>426</v>
      </c>
      <c r="F216" s="224" t="s">
        <v>427</v>
      </c>
      <c r="G216" s="225" t="s">
        <v>418</v>
      </c>
      <c r="H216" s="226">
        <v>1</v>
      </c>
      <c r="I216" s="227"/>
      <c r="J216" s="228">
        <f>ROUND(I216*H216,2)</f>
        <v>0</v>
      </c>
      <c r="K216" s="224" t="s">
        <v>1</v>
      </c>
      <c r="L216" s="41"/>
      <c r="M216" s="229" t="s">
        <v>1</v>
      </c>
      <c r="N216" s="230" t="s">
        <v>40</v>
      </c>
      <c r="O216" s="84"/>
      <c r="P216" s="231">
        <f>O216*H216</f>
        <v>0</v>
      </c>
      <c r="Q216" s="231">
        <v>0</v>
      </c>
      <c r="R216" s="231">
        <f>Q216*H216</f>
        <v>0</v>
      </c>
      <c r="S216" s="231">
        <v>0</v>
      </c>
      <c r="T216" s="232">
        <f>S216*H216</f>
        <v>0</v>
      </c>
      <c r="AR216" s="233" t="s">
        <v>419</v>
      </c>
      <c r="AT216" s="233" t="s">
        <v>126</v>
      </c>
      <c r="AU216" s="233" t="s">
        <v>83</v>
      </c>
      <c r="AY216" s="15" t="s">
        <v>123</v>
      </c>
      <c r="BE216" s="234">
        <f>IF(N216="základní",J216,0)</f>
        <v>0</v>
      </c>
      <c r="BF216" s="234">
        <f>IF(N216="snížená",J216,0)</f>
        <v>0</v>
      </c>
      <c r="BG216" s="234">
        <f>IF(N216="zákl. přenesená",J216,0)</f>
        <v>0</v>
      </c>
      <c r="BH216" s="234">
        <f>IF(N216="sníž. přenesená",J216,0)</f>
        <v>0</v>
      </c>
      <c r="BI216" s="234">
        <f>IF(N216="nulová",J216,0)</f>
        <v>0</v>
      </c>
      <c r="BJ216" s="15" t="s">
        <v>83</v>
      </c>
      <c r="BK216" s="234">
        <f>ROUND(I216*H216,2)</f>
        <v>0</v>
      </c>
      <c r="BL216" s="15" t="s">
        <v>419</v>
      </c>
      <c r="BM216" s="233" t="s">
        <v>428</v>
      </c>
    </row>
    <row r="217" s="13" customFormat="1">
      <c r="B217" s="263"/>
      <c r="C217" s="264"/>
      <c r="D217" s="237" t="s">
        <v>136</v>
      </c>
      <c r="E217" s="265" t="s">
        <v>1</v>
      </c>
      <c r="F217" s="266" t="s">
        <v>429</v>
      </c>
      <c r="G217" s="264"/>
      <c r="H217" s="265" t="s">
        <v>1</v>
      </c>
      <c r="I217" s="267"/>
      <c r="J217" s="264"/>
      <c r="K217" s="264"/>
      <c r="L217" s="268"/>
      <c r="M217" s="269"/>
      <c r="N217" s="270"/>
      <c r="O217" s="270"/>
      <c r="P217" s="270"/>
      <c r="Q217" s="270"/>
      <c r="R217" s="270"/>
      <c r="S217" s="270"/>
      <c r="T217" s="271"/>
      <c r="AT217" s="272" t="s">
        <v>136</v>
      </c>
      <c r="AU217" s="272" t="s">
        <v>83</v>
      </c>
      <c r="AV217" s="13" t="s">
        <v>83</v>
      </c>
      <c r="AW217" s="13" t="s">
        <v>32</v>
      </c>
      <c r="AX217" s="13" t="s">
        <v>75</v>
      </c>
      <c r="AY217" s="272" t="s">
        <v>123</v>
      </c>
    </row>
    <row r="218" s="12" customFormat="1">
      <c r="B218" s="235"/>
      <c r="C218" s="236"/>
      <c r="D218" s="237" t="s">
        <v>136</v>
      </c>
      <c r="E218" s="238" t="s">
        <v>1</v>
      </c>
      <c r="F218" s="239" t="s">
        <v>83</v>
      </c>
      <c r="G218" s="236"/>
      <c r="H218" s="240">
        <v>1</v>
      </c>
      <c r="I218" s="241"/>
      <c r="J218" s="236"/>
      <c r="K218" s="236"/>
      <c r="L218" s="242"/>
      <c r="M218" s="243"/>
      <c r="N218" s="244"/>
      <c r="O218" s="244"/>
      <c r="P218" s="244"/>
      <c r="Q218" s="244"/>
      <c r="R218" s="244"/>
      <c r="S218" s="244"/>
      <c r="T218" s="245"/>
      <c r="AT218" s="246" t="s">
        <v>136</v>
      </c>
      <c r="AU218" s="246" t="s">
        <v>83</v>
      </c>
      <c r="AV218" s="12" t="s">
        <v>85</v>
      </c>
      <c r="AW218" s="12" t="s">
        <v>32</v>
      </c>
      <c r="AX218" s="12" t="s">
        <v>83</v>
      </c>
      <c r="AY218" s="246" t="s">
        <v>123</v>
      </c>
    </row>
    <row r="219" s="1" customFormat="1" ht="16.5" customHeight="1">
      <c r="B219" s="36"/>
      <c r="C219" s="222" t="s">
        <v>430</v>
      </c>
      <c r="D219" s="222" t="s">
        <v>126</v>
      </c>
      <c r="E219" s="223" t="s">
        <v>431</v>
      </c>
      <c r="F219" s="224" t="s">
        <v>432</v>
      </c>
      <c r="G219" s="225" t="s">
        <v>418</v>
      </c>
      <c r="H219" s="226">
        <v>1</v>
      </c>
      <c r="I219" s="227"/>
      <c r="J219" s="228">
        <f>ROUND(I219*H219,2)</f>
        <v>0</v>
      </c>
      <c r="K219" s="224" t="s">
        <v>1</v>
      </c>
      <c r="L219" s="41"/>
      <c r="M219" s="258" t="s">
        <v>1</v>
      </c>
      <c r="N219" s="259" t="s">
        <v>40</v>
      </c>
      <c r="O219" s="260"/>
      <c r="P219" s="261">
        <f>O219*H219</f>
        <v>0</v>
      </c>
      <c r="Q219" s="261">
        <v>0</v>
      </c>
      <c r="R219" s="261">
        <f>Q219*H219</f>
        <v>0</v>
      </c>
      <c r="S219" s="261">
        <v>0</v>
      </c>
      <c r="T219" s="262">
        <f>S219*H219</f>
        <v>0</v>
      </c>
      <c r="AR219" s="233" t="s">
        <v>419</v>
      </c>
      <c r="AT219" s="233" t="s">
        <v>126</v>
      </c>
      <c r="AU219" s="233" t="s">
        <v>83</v>
      </c>
      <c r="AY219" s="15" t="s">
        <v>123</v>
      </c>
      <c r="BE219" s="234">
        <f>IF(N219="základní",J219,0)</f>
        <v>0</v>
      </c>
      <c r="BF219" s="234">
        <f>IF(N219="snížená",J219,0)</f>
        <v>0</v>
      </c>
      <c r="BG219" s="234">
        <f>IF(N219="zákl. přenesená",J219,0)</f>
        <v>0</v>
      </c>
      <c r="BH219" s="234">
        <f>IF(N219="sníž. přenesená",J219,0)</f>
        <v>0</v>
      </c>
      <c r="BI219" s="234">
        <f>IF(N219="nulová",J219,0)</f>
        <v>0</v>
      </c>
      <c r="BJ219" s="15" t="s">
        <v>83</v>
      </c>
      <c r="BK219" s="234">
        <f>ROUND(I219*H219,2)</f>
        <v>0</v>
      </c>
      <c r="BL219" s="15" t="s">
        <v>419</v>
      </c>
      <c r="BM219" s="233" t="s">
        <v>433</v>
      </c>
    </row>
    <row r="220" s="1" customFormat="1" ht="6.96" customHeight="1">
      <c r="B220" s="59"/>
      <c r="C220" s="60"/>
      <c r="D220" s="60"/>
      <c r="E220" s="60"/>
      <c r="F220" s="60"/>
      <c r="G220" s="60"/>
      <c r="H220" s="60"/>
      <c r="I220" s="171"/>
      <c r="J220" s="60"/>
      <c r="K220" s="60"/>
      <c r="L220" s="41"/>
    </row>
  </sheetData>
  <sheetProtection sheet="1" autoFilter="0" formatColumns="0" formatRows="0" objects="1" scenarios="1" spinCount="100000" saltValue="PkQJmkMmUwY2PN5QprHp6MWy2kVSLQULFuylD1rOGOpKvQa/MtSi2y6bBUkgFdEdTGnQMc6UHgIn5PvcjUJ2Cg==" hashValue="rvqDr9UlPowdN4kdFsmtifhLNbpXzAYg4/ikPpBcTA/fFJ2bkAxhfK3jCjo+0XHLCm4JQHhiI3p9bUXK4bItYQ==" algorithmName="SHA-512" password="CC35"/>
  <autoFilter ref="C122:K219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9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5" t="s">
        <v>91</v>
      </c>
    </row>
    <row r="3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8"/>
      <c r="AT3" s="15" t="s">
        <v>85</v>
      </c>
    </row>
    <row r="4" ht="24.96" customHeight="1">
      <c r="B4" s="18"/>
      <c r="D4" s="133" t="s">
        <v>92</v>
      </c>
      <c r="L4" s="18"/>
      <c r="M4" s="134" t="s">
        <v>10</v>
      </c>
      <c r="AT4" s="15" t="s">
        <v>4</v>
      </c>
    </row>
    <row r="5" ht="6.96" customHeight="1">
      <c r="B5" s="18"/>
      <c r="L5" s="18"/>
    </row>
    <row r="6" ht="12" customHeight="1">
      <c r="B6" s="18"/>
      <c r="D6" s="135" t="s">
        <v>16</v>
      </c>
      <c r="L6" s="18"/>
    </row>
    <row r="7" ht="16.5" customHeight="1">
      <c r="B7" s="18"/>
      <c r="E7" s="136" t="str">
        <f>'Rekapitulace stavby'!K6</f>
        <v>Rekonstrukce páteřních rozvodů vodovodu a ÚT v objektu školy</v>
      </c>
      <c r="F7" s="135"/>
      <c r="G7" s="135"/>
      <c r="H7" s="135"/>
      <c r="L7" s="18"/>
    </row>
    <row r="8" s="1" customFormat="1" ht="12" customHeight="1">
      <c r="B8" s="41"/>
      <c r="D8" s="135" t="s">
        <v>93</v>
      </c>
      <c r="I8" s="137"/>
      <c r="L8" s="41"/>
    </row>
    <row r="9" s="1" customFormat="1" ht="36.96" customHeight="1">
      <c r="B9" s="41"/>
      <c r="E9" s="138" t="s">
        <v>434</v>
      </c>
      <c r="F9" s="1"/>
      <c r="G9" s="1"/>
      <c r="H9" s="1"/>
      <c r="I9" s="137"/>
      <c r="L9" s="41"/>
    </row>
    <row r="10" s="1" customFormat="1">
      <c r="B10" s="41"/>
      <c r="I10" s="137"/>
      <c r="L10" s="41"/>
    </row>
    <row r="11" s="1" customFormat="1" ht="12" customHeight="1">
      <c r="B11" s="41"/>
      <c r="D11" s="135" t="s">
        <v>18</v>
      </c>
      <c r="F11" s="139" t="s">
        <v>1</v>
      </c>
      <c r="I11" s="140" t="s">
        <v>19</v>
      </c>
      <c r="J11" s="139" t="s">
        <v>1</v>
      </c>
      <c r="L11" s="41"/>
    </row>
    <row r="12" s="1" customFormat="1" ht="12" customHeight="1">
      <c r="B12" s="41"/>
      <c r="D12" s="135" t="s">
        <v>20</v>
      </c>
      <c r="F12" s="139" t="s">
        <v>21</v>
      </c>
      <c r="I12" s="140" t="s">
        <v>22</v>
      </c>
      <c r="J12" s="141" t="str">
        <f>'Rekapitulace stavby'!AN8</f>
        <v>15. 5. 2019</v>
      </c>
      <c r="L12" s="41"/>
    </row>
    <row r="13" s="1" customFormat="1" ht="10.8" customHeight="1">
      <c r="B13" s="41"/>
      <c r="I13" s="137"/>
      <c r="L13" s="41"/>
    </row>
    <row r="14" s="1" customFormat="1" ht="12" customHeight="1">
      <c r="B14" s="41"/>
      <c r="D14" s="135" t="s">
        <v>24</v>
      </c>
      <c r="I14" s="140" t="s">
        <v>25</v>
      </c>
      <c r="J14" s="139" t="s">
        <v>1</v>
      </c>
      <c r="L14" s="41"/>
    </row>
    <row r="15" s="1" customFormat="1" ht="18" customHeight="1">
      <c r="B15" s="41"/>
      <c r="E15" s="139" t="s">
        <v>26</v>
      </c>
      <c r="I15" s="140" t="s">
        <v>27</v>
      </c>
      <c r="J15" s="139" t="s">
        <v>1</v>
      </c>
      <c r="L15" s="41"/>
    </row>
    <row r="16" s="1" customFormat="1" ht="6.96" customHeight="1">
      <c r="B16" s="41"/>
      <c r="I16" s="137"/>
      <c r="L16" s="41"/>
    </row>
    <row r="17" s="1" customFormat="1" ht="12" customHeight="1">
      <c r="B17" s="41"/>
      <c r="D17" s="135" t="s">
        <v>28</v>
      </c>
      <c r="I17" s="140" t="s">
        <v>25</v>
      </c>
      <c r="J17" s="31" t="str">
        <f>'Rekapitulace stavby'!AN13</f>
        <v>Vyplň údaj</v>
      </c>
      <c r="L17" s="41"/>
    </row>
    <row r="18" s="1" customFormat="1" ht="18" customHeight="1">
      <c r="B18" s="41"/>
      <c r="E18" s="31" t="str">
        <f>'Rekapitulace stavby'!E14</f>
        <v>Vyplň údaj</v>
      </c>
      <c r="F18" s="139"/>
      <c r="G18" s="139"/>
      <c r="H18" s="139"/>
      <c r="I18" s="140" t="s">
        <v>27</v>
      </c>
      <c r="J18" s="31" t="str">
        <f>'Rekapitulace stavby'!AN14</f>
        <v>Vyplň údaj</v>
      </c>
      <c r="L18" s="41"/>
    </row>
    <row r="19" s="1" customFormat="1" ht="6.96" customHeight="1">
      <c r="B19" s="41"/>
      <c r="I19" s="137"/>
      <c r="L19" s="41"/>
    </row>
    <row r="20" s="1" customFormat="1" ht="12" customHeight="1">
      <c r="B20" s="41"/>
      <c r="D20" s="135" t="s">
        <v>30</v>
      </c>
      <c r="I20" s="140" t="s">
        <v>25</v>
      </c>
      <c r="J20" s="139" t="s">
        <v>1</v>
      </c>
      <c r="L20" s="41"/>
    </row>
    <row r="21" s="1" customFormat="1" ht="18" customHeight="1">
      <c r="B21" s="41"/>
      <c r="E21" s="139" t="s">
        <v>31</v>
      </c>
      <c r="I21" s="140" t="s">
        <v>27</v>
      </c>
      <c r="J21" s="139" t="s">
        <v>1</v>
      </c>
      <c r="L21" s="41"/>
    </row>
    <row r="22" s="1" customFormat="1" ht="6.96" customHeight="1">
      <c r="B22" s="41"/>
      <c r="I22" s="137"/>
      <c r="L22" s="41"/>
    </row>
    <row r="23" s="1" customFormat="1" ht="12" customHeight="1">
      <c r="B23" s="41"/>
      <c r="D23" s="135" t="s">
        <v>33</v>
      </c>
      <c r="I23" s="140" t="s">
        <v>25</v>
      </c>
      <c r="J23" s="139" t="s">
        <v>1</v>
      </c>
      <c r="L23" s="41"/>
    </row>
    <row r="24" s="1" customFormat="1" ht="18" customHeight="1">
      <c r="B24" s="41"/>
      <c r="E24" s="139" t="s">
        <v>31</v>
      </c>
      <c r="I24" s="140" t="s">
        <v>27</v>
      </c>
      <c r="J24" s="139" t="s">
        <v>1</v>
      </c>
      <c r="L24" s="41"/>
    </row>
    <row r="25" s="1" customFormat="1" ht="6.96" customHeight="1">
      <c r="B25" s="41"/>
      <c r="I25" s="137"/>
      <c r="L25" s="41"/>
    </row>
    <row r="26" s="1" customFormat="1" ht="12" customHeight="1">
      <c r="B26" s="41"/>
      <c r="D26" s="135" t="s">
        <v>34</v>
      </c>
      <c r="I26" s="137"/>
      <c r="L26" s="41"/>
    </row>
    <row r="27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="1" customFormat="1" ht="6.96" customHeight="1">
      <c r="B28" s="41"/>
      <c r="I28" s="137"/>
      <c r="L28" s="41"/>
    </row>
    <row r="29" s="1" customFormat="1" ht="6.96" customHeight="1">
      <c r="B29" s="41"/>
      <c r="D29" s="76"/>
      <c r="E29" s="76"/>
      <c r="F29" s="76"/>
      <c r="G29" s="76"/>
      <c r="H29" s="76"/>
      <c r="I29" s="145"/>
      <c r="J29" s="76"/>
      <c r="K29" s="76"/>
      <c r="L29" s="41"/>
    </row>
    <row r="30" s="1" customFormat="1" ht="25.44" customHeight="1">
      <c r="B30" s="41"/>
      <c r="D30" s="146" t="s">
        <v>35</v>
      </c>
      <c r="I30" s="137"/>
      <c r="J30" s="147">
        <f>ROUND(J122, 2)</f>
        <v>0</v>
      </c>
      <c r="L30" s="41"/>
    </row>
    <row r="31" s="1" customFormat="1" ht="6.96" customHeight="1">
      <c r="B31" s="41"/>
      <c r="D31" s="76"/>
      <c r="E31" s="76"/>
      <c r="F31" s="76"/>
      <c r="G31" s="76"/>
      <c r="H31" s="76"/>
      <c r="I31" s="145"/>
      <c r="J31" s="76"/>
      <c r="K31" s="76"/>
      <c r="L31" s="41"/>
    </row>
    <row r="32" s="1" customFormat="1" ht="14.4" customHeight="1">
      <c r="B32" s="41"/>
      <c r="F32" s="148" t="s">
        <v>37</v>
      </c>
      <c r="I32" s="149" t="s">
        <v>36</v>
      </c>
      <c r="J32" s="148" t="s">
        <v>38</v>
      </c>
      <c r="L32" s="41"/>
    </row>
    <row r="33" s="1" customFormat="1" ht="14.4" customHeight="1">
      <c r="B33" s="41"/>
      <c r="D33" s="150" t="s">
        <v>39</v>
      </c>
      <c r="E33" s="135" t="s">
        <v>40</v>
      </c>
      <c r="F33" s="151">
        <f>ROUND((SUM(BE122:BE213)),  2)</f>
        <v>0</v>
      </c>
      <c r="I33" s="152">
        <v>0.20999999999999999</v>
      </c>
      <c r="J33" s="151">
        <f>ROUND(((SUM(BE122:BE213))*I33),  2)</f>
        <v>0</v>
      </c>
      <c r="L33" s="41"/>
    </row>
    <row r="34" s="1" customFormat="1" ht="14.4" customHeight="1">
      <c r="B34" s="41"/>
      <c r="E34" s="135" t="s">
        <v>41</v>
      </c>
      <c r="F34" s="151">
        <f>ROUND((SUM(BF122:BF213)),  2)</f>
        <v>0</v>
      </c>
      <c r="I34" s="152">
        <v>0.14999999999999999</v>
      </c>
      <c r="J34" s="151">
        <f>ROUND(((SUM(BF122:BF213))*I34),  2)</f>
        <v>0</v>
      </c>
      <c r="L34" s="41"/>
    </row>
    <row r="35" hidden="1" s="1" customFormat="1" ht="14.4" customHeight="1">
      <c r="B35" s="41"/>
      <c r="E35" s="135" t="s">
        <v>42</v>
      </c>
      <c r="F35" s="151">
        <f>ROUND((SUM(BG122:BG213)),  2)</f>
        <v>0</v>
      </c>
      <c r="I35" s="152">
        <v>0.20999999999999999</v>
      </c>
      <c r="J35" s="151">
        <f>0</f>
        <v>0</v>
      </c>
      <c r="L35" s="41"/>
    </row>
    <row r="36" hidden="1" s="1" customFormat="1" ht="14.4" customHeight="1">
      <c r="B36" s="41"/>
      <c r="E36" s="135" t="s">
        <v>43</v>
      </c>
      <c r="F36" s="151">
        <f>ROUND((SUM(BH122:BH213)),  2)</f>
        <v>0</v>
      </c>
      <c r="I36" s="152">
        <v>0.14999999999999999</v>
      </c>
      <c r="J36" s="151">
        <f>0</f>
        <v>0</v>
      </c>
      <c r="L36" s="41"/>
    </row>
    <row r="37" hidden="1" s="1" customFormat="1" ht="14.4" customHeight="1">
      <c r="B37" s="41"/>
      <c r="E37" s="135" t="s">
        <v>44</v>
      </c>
      <c r="F37" s="151">
        <f>ROUND((SUM(BI122:BI213)),  2)</f>
        <v>0</v>
      </c>
      <c r="I37" s="152">
        <v>0</v>
      </c>
      <c r="J37" s="151">
        <f>0</f>
        <v>0</v>
      </c>
      <c r="L37" s="41"/>
    </row>
    <row r="38" s="1" customFormat="1" ht="6.96" customHeight="1">
      <c r="B38" s="41"/>
      <c r="I38" s="137"/>
      <c r="L38" s="41"/>
    </row>
    <row r="39" s="1" customFormat="1" ht="25.44" customHeight="1">
      <c r="B39" s="41"/>
      <c r="C39" s="153"/>
      <c r="D39" s="154" t="s">
        <v>45</v>
      </c>
      <c r="E39" s="155"/>
      <c r="F39" s="155"/>
      <c r="G39" s="156" t="s">
        <v>46</v>
      </c>
      <c r="H39" s="157" t="s">
        <v>47</v>
      </c>
      <c r="I39" s="158"/>
      <c r="J39" s="159">
        <f>SUM(J30:J37)</f>
        <v>0</v>
      </c>
      <c r="K39" s="160"/>
      <c r="L39" s="41"/>
    </row>
    <row r="40" s="1" customFormat="1" ht="14.4" customHeight="1">
      <c r="B40" s="41"/>
      <c r="I40" s="137"/>
      <c r="L40" s="41"/>
    </row>
    <row r="41" ht="14.4" customHeight="1">
      <c r="B41" s="18"/>
      <c r="L41" s="18"/>
    </row>
    <row r="42" ht="14.4" customHeight="1">
      <c r="B42" s="18"/>
      <c r="L42" s="18"/>
    </row>
    <row r="43" ht="14.4" customHeight="1">
      <c r="B43" s="18"/>
      <c r="L43" s="18"/>
    </row>
    <row r="44" ht="14.4" customHeight="1">
      <c r="B44" s="18"/>
      <c r="L44" s="18"/>
    </row>
    <row r="45" ht="14.4" customHeight="1">
      <c r="B45" s="18"/>
      <c r="L45" s="18"/>
    </row>
    <row r="46" ht="14.4" customHeight="1">
      <c r="B46" s="18"/>
      <c r="L46" s="18"/>
    </row>
    <row r="47" ht="14.4" customHeight="1">
      <c r="B47" s="18"/>
      <c r="L47" s="18"/>
    </row>
    <row r="48" ht="14.4" customHeight="1">
      <c r="B48" s="18"/>
      <c r="L48" s="18"/>
    </row>
    <row r="49" ht="14.4" customHeight="1">
      <c r="B49" s="18"/>
      <c r="L49" s="18"/>
    </row>
    <row r="50" s="1" customFormat="1" ht="14.4" customHeight="1">
      <c r="B50" s="41"/>
      <c r="D50" s="161" t="s">
        <v>48</v>
      </c>
      <c r="E50" s="162"/>
      <c r="F50" s="162"/>
      <c r="G50" s="161" t="s">
        <v>49</v>
      </c>
      <c r="H50" s="162"/>
      <c r="I50" s="163"/>
      <c r="J50" s="162"/>
      <c r="K50" s="162"/>
      <c r="L50" s="4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1" customFormat="1">
      <c r="B61" s="41"/>
      <c r="D61" s="164" t="s">
        <v>50</v>
      </c>
      <c r="E61" s="165"/>
      <c r="F61" s="166" t="s">
        <v>51</v>
      </c>
      <c r="G61" s="164" t="s">
        <v>50</v>
      </c>
      <c r="H61" s="165"/>
      <c r="I61" s="167"/>
      <c r="J61" s="168" t="s">
        <v>51</v>
      </c>
      <c r="K61" s="165"/>
      <c r="L61" s="41"/>
    </row>
    <row r="62">
      <c r="B62" s="18"/>
      <c r="L62" s="18"/>
    </row>
    <row r="63">
      <c r="B63" s="18"/>
      <c r="L63" s="18"/>
    </row>
    <row r="64">
      <c r="B64" s="18"/>
      <c r="L64" s="18"/>
    </row>
    <row r="65" s="1" customFormat="1">
      <c r="B65" s="41"/>
      <c r="D65" s="161" t="s">
        <v>52</v>
      </c>
      <c r="E65" s="162"/>
      <c r="F65" s="162"/>
      <c r="G65" s="161" t="s">
        <v>53</v>
      </c>
      <c r="H65" s="162"/>
      <c r="I65" s="163"/>
      <c r="J65" s="162"/>
      <c r="K65" s="162"/>
      <c r="L65" s="41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1" customFormat="1">
      <c r="B76" s="41"/>
      <c r="D76" s="164" t="s">
        <v>50</v>
      </c>
      <c r="E76" s="165"/>
      <c r="F76" s="166" t="s">
        <v>51</v>
      </c>
      <c r="G76" s="164" t="s">
        <v>50</v>
      </c>
      <c r="H76" s="165"/>
      <c r="I76" s="167"/>
      <c r="J76" s="168" t="s">
        <v>51</v>
      </c>
      <c r="K76" s="165"/>
      <c r="L76" s="41"/>
    </row>
    <row r="77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1"/>
    </row>
    <row r="81" s="1" customFormat="1" ht="6.96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1"/>
    </row>
    <row r="82" s="1" customFormat="1" ht="24.96" customHeight="1">
      <c r="B82" s="36"/>
      <c r="C82" s="21" t="s">
        <v>95</v>
      </c>
      <c r="D82" s="37"/>
      <c r="E82" s="37"/>
      <c r="F82" s="37"/>
      <c r="G82" s="37"/>
      <c r="H82" s="37"/>
      <c r="I82" s="137"/>
      <c r="J82" s="37"/>
      <c r="K82" s="37"/>
      <c r="L82" s="41"/>
    </row>
    <row r="83" s="1" customFormat="1" ht="6.96" customHeight="1">
      <c r="B83" s="36"/>
      <c r="C83" s="37"/>
      <c r="D83" s="37"/>
      <c r="E83" s="37"/>
      <c r="F83" s="37"/>
      <c r="G83" s="37"/>
      <c r="H83" s="37"/>
      <c r="I83" s="137"/>
      <c r="J83" s="37"/>
      <c r="K83" s="37"/>
      <c r="L83" s="41"/>
    </row>
    <row r="84" s="1" customFormat="1" ht="12" customHeight="1">
      <c r="B84" s="36"/>
      <c r="C84" s="30" t="s">
        <v>16</v>
      </c>
      <c r="D84" s="37"/>
      <c r="E84" s="37"/>
      <c r="F84" s="37"/>
      <c r="G84" s="37"/>
      <c r="H84" s="37"/>
      <c r="I84" s="137"/>
      <c r="J84" s="37"/>
      <c r="K84" s="37"/>
      <c r="L84" s="41"/>
    </row>
    <row r="85" s="1" customFormat="1" ht="16.5" customHeight="1">
      <c r="B85" s="36"/>
      <c r="C85" s="37"/>
      <c r="D85" s="37"/>
      <c r="E85" s="175" t="str">
        <f>E7</f>
        <v>Rekonstrukce páteřních rozvodů vodovodu a ÚT v objektu školy</v>
      </c>
      <c r="F85" s="30"/>
      <c r="G85" s="30"/>
      <c r="H85" s="30"/>
      <c r="I85" s="137"/>
      <c r="J85" s="37"/>
      <c r="K85" s="37"/>
      <c r="L85" s="41"/>
    </row>
    <row r="86" s="1" customFormat="1" ht="12" customHeight="1">
      <c r="B86" s="36"/>
      <c r="C86" s="30" t="s">
        <v>93</v>
      </c>
      <c r="D86" s="37"/>
      <c r="E86" s="37"/>
      <c r="F86" s="37"/>
      <c r="G86" s="37"/>
      <c r="H86" s="37"/>
      <c r="I86" s="137"/>
      <c r="J86" s="37"/>
      <c r="K86" s="37"/>
      <c r="L86" s="41"/>
    </row>
    <row r="87" s="1" customFormat="1" ht="16.5" customHeight="1">
      <c r="B87" s="36"/>
      <c r="C87" s="37"/>
      <c r="D87" s="37"/>
      <c r="E87" s="69" t="str">
        <f>E9</f>
        <v>ZTI - Zdravotně technické instalace-vodovod</v>
      </c>
      <c r="F87" s="37"/>
      <c r="G87" s="37"/>
      <c r="H87" s="37"/>
      <c r="I87" s="137"/>
      <c r="J87" s="37"/>
      <c r="K87" s="37"/>
      <c r="L87" s="41"/>
    </row>
    <row r="88" s="1" customFormat="1" ht="6.96" customHeight="1">
      <c r="B88" s="36"/>
      <c r="C88" s="37"/>
      <c r="D88" s="37"/>
      <c r="E88" s="37"/>
      <c r="F88" s="37"/>
      <c r="G88" s="37"/>
      <c r="H88" s="37"/>
      <c r="I88" s="137"/>
      <c r="J88" s="37"/>
      <c r="K88" s="37"/>
      <c r="L88" s="41"/>
    </row>
    <row r="89" s="1" customFormat="1" ht="12" customHeight="1">
      <c r="B89" s="36"/>
      <c r="C89" s="30" t="s">
        <v>20</v>
      </c>
      <c r="D89" s="37"/>
      <c r="E89" s="37"/>
      <c r="F89" s="25" t="str">
        <f>F12</f>
        <v>SOŠ Informatiky a spojů a SOU, Jaselská 826, Kolín</v>
      </c>
      <c r="G89" s="37"/>
      <c r="H89" s="37"/>
      <c r="I89" s="140" t="s">
        <v>22</v>
      </c>
      <c r="J89" s="72" t="str">
        <f>IF(J12="","",J12)</f>
        <v>15. 5. 2019</v>
      </c>
      <c r="K89" s="37"/>
      <c r="L89" s="41"/>
    </row>
    <row r="90" s="1" customFormat="1" ht="6.96" customHeight="1">
      <c r="B90" s="36"/>
      <c r="C90" s="37"/>
      <c r="D90" s="37"/>
      <c r="E90" s="37"/>
      <c r="F90" s="37"/>
      <c r="G90" s="37"/>
      <c r="H90" s="37"/>
      <c r="I90" s="137"/>
      <c r="J90" s="37"/>
      <c r="K90" s="37"/>
      <c r="L90" s="41"/>
    </row>
    <row r="91" s="1" customFormat="1" ht="15.15" customHeight="1">
      <c r="B91" s="36"/>
      <c r="C91" s="30" t="s">
        <v>24</v>
      </c>
      <c r="D91" s="37"/>
      <c r="E91" s="37"/>
      <c r="F91" s="25" t="str">
        <f>E15</f>
        <v xml:space="preserve"> </v>
      </c>
      <c r="G91" s="37"/>
      <c r="H91" s="37"/>
      <c r="I91" s="140" t="s">
        <v>30</v>
      </c>
      <c r="J91" s="34" t="str">
        <f>E21</f>
        <v>Tomáš Ryngl, DiS.</v>
      </c>
      <c r="K91" s="37"/>
      <c r="L91" s="41"/>
    </row>
    <row r="92" s="1" customFormat="1" ht="15.15" customHeight="1">
      <c r="B92" s="36"/>
      <c r="C92" s="30" t="s">
        <v>28</v>
      </c>
      <c r="D92" s="37"/>
      <c r="E92" s="37"/>
      <c r="F92" s="25" t="str">
        <f>IF(E18="","",E18)</f>
        <v>Vyplň údaj</v>
      </c>
      <c r="G92" s="37"/>
      <c r="H92" s="37"/>
      <c r="I92" s="140" t="s">
        <v>33</v>
      </c>
      <c r="J92" s="34" t="str">
        <f>E24</f>
        <v>Tomáš Ryngl, DiS.</v>
      </c>
      <c r="K92" s="37"/>
      <c r="L92" s="41"/>
    </row>
    <row r="93" s="1" customFormat="1" ht="10.32" customHeight="1">
      <c r="B93" s="36"/>
      <c r="C93" s="37"/>
      <c r="D93" s="37"/>
      <c r="E93" s="37"/>
      <c r="F93" s="37"/>
      <c r="G93" s="37"/>
      <c r="H93" s="37"/>
      <c r="I93" s="137"/>
      <c r="J93" s="37"/>
      <c r="K93" s="37"/>
      <c r="L93" s="41"/>
    </row>
    <row r="94" s="1" customFormat="1" ht="29.28" customHeight="1">
      <c r="B94" s="36"/>
      <c r="C94" s="176" t="s">
        <v>96</v>
      </c>
      <c r="D94" s="177"/>
      <c r="E94" s="177"/>
      <c r="F94" s="177"/>
      <c r="G94" s="177"/>
      <c r="H94" s="177"/>
      <c r="I94" s="178"/>
      <c r="J94" s="179" t="s">
        <v>97</v>
      </c>
      <c r="K94" s="177"/>
      <c r="L94" s="41"/>
    </row>
    <row r="95" s="1" customFormat="1" ht="10.32" customHeight="1">
      <c r="B95" s="36"/>
      <c r="C95" s="37"/>
      <c r="D95" s="37"/>
      <c r="E95" s="37"/>
      <c r="F95" s="37"/>
      <c r="G95" s="37"/>
      <c r="H95" s="37"/>
      <c r="I95" s="137"/>
      <c r="J95" s="37"/>
      <c r="K95" s="37"/>
      <c r="L95" s="41"/>
    </row>
    <row r="96" s="1" customFormat="1" ht="22.8" customHeight="1">
      <c r="B96" s="36"/>
      <c r="C96" s="180" t="s">
        <v>98</v>
      </c>
      <c r="D96" s="37"/>
      <c r="E96" s="37"/>
      <c r="F96" s="37"/>
      <c r="G96" s="37"/>
      <c r="H96" s="37"/>
      <c r="I96" s="137"/>
      <c r="J96" s="103">
        <f>J122</f>
        <v>0</v>
      </c>
      <c r="K96" s="37"/>
      <c r="L96" s="41"/>
      <c r="AU96" s="15" t="s">
        <v>99</v>
      </c>
    </row>
    <row r="97" s="8" customFormat="1" ht="24.96" customHeight="1">
      <c r="B97" s="181"/>
      <c r="C97" s="182"/>
      <c r="D97" s="183" t="s">
        <v>105</v>
      </c>
      <c r="E97" s="184"/>
      <c r="F97" s="184"/>
      <c r="G97" s="184"/>
      <c r="H97" s="184"/>
      <c r="I97" s="185"/>
      <c r="J97" s="186">
        <f>J123</f>
        <v>0</v>
      </c>
      <c r="K97" s="182"/>
      <c r="L97" s="187"/>
    </row>
    <row r="98" s="9" customFormat="1" ht="19.92" customHeight="1">
      <c r="B98" s="188"/>
      <c r="C98" s="189"/>
      <c r="D98" s="190" t="s">
        <v>242</v>
      </c>
      <c r="E98" s="191"/>
      <c r="F98" s="191"/>
      <c r="G98" s="191"/>
      <c r="H98" s="191"/>
      <c r="I98" s="192"/>
      <c r="J98" s="193">
        <f>J124</f>
        <v>0</v>
      </c>
      <c r="K98" s="189"/>
      <c r="L98" s="194"/>
    </row>
    <row r="99" s="9" customFormat="1" ht="19.92" customHeight="1">
      <c r="B99" s="188"/>
      <c r="C99" s="189"/>
      <c r="D99" s="190" t="s">
        <v>435</v>
      </c>
      <c r="E99" s="191"/>
      <c r="F99" s="191"/>
      <c r="G99" s="191"/>
      <c r="H99" s="191"/>
      <c r="I99" s="192"/>
      <c r="J99" s="193">
        <f>J153</f>
        <v>0</v>
      </c>
      <c r="K99" s="189"/>
      <c r="L99" s="194"/>
    </row>
    <row r="100" s="9" customFormat="1" ht="19.92" customHeight="1">
      <c r="B100" s="188"/>
      <c r="C100" s="189"/>
      <c r="D100" s="190" t="s">
        <v>436</v>
      </c>
      <c r="E100" s="191"/>
      <c r="F100" s="191"/>
      <c r="G100" s="191"/>
      <c r="H100" s="191"/>
      <c r="I100" s="192"/>
      <c r="J100" s="193">
        <f>J186</f>
        <v>0</v>
      </c>
      <c r="K100" s="189"/>
      <c r="L100" s="194"/>
    </row>
    <row r="101" s="9" customFormat="1" ht="19.92" customHeight="1">
      <c r="B101" s="188"/>
      <c r="C101" s="189"/>
      <c r="D101" s="190" t="s">
        <v>244</v>
      </c>
      <c r="E101" s="191"/>
      <c r="F101" s="191"/>
      <c r="G101" s="191"/>
      <c r="H101" s="191"/>
      <c r="I101" s="192"/>
      <c r="J101" s="193">
        <f>J201</f>
        <v>0</v>
      </c>
      <c r="K101" s="189"/>
      <c r="L101" s="194"/>
    </row>
    <row r="102" s="8" customFormat="1" ht="24.96" customHeight="1">
      <c r="B102" s="181"/>
      <c r="C102" s="182"/>
      <c r="D102" s="183" t="s">
        <v>247</v>
      </c>
      <c r="E102" s="184"/>
      <c r="F102" s="184"/>
      <c r="G102" s="184"/>
      <c r="H102" s="184"/>
      <c r="I102" s="185"/>
      <c r="J102" s="186">
        <f>J210</f>
        <v>0</v>
      </c>
      <c r="K102" s="182"/>
      <c r="L102" s="187"/>
    </row>
    <row r="103" s="1" customFormat="1" ht="21.84" customHeight="1">
      <c r="B103" s="36"/>
      <c r="C103" s="37"/>
      <c r="D103" s="37"/>
      <c r="E103" s="37"/>
      <c r="F103" s="37"/>
      <c r="G103" s="37"/>
      <c r="H103" s="37"/>
      <c r="I103" s="137"/>
      <c r="J103" s="37"/>
      <c r="K103" s="37"/>
      <c r="L103" s="41"/>
    </row>
    <row r="104" s="1" customFormat="1" ht="6.96" customHeight="1">
      <c r="B104" s="59"/>
      <c r="C104" s="60"/>
      <c r="D104" s="60"/>
      <c r="E104" s="60"/>
      <c r="F104" s="60"/>
      <c r="G104" s="60"/>
      <c r="H104" s="60"/>
      <c r="I104" s="171"/>
      <c r="J104" s="60"/>
      <c r="K104" s="60"/>
      <c r="L104" s="41"/>
    </row>
    <row r="108" s="1" customFormat="1" ht="6.96" customHeight="1">
      <c r="B108" s="61"/>
      <c r="C108" s="62"/>
      <c r="D108" s="62"/>
      <c r="E108" s="62"/>
      <c r="F108" s="62"/>
      <c r="G108" s="62"/>
      <c r="H108" s="62"/>
      <c r="I108" s="174"/>
      <c r="J108" s="62"/>
      <c r="K108" s="62"/>
      <c r="L108" s="41"/>
    </row>
    <row r="109" s="1" customFormat="1" ht="24.96" customHeight="1">
      <c r="B109" s="36"/>
      <c r="C109" s="21" t="s">
        <v>108</v>
      </c>
      <c r="D109" s="37"/>
      <c r="E109" s="37"/>
      <c r="F109" s="37"/>
      <c r="G109" s="37"/>
      <c r="H109" s="37"/>
      <c r="I109" s="137"/>
      <c r="J109" s="37"/>
      <c r="K109" s="37"/>
      <c r="L109" s="41"/>
    </row>
    <row r="110" s="1" customFormat="1" ht="6.96" customHeight="1">
      <c r="B110" s="36"/>
      <c r="C110" s="37"/>
      <c r="D110" s="37"/>
      <c r="E110" s="37"/>
      <c r="F110" s="37"/>
      <c r="G110" s="37"/>
      <c r="H110" s="37"/>
      <c r="I110" s="137"/>
      <c r="J110" s="37"/>
      <c r="K110" s="37"/>
      <c r="L110" s="41"/>
    </row>
    <row r="111" s="1" customFormat="1" ht="12" customHeight="1">
      <c r="B111" s="36"/>
      <c r="C111" s="30" t="s">
        <v>16</v>
      </c>
      <c r="D111" s="37"/>
      <c r="E111" s="37"/>
      <c r="F111" s="37"/>
      <c r="G111" s="37"/>
      <c r="H111" s="37"/>
      <c r="I111" s="137"/>
      <c r="J111" s="37"/>
      <c r="K111" s="37"/>
      <c r="L111" s="41"/>
    </row>
    <row r="112" s="1" customFormat="1" ht="16.5" customHeight="1">
      <c r="B112" s="36"/>
      <c r="C112" s="37"/>
      <c r="D112" s="37"/>
      <c r="E112" s="175" t="str">
        <f>E7</f>
        <v>Rekonstrukce páteřních rozvodů vodovodu a ÚT v objektu školy</v>
      </c>
      <c r="F112" s="30"/>
      <c r="G112" s="30"/>
      <c r="H112" s="30"/>
      <c r="I112" s="137"/>
      <c r="J112" s="37"/>
      <c r="K112" s="37"/>
      <c r="L112" s="41"/>
    </row>
    <row r="113" s="1" customFormat="1" ht="12" customHeight="1">
      <c r="B113" s="36"/>
      <c r="C113" s="30" t="s">
        <v>93</v>
      </c>
      <c r="D113" s="37"/>
      <c r="E113" s="37"/>
      <c r="F113" s="37"/>
      <c r="G113" s="37"/>
      <c r="H113" s="37"/>
      <c r="I113" s="137"/>
      <c r="J113" s="37"/>
      <c r="K113" s="37"/>
      <c r="L113" s="41"/>
    </row>
    <row r="114" s="1" customFormat="1" ht="16.5" customHeight="1">
      <c r="B114" s="36"/>
      <c r="C114" s="37"/>
      <c r="D114" s="37"/>
      <c r="E114" s="69" t="str">
        <f>E9</f>
        <v>ZTI - Zdravotně technické instalace-vodovod</v>
      </c>
      <c r="F114" s="37"/>
      <c r="G114" s="37"/>
      <c r="H114" s="37"/>
      <c r="I114" s="137"/>
      <c r="J114" s="37"/>
      <c r="K114" s="37"/>
      <c r="L114" s="41"/>
    </row>
    <row r="115" s="1" customFormat="1" ht="6.96" customHeight="1">
      <c r="B115" s="36"/>
      <c r="C115" s="37"/>
      <c r="D115" s="37"/>
      <c r="E115" s="37"/>
      <c r="F115" s="37"/>
      <c r="G115" s="37"/>
      <c r="H115" s="37"/>
      <c r="I115" s="137"/>
      <c r="J115" s="37"/>
      <c r="K115" s="37"/>
      <c r="L115" s="41"/>
    </row>
    <row r="116" s="1" customFormat="1" ht="12" customHeight="1">
      <c r="B116" s="36"/>
      <c r="C116" s="30" t="s">
        <v>20</v>
      </c>
      <c r="D116" s="37"/>
      <c r="E116" s="37"/>
      <c r="F116" s="25" t="str">
        <f>F12</f>
        <v>SOŠ Informatiky a spojů a SOU, Jaselská 826, Kolín</v>
      </c>
      <c r="G116" s="37"/>
      <c r="H116" s="37"/>
      <c r="I116" s="140" t="s">
        <v>22</v>
      </c>
      <c r="J116" s="72" t="str">
        <f>IF(J12="","",J12)</f>
        <v>15. 5. 2019</v>
      </c>
      <c r="K116" s="37"/>
      <c r="L116" s="41"/>
    </row>
    <row r="117" s="1" customFormat="1" ht="6.96" customHeight="1">
      <c r="B117" s="36"/>
      <c r="C117" s="37"/>
      <c r="D117" s="37"/>
      <c r="E117" s="37"/>
      <c r="F117" s="37"/>
      <c r="G117" s="37"/>
      <c r="H117" s="37"/>
      <c r="I117" s="137"/>
      <c r="J117" s="37"/>
      <c r="K117" s="37"/>
      <c r="L117" s="41"/>
    </row>
    <row r="118" s="1" customFormat="1" ht="15.15" customHeight="1">
      <c r="B118" s="36"/>
      <c r="C118" s="30" t="s">
        <v>24</v>
      </c>
      <c r="D118" s="37"/>
      <c r="E118" s="37"/>
      <c r="F118" s="25" t="str">
        <f>E15</f>
        <v xml:space="preserve"> </v>
      </c>
      <c r="G118" s="37"/>
      <c r="H118" s="37"/>
      <c r="I118" s="140" t="s">
        <v>30</v>
      </c>
      <c r="J118" s="34" t="str">
        <f>E21</f>
        <v>Tomáš Ryngl, DiS.</v>
      </c>
      <c r="K118" s="37"/>
      <c r="L118" s="41"/>
    </row>
    <row r="119" s="1" customFormat="1" ht="15.15" customHeight="1">
      <c r="B119" s="36"/>
      <c r="C119" s="30" t="s">
        <v>28</v>
      </c>
      <c r="D119" s="37"/>
      <c r="E119" s="37"/>
      <c r="F119" s="25" t="str">
        <f>IF(E18="","",E18)</f>
        <v>Vyplň údaj</v>
      </c>
      <c r="G119" s="37"/>
      <c r="H119" s="37"/>
      <c r="I119" s="140" t="s">
        <v>33</v>
      </c>
      <c r="J119" s="34" t="str">
        <f>E24</f>
        <v>Tomáš Ryngl, DiS.</v>
      </c>
      <c r="K119" s="37"/>
      <c r="L119" s="41"/>
    </row>
    <row r="120" s="1" customFormat="1" ht="10.32" customHeight="1">
      <c r="B120" s="36"/>
      <c r="C120" s="37"/>
      <c r="D120" s="37"/>
      <c r="E120" s="37"/>
      <c r="F120" s="37"/>
      <c r="G120" s="37"/>
      <c r="H120" s="37"/>
      <c r="I120" s="137"/>
      <c r="J120" s="37"/>
      <c r="K120" s="37"/>
      <c r="L120" s="41"/>
    </row>
    <row r="121" s="10" customFormat="1" ht="29.28" customHeight="1">
      <c r="B121" s="195"/>
      <c r="C121" s="196" t="s">
        <v>109</v>
      </c>
      <c r="D121" s="197" t="s">
        <v>60</v>
      </c>
      <c r="E121" s="197" t="s">
        <v>56</v>
      </c>
      <c r="F121" s="197" t="s">
        <v>57</v>
      </c>
      <c r="G121" s="197" t="s">
        <v>110</v>
      </c>
      <c r="H121" s="197" t="s">
        <v>111</v>
      </c>
      <c r="I121" s="198" t="s">
        <v>112</v>
      </c>
      <c r="J121" s="199" t="s">
        <v>97</v>
      </c>
      <c r="K121" s="200" t="s">
        <v>113</v>
      </c>
      <c r="L121" s="201"/>
      <c r="M121" s="93" t="s">
        <v>1</v>
      </c>
      <c r="N121" s="94" t="s">
        <v>39</v>
      </c>
      <c r="O121" s="94" t="s">
        <v>114</v>
      </c>
      <c r="P121" s="94" t="s">
        <v>115</v>
      </c>
      <c r="Q121" s="94" t="s">
        <v>116</v>
      </c>
      <c r="R121" s="94" t="s">
        <v>117</v>
      </c>
      <c r="S121" s="94" t="s">
        <v>118</v>
      </c>
      <c r="T121" s="95" t="s">
        <v>119</v>
      </c>
    </row>
    <row r="122" s="1" customFormat="1" ht="22.8" customHeight="1">
      <c r="B122" s="36"/>
      <c r="C122" s="100" t="s">
        <v>120</v>
      </c>
      <c r="D122" s="37"/>
      <c r="E122" s="37"/>
      <c r="F122" s="37"/>
      <c r="G122" s="37"/>
      <c r="H122" s="37"/>
      <c r="I122" s="137"/>
      <c r="J122" s="202">
        <f>BK122</f>
        <v>0</v>
      </c>
      <c r="K122" s="37"/>
      <c r="L122" s="41"/>
      <c r="M122" s="96"/>
      <c r="N122" s="97"/>
      <c r="O122" s="97"/>
      <c r="P122" s="203">
        <f>P123+P210</f>
        <v>0</v>
      </c>
      <c r="Q122" s="97"/>
      <c r="R122" s="203">
        <f>R123+R210</f>
        <v>1.743368</v>
      </c>
      <c r="S122" s="97"/>
      <c r="T122" s="204">
        <f>T123+T210</f>
        <v>3.24742</v>
      </c>
      <c r="AT122" s="15" t="s">
        <v>74</v>
      </c>
      <c r="AU122" s="15" t="s">
        <v>99</v>
      </c>
      <c r="BK122" s="205">
        <f>BK123+BK210</f>
        <v>0</v>
      </c>
    </row>
    <row r="123" s="11" customFormat="1" ht="25.92" customHeight="1">
      <c r="B123" s="206"/>
      <c r="C123" s="207"/>
      <c r="D123" s="208" t="s">
        <v>74</v>
      </c>
      <c r="E123" s="209" t="s">
        <v>183</v>
      </c>
      <c r="F123" s="209" t="s">
        <v>184</v>
      </c>
      <c r="G123" s="207"/>
      <c r="H123" s="207"/>
      <c r="I123" s="210"/>
      <c r="J123" s="211">
        <f>BK123</f>
        <v>0</v>
      </c>
      <c r="K123" s="207"/>
      <c r="L123" s="212"/>
      <c r="M123" s="213"/>
      <c r="N123" s="214"/>
      <c r="O123" s="214"/>
      <c r="P123" s="215">
        <f>P124+P153+P186+P201</f>
        <v>0</v>
      </c>
      <c r="Q123" s="214"/>
      <c r="R123" s="215">
        <f>R124+R153+R186+R201</f>
        <v>1.743368</v>
      </c>
      <c r="S123" s="214"/>
      <c r="T123" s="216">
        <f>T124+T153+T186+T201</f>
        <v>3.24742</v>
      </c>
      <c r="AR123" s="217" t="s">
        <v>85</v>
      </c>
      <c r="AT123" s="218" t="s">
        <v>74</v>
      </c>
      <c r="AU123" s="218" t="s">
        <v>75</v>
      </c>
      <c r="AY123" s="217" t="s">
        <v>123</v>
      </c>
      <c r="BK123" s="219">
        <f>BK124+BK153+BK186+BK201</f>
        <v>0</v>
      </c>
    </row>
    <row r="124" s="11" customFormat="1" ht="22.8" customHeight="1">
      <c r="B124" s="206"/>
      <c r="C124" s="207"/>
      <c r="D124" s="208" t="s">
        <v>74</v>
      </c>
      <c r="E124" s="220" t="s">
        <v>248</v>
      </c>
      <c r="F124" s="220" t="s">
        <v>249</v>
      </c>
      <c r="G124" s="207"/>
      <c r="H124" s="207"/>
      <c r="I124" s="210"/>
      <c r="J124" s="221">
        <f>BK124</f>
        <v>0</v>
      </c>
      <c r="K124" s="207"/>
      <c r="L124" s="212"/>
      <c r="M124" s="213"/>
      <c r="N124" s="214"/>
      <c r="O124" s="214"/>
      <c r="P124" s="215">
        <f>SUM(P125:P152)</f>
        <v>0</v>
      </c>
      <c r="Q124" s="214"/>
      <c r="R124" s="215">
        <f>SUM(R125:R152)</f>
        <v>0.35378999999999999</v>
      </c>
      <c r="S124" s="214"/>
      <c r="T124" s="216">
        <f>SUM(T125:T152)</f>
        <v>0</v>
      </c>
      <c r="AR124" s="217" t="s">
        <v>85</v>
      </c>
      <c r="AT124" s="218" t="s">
        <v>74</v>
      </c>
      <c r="AU124" s="218" t="s">
        <v>83</v>
      </c>
      <c r="AY124" s="217" t="s">
        <v>123</v>
      </c>
      <c r="BK124" s="219">
        <f>SUM(BK125:BK152)</f>
        <v>0</v>
      </c>
    </row>
    <row r="125" s="1" customFormat="1" ht="24" customHeight="1">
      <c r="B125" s="36"/>
      <c r="C125" s="222" t="s">
        <v>294</v>
      </c>
      <c r="D125" s="222" t="s">
        <v>126</v>
      </c>
      <c r="E125" s="223" t="s">
        <v>437</v>
      </c>
      <c r="F125" s="224" t="s">
        <v>438</v>
      </c>
      <c r="G125" s="225" t="s">
        <v>157</v>
      </c>
      <c r="H125" s="226">
        <v>173.5</v>
      </c>
      <c r="I125" s="227"/>
      <c r="J125" s="228">
        <f>ROUND(I125*H125,2)</f>
        <v>0</v>
      </c>
      <c r="K125" s="224" t="s">
        <v>130</v>
      </c>
      <c r="L125" s="41"/>
      <c r="M125" s="229" t="s">
        <v>1</v>
      </c>
      <c r="N125" s="230" t="s">
        <v>40</v>
      </c>
      <c r="O125" s="84"/>
      <c r="P125" s="231">
        <f>O125*H125</f>
        <v>0</v>
      </c>
      <c r="Q125" s="231">
        <v>0</v>
      </c>
      <c r="R125" s="231">
        <f>Q125*H125</f>
        <v>0</v>
      </c>
      <c r="S125" s="231">
        <v>0</v>
      </c>
      <c r="T125" s="232">
        <f>S125*H125</f>
        <v>0</v>
      </c>
      <c r="AR125" s="233" t="s">
        <v>190</v>
      </c>
      <c r="AT125" s="233" t="s">
        <v>126</v>
      </c>
      <c r="AU125" s="233" t="s">
        <v>85</v>
      </c>
      <c r="AY125" s="15" t="s">
        <v>123</v>
      </c>
      <c r="BE125" s="234">
        <f>IF(N125="základní",J125,0)</f>
        <v>0</v>
      </c>
      <c r="BF125" s="234">
        <f>IF(N125="snížená",J125,0)</f>
        <v>0</v>
      </c>
      <c r="BG125" s="234">
        <f>IF(N125="zákl. přenesená",J125,0)</f>
        <v>0</v>
      </c>
      <c r="BH125" s="234">
        <f>IF(N125="sníž. přenesená",J125,0)</f>
        <v>0</v>
      </c>
      <c r="BI125" s="234">
        <f>IF(N125="nulová",J125,0)</f>
        <v>0</v>
      </c>
      <c r="BJ125" s="15" t="s">
        <v>83</v>
      </c>
      <c r="BK125" s="234">
        <f>ROUND(I125*H125,2)</f>
        <v>0</v>
      </c>
      <c r="BL125" s="15" t="s">
        <v>190</v>
      </c>
      <c r="BM125" s="233" t="s">
        <v>439</v>
      </c>
    </row>
    <row r="126" s="12" customFormat="1">
      <c r="B126" s="235"/>
      <c r="C126" s="236"/>
      <c r="D126" s="237" t="s">
        <v>136</v>
      </c>
      <c r="E126" s="238" t="s">
        <v>1</v>
      </c>
      <c r="F126" s="239" t="s">
        <v>440</v>
      </c>
      <c r="G126" s="236"/>
      <c r="H126" s="240">
        <v>173.5</v>
      </c>
      <c r="I126" s="241"/>
      <c r="J126" s="236"/>
      <c r="K126" s="236"/>
      <c r="L126" s="242"/>
      <c r="M126" s="243"/>
      <c r="N126" s="244"/>
      <c r="O126" s="244"/>
      <c r="P126" s="244"/>
      <c r="Q126" s="244"/>
      <c r="R126" s="244"/>
      <c r="S126" s="244"/>
      <c r="T126" s="245"/>
      <c r="AT126" s="246" t="s">
        <v>136</v>
      </c>
      <c r="AU126" s="246" t="s">
        <v>85</v>
      </c>
      <c r="AV126" s="12" t="s">
        <v>85</v>
      </c>
      <c r="AW126" s="12" t="s">
        <v>32</v>
      </c>
      <c r="AX126" s="12" t="s">
        <v>83</v>
      </c>
      <c r="AY126" s="246" t="s">
        <v>123</v>
      </c>
    </row>
    <row r="127" s="1" customFormat="1" ht="16.5" customHeight="1">
      <c r="B127" s="36"/>
      <c r="C127" s="247" t="s">
        <v>298</v>
      </c>
      <c r="D127" s="247" t="s">
        <v>203</v>
      </c>
      <c r="E127" s="248" t="s">
        <v>441</v>
      </c>
      <c r="F127" s="249" t="s">
        <v>442</v>
      </c>
      <c r="G127" s="250" t="s">
        <v>157</v>
      </c>
      <c r="H127" s="251">
        <v>84.200000000000003</v>
      </c>
      <c r="I127" s="252"/>
      <c r="J127" s="253">
        <f>ROUND(I127*H127,2)</f>
        <v>0</v>
      </c>
      <c r="K127" s="249" t="s">
        <v>1</v>
      </c>
      <c r="L127" s="254"/>
      <c r="M127" s="255" t="s">
        <v>1</v>
      </c>
      <c r="N127" s="256" t="s">
        <v>40</v>
      </c>
      <c r="O127" s="84"/>
      <c r="P127" s="231">
        <f>O127*H127</f>
        <v>0</v>
      </c>
      <c r="Q127" s="231">
        <v>0</v>
      </c>
      <c r="R127" s="231">
        <f>Q127*H127</f>
        <v>0</v>
      </c>
      <c r="S127" s="231">
        <v>0</v>
      </c>
      <c r="T127" s="232">
        <f>S127*H127</f>
        <v>0</v>
      </c>
      <c r="AR127" s="233" t="s">
        <v>206</v>
      </c>
      <c r="AT127" s="233" t="s">
        <v>203</v>
      </c>
      <c r="AU127" s="233" t="s">
        <v>85</v>
      </c>
      <c r="AY127" s="15" t="s">
        <v>123</v>
      </c>
      <c r="BE127" s="234">
        <f>IF(N127="základní",J127,0)</f>
        <v>0</v>
      </c>
      <c r="BF127" s="234">
        <f>IF(N127="snížená",J127,0)</f>
        <v>0</v>
      </c>
      <c r="BG127" s="234">
        <f>IF(N127="zákl. přenesená",J127,0)</f>
        <v>0</v>
      </c>
      <c r="BH127" s="234">
        <f>IF(N127="sníž. přenesená",J127,0)</f>
        <v>0</v>
      </c>
      <c r="BI127" s="234">
        <f>IF(N127="nulová",J127,0)</f>
        <v>0</v>
      </c>
      <c r="BJ127" s="15" t="s">
        <v>83</v>
      </c>
      <c r="BK127" s="234">
        <f>ROUND(I127*H127,2)</f>
        <v>0</v>
      </c>
      <c r="BL127" s="15" t="s">
        <v>190</v>
      </c>
      <c r="BM127" s="233" t="s">
        <v>443</v>
      </c>
    </row>
    <row r="128" s="12" customFormat="1">
      <c r="B128" s="235"/>
      <c r="C128" s="236"/>
      <c r="D128" s="237" t="s">
        <v>136</v>
      </c>
      <c r="E128" s="238" t="s">
        <v>1</v>
      </c>
      <c r="F128" s="239" t="s">
        <v>444</v>
      </c>
      <c r="G128" s="236"/>
      <c r="H128" s="240">
        <v>84.200000000000003</v>
      </c>
      <c r="I128" s="241"/>
      <c r="J128" s="236"/>
      <c r="K128" s="236"/>
      <c r="L128" s="242"/>
      <c r="M128" s="243"/>
      <c r="N128" s="244"/>
      <c r="O128" s="244"/>
      <c r="P128" s="244"/>
      <c r="Q128" s="244"/>
      <c r="R128" s="244"/>
      <c r="S128" s="244"/>
      <c r="T128" s="245"/>
      <c r="AT128" s="246" t="s">
        <v>136</v>
      </c>
      <c r="AU128" s="246" t="s">
        <v>85</v>
      </c>
      <c r="AV128" s="12" t="s">
        <v>85</v>
      </c>
      <c r="AW128" s="12" t="s">
        <v>32</v>
      </c>
      <c r="AX128" s="12" t="s">
        <v>83</v>
      </c>
      <c r="AY128" s="246" t="s">
        <v>123</v>
      </c>
    </row>
    <row r="129" s="1" customFormat="1" ht="16.5" customHeight="1">
      <c r="B129" s="36"/>
      <c r="C129" s="247" t="s">
        <v>415</v>
      </c>
      <c r="D129" s="247" t="s">
        <v>203</v>
      </c>
      <c r="E129" s="248" t="s">
        <v>445</v>
      </c>
      <c r="F129" s="249" t="s">
        <v>446</v>
      </c>
      <c r="G129" s="250" t="s">
        <v>157</v>
      </c>
      <c r="H129" s="251">
        <v>89.299999999999997</v>
      </c>
      <c r="I129" s="252"/>
      <c r="J129" s="253">
        <f>ROUND(I129*H129,2)</f>
        <v>0</v>
      </c>
      <c r="K129" s="249" t="s">
        <v>1</v>
      </c>
      <c r="L129" s="254"/>
      <c r="M129" s="255" t="s">
        <v>1</v>
      </c>
      <c r="N129" s="256" t="s">
        <v>40</v>
      </c>
      <c r="O129" s="84"/>
      <c r="P129" s="231">
        <f>O129*H129</f>
        <v>0</v>
      </c>
      <c r="Q129" s="231">
        <v>0.00010000000000000001</v>
      </c>
      <c r="R129" s="231">
        <f>Q129*H129</f>
        <v>0.0089300000000000004</v>
      </c>
      <c r="S129" s="231">
        <v>0</v>
      </c>
      <c r="T129" s="232">
        <f>S129*H129</f>
        <v>0</v>
      </c>
      <c r="AR129" s="233" t="s">
        <v>206</v>
      </c>
      <c r="AT129" s="233" t="s">
        <v>203</v>
      </c>
      <c r="AU129" s="233" t="s">
        <v>85</v>
      </c>
      <c r="AY129" s="15" t="s">
        <v>123</v>
      </c>
      <c r="BE129" s="234">
        <f>IF(N129="základní",J129,0)</f>
        <v>0</v>
      </c>
      <c r="BF129" s="234">
        <f>IF(N129="snížená",J129,0)</f>
        <v>0</v>
      </c>
      <c r="BG129" s="234">
        <f>IF(N129="zákl. přenesená",J129,0)</f>
        <v>0</v>
      </c>
      <c r="BH129" s="234">
        <f>IF(N129="sníž. přenesená",J129,0)</f>
        <v>0</v>
      </c>
      <c r="BI129" s="234">
        <f>IF(N129="nulová",J129,0)</f>
        <v>0</v>
      </c>
      <c r="BJ129" s="15" t="s">
        <v>83</v>
      </c>
      <c r="BK129" s="234">
        <f>ROUND(I129*H129,2)</f>
        <v>0</v>
      </c>
      <c r="BL129" s="15" t="s">
        <v>190</v>
      </c>
      <c r="BM129" s="233" t="s">
        <v>447</v>
      </c>
    </row>
    <row r="130" s="12" customFormat="1">
      <c r="B130" s="235"/>
      <c r="C130" s="236"/>
      <c r="D130" s="237" t="s">
        <v>136</v>
      </c>
      <c r="E130" s="238" t="s">
        <v>1</v>
      </c>
      <c r="F130" s="239" t="s">
        <v>448</v>
      </c>
      <c r="G130" s="236"/>
      <c r="H130" s="240">
        <v>89.299999999999997</v>
      </c>
      <c r="I130" s="241"/>
      <c r="J130" s="236"/>
      <c r="K130" s="236"/>
      <c r="L130" s="242"/>
      <c r="M130" s="243"/>
      <c r="N130" s="244"/>
      <c r="O130" s="244"/>
      <c r="P130" s="244"/>
      <c r="Q130" s="244"/>
      <c r="R130" s="244"/>
      <c r="S130" s="244"/>
      <c r="T130" s="245"/>
      <c r="AT130" s="246" t="s">
        <v>136</v>
      </c>
      <c r="AU130" s="246" t="s">
        <v>85</v>
      </c>
      <c r="AV130" s="12" t="s">
        <v>85</v>
      </c>
      <c r="AW130" s="12" t="s">
        <v>32</v>
      </c>
      <c r="AX130" s="12" t="s">
        <v>83</v>
      </c>
      <c r="AY130" s="246" t="s">
        <v>123</v>
      </c>
    </row>
    <row r="131" s="1" customFormat="1" ht="24" customHeight="1">
      <c r="B131" s="36"/>
      <c r="C131" s="222" t="s">
        <v>365</v>
      </c>
      <c r="D131" s="222" t="s">
        <v>126</v>
      </c>
      <c r="E131" s="223" t="s">
        <v>251</v>
      </c>
      <c r="F131" s="224" t="s">
        <v>252</v>
      </c>
      <c r="G131" s="225" t="s">
        <v>157</v>
      </c>
      <c r="H131" s="226">
        <v>172.90000000000001</v>
      </c>
      <c r="I131" s="227"/>
      <c r="J131" s="228">
        <f>ROUND(I131*H131,2)</f>
        <v>0</v>
      </c>
      <c r="K131" s="224" t="s">
        <v>130</v>
      </c>
      <c r="L131" s="41"/>
      <c r="M131" s="229" t="s">
        <v>1</v>
      </c>
      <c r="N131" s="230" t="s">
        <v>40</v>
      </c>
      <c r="O131" s="84"/>
      <c r="P131" s="231">
        <f>O131*H131</f>
        <v>0</v>
      </c>
      <c r="Q131" s="231">
        <v>0.00019000000000000001</v>
      </c>
      <c r="R131" s="231">
        <f>Q131*H131</f>
        <v>0.032851000000000005</v>
      </c>
      <c r="S131" s="231">
        <v>0</v>
      </c>
      <c r="T131" s="232">
        <f>S131*H131</f>
        <v>0</v>
      </c>
      <c r="AR131" s="233" t="s">
        <v>190</v>
      </c>
      <c r="AT131" s="233" t="s">
        <v>126</v>
      </c>
      <c r="AU131" s="233" t="s">
        <v>85</v>
      </c>
      <c r="AY131" s="15" t="s">
        <v>123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5" t="s">
        <v>83</v>
      </c>
      <c r="BK131" s="234">
        <f>ROUND(I131*H131,2)</f>
        <v>0</v>
      </c>
      <c r="BL131" s="15" t="s">
        <v>190</v>
      </c>
      <c r="BM131" s="233" t="s">
        <v>449</v>
      </c>
    </row>
    <row r="132" s="12" customFormat="1">
      <c r="B132" s="235"/>
      <c r="C132" s="236"/>
      <c r="D132" s="237" t="s">
        <v>136</v>
      </c>
      <c r="E132" s="238" t="s">
        <v>1</v>
      </c>
      <c r="F132" s="239" t="s">
        <v>450</v>
      </c>
      <c r="G132" s="236"/>
      <c r="H132" s="240">
        <v>172.90000000000001</v>
      </c>
      <c r="I132" s="241"/>
      <c r="J132" s="236"/>
      <c r="K132" s="236"/>
      <c r="L132" s="242"/>
      <c r="M132" s="243"/>
      <c r="N132" s="244"/>
      <c r="O132" s="244"/>
      <c r="P132" s="244"/>
      <c r="Q132" s="244"/>
      <c r="R132" s="244"/>
      <c r="S132" s="244"/>
      <c r="T132" s="245"/>
      <c r="AT132" s="246" t="s">
        <v>136</v>
      </c>
      <c r="AU132" s="246" t="s">
        <v>85</v>
      </c>
      <c r="AV132" s="12" t="s">
        <v>85</v>
      </c>
      <c r="AW132" s="12" t="s">
        <v>32</v>
      </c>
      <c r="AX132" s="12" t="s">
        <v>83</v>
      </c>
      <c r="AY132" s="246" t="s">
        <v>123</v>
      </c>
    </row>
    <row r="133" s="1" customFormat="1" ht="24" customHeight="1">
      <c r="B133" s="36"/>
      <c r="C133" s="247" t="s">
        <v>250</v>
      </c>
      <c r="D133" s="247" t="s">
        <v>203</v>
      </c>
      <c r="E133" s="248" t="s">
        <v>451</v>
      </c>
      <c r="F133" s="249" t="s">
        <v>452</v>
      </c>
      <c r="G133" s="250" t="s">
        <v>157</v>
      </c>
      <c r="H133" s="251">
        <v>6</v>
      </c>
      <c r="I133" s="252"/>
      <c r="J133" s="253">
        <f>ROUND(I133*H133,2)</f>
        <v>0</v>
      </c>
      <c r="K133" s="249" t="s">
        <v>130</v>
      </c>
      <c r="L133" s="254"/>
      <c r="M133" s="255" t="s">
        <v>1</v>
      </c>
      <c r="N133" s="256" t="s">
        <v>40</v>
      </c>
      <c r="O133" s="84"/>
      <c r="P133" s="231">
        <f>O133*H133</f>
        <v>0</v>
      </c>
      <c r="Q133" s="231">
        <v>0.00029</v>
      </c>
      <c r="R133" s="231">
        <f>Q133*H133</f>
        <v>0.00174</v>
      </c>
      <c r="S133" s="231">
        <v>0</v>
      </c>
      <c r="T133" s="232">
        <f>S133*H133</f>
        <v>0</v>
      </c>
      <c r="AR133" s="233" t="s">
        <v>206</v>
      </c>
      <c r="AT133" s="233" t="s">
        <v>203</v>
      </c>
      <c r="AU133" s="233" t="s">
        <v>85</v>
      </c>
      <c r="AY133" s="15" t="s">
        <v>123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5" t="s">
        <v>83</v>
      </c>
      <c r="BK133" s="234">
        <f>ROUND(I133*H133,2)</f>
        <v>0</v>
      </c>
      <c r="BL133" s="15" t="s">
        <v>190</v>
      </c>
      <c r="BM133" s="233" t="s">
        <v>453</v>
      </c>
    </row>
    <row r="134" s="12" customFormat="1">
      <c r="B134" s="235"/>
      <c r="C134" s="236"/>
      <c r="D134" s="237" t="s">
        <v>136</v>
      </c>
      <c r="E134" s="238" t="s">
        <v>1</v>
      </c>
      <c r="F134" s="239" t="s">
        <v>138</v>
      </c>
      <c r="G134" s="236"/>
      <c r="H134" s="240">
        <v>6</v>
      </c>
      <c r="I134" s="241"/>
      <c r="J134" s="236"/>
      <c r="K134" s="236"/>
      <c r="L134" s="242"/>
      <c r="M134" s="243"/>
      <c r="N134" s="244"/>
      <c r="O134" s="244"/>
      <c r="P134" s="244"/>
      <c r="Q134" s="244"/>
      <c r="R134" s="244"/>
      <c r="S134" s="244"/>
      <c r="T134" s="245"/>
      <c r="AT134" s="246" t="s">
        <v>136</v>
      </c>
      <c r="AU134" s="246" t="s">
        <v>85</v>
      </c>
      <c r="AV134" s="12" t="s">
        <v>85</v>
      </c>
      <c r="AW134" s="12" t="s">
        <v>32</v>
      </c>
      <c r="AX134" s="12" t="s">
        <v>83</v>
      </c>
      <c r="AY134" s="246" t="s">
        <v>123</v>
      </c>
    </row>
    <row r="135" s="1" customFormat="1" ht="24" customHeight="1">
      <c r="B135" s="36"/>
      <c r="C135" s="247" t="s">
        <v>255</v>
      </c>
      <c r="D135" s="247" t="s">
        <v>203</v>
      </c>
      <c r="E135" s="248" t="s">
        <v>454</v>
      </c>
      <c r="F135" s="249" t="s">
        <v>455</v>
      </c>
      <c r="G135" s="250" t="s">
        <v>157</v>
      </c>
      <c r="H135" s="251">
        <v>14.4</v>
      </c>
      <c r="I135" s="252"/>
      <c r="J135" s="253">
        <f>ROUND(I135*H135,2)</f>
        <v>0</v>
      </c>
      <c r="K135" s="249" t="s">
        <v>130</v>
      </c>
      <c r="L135" s="254"/>
      <c r="M135" s="255" t="s">
        <v>1</v>
      </c>
      <c r="N135" s="256" t="s">
        <v>40</v>
      </c>
      <c r="O135" s="84"/>
      <c r="P135" s="231">
        <f>O135*H135</f>
        <v>0</v>
      </c>
      <c r="Q135" s="231">
        <v>0.00032000000000000003</v>
      </c>
      <c r="R135" s="231">
        <f>Q135*H135</f>
        <v>0.0046080000000000001</v>
      </c>
      <c r="S135" s="231">
        <v>0</v>
      </c>
      <c r="T135" s="232">
        <f>S135*H135</f>
        <v>0</v>
      </c>
      <c r="AR135" s="233" t="s">
        <v>206</v>
      </c>
      <c r="AT135" s="233" t="s">
        <v>203</v>
      </c>
      <c r="AU135" s="233" t="s">
        <v>85</v>
      </c>
      <c r="AY135" s="15" t="s">
        <v>123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5" t="s">
        <v>83</v>
      </c>
      <c r="BK135" s="234">
        <f>ROUND(I135*H135,2)</f>
        <v>0</v>
      </c>
      <c r="BL135" s="15" t="s">
        <v>190</v>
      </c>
      <c r="BM135" s="233" t="s">
        <v>456</v>
      </c>
    </row>
    <row r="136" s="12" customFormat="1">
      <c r="B136" s="235"/>
      <c r="C136" s="236"/>
      <c r="D136" s="237" t="s">
        <v>136</v>
      </c>
      <c r="E136" s="238" t="s">
        <v>1</v>
      </c>
      <c r="F136" s="239" t="s">
        <v>457</v>
      </c>
      <c r="G136" s="236"/>
      <c r="H136" s="240">
        <v>14.4</v>
      </c>
      <c r="I136" s="241"/>
      <c r="J136" s="236"/>
      <c r="K136" s="236"/>
      <c r="L136" s="242"/>
      <c r="M136" s="243"/>
      <c r="N136" s="244"/>
      <c r="O136" s="244"/>
      <c r="P136" s="244"/>
      <c r="Q136" s="244"/>
      <c r="R136" s="244"/>
      <c r="S136" s="244"/>
      <c r="T136" s="245"/>
      <c r="AT136" s="246" t="s">
        <v>136</v>
      </c>
      <c r="AU136" s="246" t="s">
        <v>85</v>
      </c>
      <c r="AV136" s="12" t="s">
        <v>85</v>
      </c>
      <c r="AW136" s="12" t="s">
        <v>32</v>
      </c>
      <c r="AX136" s="12" t="s">
        <v>83</v>
      </c>
      <c r="AY136" s="246" t="s">
        <v>123</v>
      </c>
    </row>
    <row r="137" s="1" customFormat="1" ht="24" customHeight="1">
      <c r="B137" s="36"/>
      <c r="C137" s="247" t="s">
        <v>260</v>
      </c>
      <c r="D137" s="247" t="s">
        <v>203</v>
      </c>
      <c r="E137" s="248" t="s">
        <v>261</v>
      </c>
      <c r="F137" s="249" t="s">
        <v>262</v>
      </c>
      <c r="G137" s="250" t="s">
        <v>157</v>
      </c>
      <c r="H137" s="251">
        <v>115</v>
      </c>
      <c r="I137" s="252"/>
      <c r="J137" s="253">
        <f>ROUND(I137*H137,2)</f>
        <v>0</v>
      </c>
      <c r="K137" s="249" t="s">
        <v>130</v>
      </c>
      <c r="L137" s="254"/>
      <c r="M137" s="255" t="s">
        <v>1</v>
      </c>
      <c r="N137" s="256" t="s">
        <v>40</v>
      </c>
      <c r="O137" s="84"/>
      <c r="P137" s="231">
        <f>O137*H137</f>
        <v>0</v>
      </c>
      <c r="Q137" s="231">
        <v>0.00059000000000000003</v>
      </c>
      <c r="R137" s="231">
        <f>Q137*H137</f>
        <v>0.067850000000000008</v>
      </c>
      <c r="S137" s="231">
        <v>0</v>
      </c>
      <c r="T137" s="232">
        <f>S137*H137</f>
        <v>0</v>
      </c>
      <c r="AR137" s="233" t="s">
        <v>206</v>
      </c>
      <c r="AT137" s="233" t="s">
        <v>203</v>
      </c>
      <c r="AU137" s="233" t="s">
        <v>85</v>
      </c>
      <c r="AY137" s="15" t="s">
        <v>123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5" t="s">
        <v>83</v>
      </c>
      <c r="BK137" s="234">
        <f>ROUND(I137*H137,2)</f>
        <v>0</v>
      </c>
      <c r="BL137" s="15" t="s">
        <v>190</v>
      </c>
      <c r="BM137" s="233" t="s">
        <v>458</v>
      </c>
    </row>
    <row r="138" s="12" customFormat="1">
      <c r="B138" s="235"/>
      <c r="C138" s="236"/>
      <c r="D138" s="237" t="s">
        <v>136</v>
      </c>
      <c r="E138" s="238" t="s">
        <v>1</v>
      </c>
      <c r="F138" s="239" t="s">
        <v>459</v>
      </c>
      <c r="G138" s="236"/>
      <c r="H138" s="240">
        <v>115</v>
      </c>
      <c r="I138" s="241"/>
      <c r="J138" s="236"/>
      <c r="K138" s="236"/>
      <c r="L138" s="242"/>
      <c r="M138" s="243"/>
      <c r="N138" s="244"/>
      <c r="O138" s="244"/>
      <c r="P138" s="244"/>
      <c r="Q138" s="244"/>
      <c r="R138" s="244"/>
      <c r="S138" s="244"/>
      <c r="T138" s="245"/>
      <c r="AT138" s="246" t="s">
        <v>136</v>
      </c>
      <c r="AU138" s="246" t="s">
        <v>85</v>
      </c>
      <c r="AV138" s="12" t="s">
        <v>85</v>
      </c>
      <c r="AW138" s="12" t="s">
        <v>32</v>
      </c>
      <c r="AX138" s="12" t="s">
        <v>83</v>
      </c>
      <c r="AY138" s="246" t="s">
        <v>123</v>
      </c>
    </row>
    <row r="139" s="1" customFormat="1" ht="24" customHeight="1">
      <c r="B139" s="36"/>
      <c r="C139" s="247" t="s">
        <v>265</v>
      </c>
      <c r="D139" s="247" t="s">
        <v>203</v>
      </c>
      <c r="E139" s="248" t="s">
        <v>266</v>
      </c>
      <c r="F139" s="249" t="s">
        <v>267</v>
      </c>
      <c r="G139" s="250" t="s">
        <v>157</v>
      </c>
      <c r="H139" s="251">
        <v>8.6999999999999993</v>
      </c>
      <c r="I139" s="252"/>
      <c r="J139" s="253">
        <f>ROUND(I139*H139,2)</f>
        <v>0</v>
      </c>
      <c r="K139" s="249" t="s">
        <v>130</v>
      </c>
      <c r="L139" s="254"/>
      <c r="M139" s="255" t="s">
        <v>1</v>
      </c>
      <c r="N139" s="256" t="s">
        <v>40</v>
      </c>
      <c r="O139" s="84"/>
      <c r="P139" s="231">
        <f>O139*H139</f>
        <v>0</v>
      </c>
      <c r="Q139" s="231">
        <v>0.00064999999999999997</v>
      </c>
      <c r="R139" s="231">
        <f>Q139*H139</f>
        <v>0.0056549999999999994</v>
      </c>
      <c r="S139" s="231">
        <v>0</v>
      </c>
      <c r="T139" s="232">
        <f>S139*H139</f>
        <v>0</v>
      </c>
      <c r="AR139" s="233" t="s">
        <v>206</v>
      </c>
      <c r="AT139" s="233" t="s">
        <v>203</v>
      </c>
      <c r="AU139" s="233" t="s">
        <v>85</v>
      </c>
      <c r="AY139" s="15" t="s">
        <v>123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5" t="s">
        <v>83</v>
      </c>
      <c r="BK139" s="234">
        <f>ROUND(I139*H139,2)</f>
        <v>0</v>
      </c>
      <c r="BL139" s="15" t="s">
        <v>190</v>
      </c>
      <c r="BM139" s="233" t="s">
        <v>460</v>
      </c>
    </row>
    <row r="140" s="12" customFormat="1">
      <c r="B140" s="235"/>
      <c r="C140" s="236"/>
      <c r="D140" s="237" t="s">
        <v>136</v>
      </c>
      <c r="E140" s="238" t="s">
        <v>1</v>
      </c>
      <c r="F140" s="239" t="s">
        <v>461</v>
      </c>
      <c r="G140" s="236"/>
      <c r="H140" s="240">
        <v>8.6999999999999993</v>
      </c>
      <c r="I140" s="241"/>
      <c r="J140" s="236"/>
      <c r="K140" s="236"/>
      <c r="L140" s="242"/>
      <c r="M140" s="243"/>
      <c r="N140" s="244"/>
      <c r="O140" s="244"/>
      <c r="P140" s="244"/>
      <c r="Q140" s="244"/>
      <c r="R140" s="244"/>
      <c r="S140" s="244"/>
      <c r="T140" s="245"/>
      <c r="AT140" s="246" t="s">
        <v>136</v>
      </c>
      <c r="AU140" s="246" t="s">
        <v>85</v>
      </c>
      <c r="AV140" s="12" t="s">
        <v>85</v>
      </c>
      <c r="AW140" s="12" t="s">
        <v>32</v>
      </c>
      <c r="AX140" s="12" t="s">
        <v>83</v>
      </c>
      <c r="AY140" s="246" t="s">
        <v>123</v>
      </c>
    </row>
    <row r="141" s="1" customFormat="1" ht="24" customHeight="1">
      <c r="B141" s="36"/>
      <c r="C141" s="247" t="s">
        <v>270</v>
      </c>
      <c r="D141" s="247" t="s">
        <v>203</v>
      </c>
      <c r="E141" s="248" t="s">
        <v>462</v>
      </c>
      <c r="F141" s="249" t="s">
        <v>463</v>
      </c>
      <c r="G141" s="250" t="s">
        <v>157</v>
      </c>
      <c r="H141" s="251">
        <v>14.4</v>
      </c>
      <c r="I141" s="252"/>
      <c r="J141" s="253">
        <f>ROUND(I141*H141,2)</f>
        <v>0</v>
      </c>
      <c r="K141" s="249" t="s">
        <v>130</v>
      </c>
      <c r="L141" s="254"/>
      <c r="M141" s="255" t="s">
        <v>1</v>
      </c>
      <c r="N141" s="256" t="s">
        <v>40</v>
      </c>
      <c r="O141" s="84"/>
      <c r="P141" s="231">
        <f>O141*H141</f>
        <v>0</v>
      </c>
      <c r="Q141" s="231">
        <v>0.00072000000000000005</v>
      </c>
      <c r="R141" s="231">
        <f>Q141*H141</f>
        <v>0.010368000000000001</v>
      </c>
      <c r="S141" s="231">
        <v>0</v>
      </c>
      <c r="T141" s="232">
        <f>S141*H141</f>
        <v>0</v>
      </c>
      <c r="AR141" s="233" t="s">
        <v>206</v>
      </c>
      <c r="AT141" s="233" t="s">
        <v>203</v>
      </c>
      <c r="AU141" s="233" t="s">
        <v>85</v>
      </c>
      <c r="AY141" s="15" t="s">
        <v>123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5" t="s">
        <v>83</v>
      </c>
      <c r="BK141" s="234">
        <f>ROUND(I141*H141,2)</f>
        <v>0</v>
      </c>
      <c r="BL141" s="15" t="s">
        <v>190</v>
      </c>
      <c r="BM141" s="233" t="s">
        <v>464</v>
      </c>
    </row>
    <row r="142" s="12" customFormat="1">
      <c r="B142" s="235"/>
      <c r="C142" s="236"/>
      <c r="D142" s="237" t="s">
        <v>136</v>
      </c>
      <c r="E142" s="238" t="s">
        <v>1</v>
      </c>
      <c r="F142" s="239" t="s">
        <v>457</v>
      </c>
      <c r="G142" s="236"/>
      <c r="H142" s="240">
        <v>14.4</v>
      </c>
      <c r="I142" s="241"/>
      <c r="J142" s="236"/>
      <c r="K142" s="236"/>
      <c r="L142" s="242"/>
      <c r="M142" s="243"/>
      <c r="N142" s="244"/>
      <c r="O142" s="244"/>
      <c r="P142" s="244"/>
      <c r="Q142" s="244"/>
      <c r="R142" s="244"/>
      <c r="S142" s="244"/>
      <c r="T142" s="245"/>
      <c r="AT142" s="246" t="s">
        <v>136</v>
      </c>
      <c r="AU142" s="246" t="s">
        <v>85</v>
      </c>
      <c r="AV142" s="12" t="s">
        <v>85</v>
      </c>
      <c r="AW142" s="12" t="s">
        <v>32</v>
      </c>
      <c r="AX142" s="12" t="s">
        <v>83</v>
      </c>
      <c r="AY142" s="246" t="s">
        <v>123</v>
      </c>
    </row>
    <row r="143" s="1" customFormat="1" ht="24" customHeight="1">
      <c r="B143" s="36"/>
      <c r="C143" s="247" t="s">
        <v>275</v>
      </c>
      <c r="D143" s="247" t="s">
        <v>203</v>
      </c>
      <c r="E143" s="248" t="s">
        <v>276</v>
      </c>
      <c r="F143" s="249" t="s">
        <v>277</v>
      </c>
      <c r="G143" s="250" t="s">
        <v>157</v>
      </c>
      <c r="H143" s="251">
        <v>14.4</v>
      </c>
      <c r="I143" s="252"/>
      <c r="J143" s="253">
        <f>ROUND(I143*H143,2)</f>
        <v>0</v>
      </c>
      <c r="K143" s="249" t="s">
        <v>130</v>
      </c>
      <c r="L143" s="254"/>
      <c r="M143" s="255" t="s">
        <v>1</v>
      </c>
      <c r="N143" s="256" t="s">
        <v>40</v>
      </c>
      <c r="O143" s="84"/>
      <c r="P143" s="231">
        <f>O143*H143</f>
        <v>0</v>
      </c>
      <c r="Q143" s="231">
        <v>0.0010100000000000001</v>
      </c>
      <c r="R143" s="231">
        <f>Q143*H143</f>
        <v>0.014544000000000001</v>
      </c>
      <c r="S143" s="231">
        <v>0</v>
      </c>
      <c r="T143" s="232">
        <f>S143*H143</f>
        <v>0</v>
      </c>
      <c r="AR143" s="233" t="s">
        <v>206</v>
      </c>
      <c r="AT143" s="233" t="s">
        <v>203</v>
      </c>
      <c r="AU143" s="233" t="s">
        <v>85</v>
      </c>
      <c r="AY143" s="15" t="s">
        <v>123</v>
      </c>
      <c r="BE143" s="234">
        <f>IF(N143="základní",J143,0)</f>
        <v>0</v>
      </c>
      <c r="BF143" s="234">
        <f>IF(N143="snížená",J143,0)</f>
        <v>0</v>
      </c>
      <c r="BG143" s="234">
        <f>IF(N143="zákl. přenesená",J143,0)</f>
        <v>0</v>
      </c>
      <c r="BH143" s="234">
        <f>IF(N143="sníž. přenesená",J143,0)</f>
        <v>0</v>
      </c>
      <c r="BI143" s="234">
        <f>IF(N143="nulová",J143,0)</f>
        <v>0</v>
      </c>
      <c r="BJ143" s="15" t="s">
        <v>83</v>
      </c>
      <c r="BK143" s="234">
        <f>ROUND(I143*H143,2)</f>
        <v>0</v>
      </c>
      <c r="BL143" s="15" t="s">
        <v>190</v>
      </c>
      <c r="BM143" s="233" t="s">
        <v>465</v>
      </c>
    </row>
    <row r="144" s="12" customFormat="1">
      <c r="B144" s="235"/>
      <c r="C144" s="236"/>
      <c r="D144" s="237" t="s">
        <v>136</v>
      </c>
      <c r="E144" s="238" t="s">
        <v>1</v>
      </c>
      <c r="F144" s="239" t="s">
        <v>457</v>
      </c>
      <c r="G144" s="236"/>
      <c r="H144" s="240">
        <v>14.4</v>
      </c>
      <c r="I144" s="241"/>
      <c r="J144" s="236"/>
      <c r="K144" s="236"/>
      <c r="L144" s="242"/>
      <c r="M144" s="243"/>
      <c r="N144" s="244"/>
      <c r="O144" s="244"/>
      <c r="P144" s="244"/>
      <c r="Q144" s="244"/>
      <c r="R144" s="244"/>
      <c r="S144" s="244"/>
      <c r="T144" s="245"/>
      <c r="AT144" s="246" t="s">
        <v>136</v>
      </c>
      <c r="AU144" s="246" t="s">
        <v>85</v>
      </c>
      <c r="AV144" s="12" t="s">
        <v>85</v>
      </c>
      <c r="AW144" s="12" t="s">
        <v>32</v>
      </c>
      <c r="AX144" s="12" t="s">
        <v>83</v>
      </c>
      <c r="AY144" s="246" t="s">
        <v>123</v>
      </c>
    </row>
    <row r="145" s="1" customFormat="1" ht="24" customHeight="1">
      <c r="B145" s="36"/>
      <c r="C145" s="222" t="s">
        <v>280</v>
      </c>
      <c r="D145" s="222" t="s">
        <v>126</v>
      </c>
      <c r="E145" s="223" t="s">
        <v>281</v>
      </c>
      <c r="F145" s="224" t="s">
        <v>282</v>
      </c>
      <c r="G145" s="225" t="s">
        <v>157</v>
      </c>
      <c r="H145" s="226">
        <v>157.59999999999999</v>
      </c>
      <c r="I145" s="227"/>
      <c r="J145" s="228">
        <f>ROUND(I145*H145,2)</f>
        <v>0</v>
      </c>
      <c r="K145" s="224" t="s">
        <v>130</v>
      </c>
      <c r="L145" s="41"/>
      <c r="M145" s="229" t="s">
        <v>1</v>
      </c>
      <c r="N145" s="230" t="s">
        <v>40</v>
      </c>
      <c r="O145" s="84"/>
      <c r="P145" s="231">
        <f>O145*H145</f>
        <v>0</v>
      </c>
      <c r="Q145" s="231">
        <v>0.00027</v>
      </c>
      <c r="R145" s="231">
        <f>Q145*H145</f>
        <v>0.042552</v>
      </c>
      <c r="S145" s="231">
        <v>0</v>
      </c>
      <c r="T145" s="232">
        <f>S145*H145</f>
        <v>0</v>
      </c>
      <c r="AR145" s="233" t="s">
        <v>190</v>
      </c>
      <c r="AT145" s="233" t="s">
        <v>126</v>
      </c>
      <c r="AU145" s="233" t="s">
        <v>85</v>
      </c>
      <c r="AY145" s="15" t="s">
        <v>123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5" t="s">
        <v>83</v>
      </c>
      <c r="BK145" s="234">
        <f>ROUND(I145*H145,2)</f>
        <v>0</v>
      </c>
      <c r="BL145" s="15" t="s">
        <v>190</v>
      </c>
      <c r="BM145" s="233" t="s">
        <v>466</v>
      </c>
    </row>
    <row r="146" s="12" customFormat="1">
      <c r="B146" s="235"/>
      <c r="C146" s="236"/>
      <c r="D146" s="237" t="s">
        <v>136</v>
      </c>
      <c r="E146" s="238" t="s">
        <v>1</v>
      </c>
      <c r="F146" s="239" t="s">
        <v>467</v>
      </c>
      <c r="G146" s="236"/>
      <c r="H146" s="240">
        <v>157.59999999999999</v>
      </c>
      <c r="I146" s="241"/>
      <c r="J146" s="236"/>
      <c r="K146" s="236"/>
      <c r="L146" s="242"/>
      <c r="M146" s="243"/>
      <c r="N146" s="244"/>
      <c r="O146" s="244"/>
      <c r="P146" s="244"/>
      <c r="Q146" s="244"/>
      <c r="R146" s="244"/>
      <c r="S146" s="244"/>
      <c r="T146" s="245"/>
      <c r="AT146" s="246" t="s">
        <v>136</v>
      </c>
      <c r="AU146" s="246" t="s">
        <v>85</v>
      </c>
      <c r="AV146" s="12" t="s">
        <v>85</v>
      </c>
      <c r="AW146" s="12" t="s">
        <v>32</v>
      </c>
      <c r="AX146" s="12" t="s">
        <v>83</v>
      </c>
      <c r="AY146" s="246" t="s">
        <v>123</v>
      </c>
    </row>
    <row r="147" s="1" customFormat="1" ht="24" customHeight="1">
      <c r="B147" s="36"/>
      <c r="C147" s="247" t="s">
        <v>206</v>
      </c>
      <c r="D147" s="247" t="s">
        <v>203</v>
      </c>
      <c r="E147" s="248" t="s">
        <v>285</v>
      </c>
      <c r="F147" s="249" t="s">
        <v>286</v>
      </c>
      <c r="G147" s="250" t="s">
        <v>157</v>
      </c>
      <c r="H147" s="251">
        <v>78.799999999999997</v>
      </c>
      <c r="I147" s="252"/>
      <c r="J147" s="253">
        <f>ROUND(I147*H147,2)</f>
        <v>0</v>
      </c>
      <c r="K147" s="249" t="s">
        <v>130</v>
      </c>
      <c r="L147" s="254"/>
      <c r="M147" s="255" t="s">
        <v>1</v>
      </c>
      <c r="N147" s="256" t="s">
        <v>40</v>
      </c>
      <c r="O147" s="84"/>
      <c r="P147" s="231">
        <f>O147*H147</f>
        <v>0</v>
      </c>
      <c r="Q147" s="231">
        <v>0.00088000000000000003</v>
      </c>
      <c r="R147" s="231">
        <f>Q147*H147</f>
        <v>0.069344000000000003</v>
      </c>
      <c r="S147" s="231">
        <v>0</v>
      </c>
      <c r="T147" s="232">
        <f>S147*H147</f>
        <v>0</v>
      </c>
      <c r="AR147" s="233" t="s">
        <v>206</v>
      </c>
      <c r="AT147" s="233" t="s">
        <v>203</v>
      </c>
      <c r="AU147" s="233" t="s">
        <v>85</v>
      </c>
      <c r="AY147" s="15" t="s">
        <v>123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5" t="s">
        <v>83</v>
      </c>
      <c r="BK147" s="234">
        <f>ROUND(I147*H147,2)</f>
        <v>0</v>
      </c>
      <c r="BL147" s="15" t="s">
        <v>190</v>
      </c>
      <c r="BM147" s="233" t="s">
        <v>468</v>
      </c>
    </row>
    <row r="148" s="12" customFormat="1">
      <c r="B148" s="235"/>
      <c r="C148" s="236"/>
      <c r="D148" s="237" t="s">
        <v>136</v>
      </c>
      <c r="E148" s="238" t="s">
        <v>1</v>
      </c>
      <c r="F148" s="239" t="s">
        <v>469</v>
      </c>
      <c r="G148" s="236"/>
      <c r="H148" s="240">
        <v>78.799999999999997</v>
      </c>
      <c r="I148" s="241"/>
      <c r="J148" s="236"/>
      <c r="K148" s="236"/>
      <c r="L148" s="242"/>
      <c r="M148" s="243"/>
      <c r="N148" s="244"/>
      <c r="O148" s="244"/>
      <c r="P148" s="244"/>
      <c r="Q148" s="244"/>
      <c r="R148" s="244"/>
      <c r="S148" s="244"/>
      <c r="T148" s="245"/>
      <c r="AT148" s="246" t="s">
        <v>136</v>
      </c>
      <c r="AU148" s="246" t="s">
        <v>85</v>
      </c>
      <c r="AV148" s="12" t="s">
        <v>85</v>
      </c>
      <c r="AW148" s="12" t="s">
        <v>32</v>
      </c>
      <c r="AX148" s="12" t="s">
        <v>83</v>
      </c>
      <c r="AY148" s="246" t="s">
        <v>123</v>
      </c>
    </row>
    <row r="149" s="1" customFormat="1" ht="24" customHeight="1">
      <c r="B149" s="36"/>
      <c r="C149" s="247" t="s">
        <v>289</v>
      </c>
      <c r="D149" s="247" t="s">
        <v>203</v>
      </c>
      <c r="E149" s="248" t="s">
        <v>470</v>
      </c>
      <c r="F149" s="249" t="s">
        <v>471</v>
      </c>
      <c r="G149" s="250" t="s">
        <v>157</v>
      </c>
      <c r="H149" s="251">
        <v>78.799999999999997</v>
      </c>
      <c r="I149" s="252"/>
      <c r="J149" s="253">
        <f>ROUND(I149*H149,2)</f>
        <v>0</v>
      </c>
      <c r="K149" s="249" t="s">
        <v>130</v>
      </c>
      <c r="L149" s="254"/>
      <c r="M149" s="255" t="s">
        <v>1</v>
      </c>
      <c r="N149" s="256" t="s">
        <v>40</v>
      </c>
      <c r="O149" s="84"/>
      <c r="P149" s="231">
        <f>O149*H149</f>
        <v>0</v>
      </c>
      <c r="Q149" s="231">
        <v>0.0012099999999999999</v>
      </c>
      <c r="R149" s="231">
        <f>Q149*H149</f>
        <v>0.095347999999999988</v>
      </c>
      <c r="S149" s="231">
        <v>0</v>
      </c>
      <c r="T149" s="232">
        <f>S149*H149</f>
        <v>0</v>
      </c>
      <c r="AR149" s="233" t="s">
        <v>206</v>
      </c>
      <c r="AT149" s="233" t="s">
        <v>203</v>
      </c>
      <c r="AU149" s="233" t="s">
        <v>85</v>
      </c>
      <c r="AY149" s="15" t="s">
        <v>123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5" t="s">
        <v>83</v>
      </c>
      <c r="BK149" s="234">
        <f>ROUND(I149*H149,2)</f>
        <v>0</v>
      </c>
      <c r="BL149" s="15" t="s">
        <v>190</v>
      </c>
      <c r="BM149" s="233" t="s">
        <v>472</v>
      </c>
    </row>
    <row r="150" s="12" customFormat="1">
      <c r="B150" s="235"/>
      <c r="C150" s="236"/>
      <c r="D150" s="237" t="s">
        <v>136</v>
      </c>
      <c r="E150" s="238" t="s">
        <v>1</v>
      </c>
      <c r="F150" s="239" t="s">
        <v>469</v>
      </c>
      <c r="G150" s="236"/>
      <c r="H150" s="240">
        <v>78.799999999999997</v>
      </c>
      <c r="I150" s="241"/>
      <c r="J150" s="236"/>
      <c r="K150" s="236"/>
      <c r="L150" s="242"/>
      <c r="M150" s="243"/>
      <c r="N150" s="244"/>
      <c r="O150" s="244"/>
      <c r="P150" s="244"/>
      <c r="Q150" s="244"/>
      <c r="R150" s="244"/>
      <c r="S150" s="244"/>
      <c r="T150" s="245"/>
      <c r="AT150" s="246" t="s">
        <v>136</v>
      </c>
      <c r="AU150" s="246" t="s">
        <v>85</v>
      </c>
      <c r="AV150" s="12" t="s">
        <v>85</v>
      </c>
      <c r="AW150" s="12" t="s">
        <v>32</v>
      </c>
      <c r="AX150" s="12" t="s">
        <v>83</v>
      </c>
      <c r="AY150" s="246" t="s">
        <v>123</v>
      </c>
    </row>
    <row r="151" s="1" customFormat="1" ht="24" customHeight="1">
      <c r="B151" s="36"/>
      <c r="C151" s="222" t="s">
        <v>421</v>
      </c>
      <c r="D151" s="222" t="s">
        <v>126</v>
      </c>
      <c r="E151" s="223" t="s">
        <v>295</v>
      </c>
      <c r="F151" s="224" t="s">
        <v>296</v>
      </c>
      <c r="G151" s="225" t="s">
        <v>168</v>
      </c>
      <c r="H151" s="226">
        <v>0.35399999999999998</v>
      </c>
      <c r="I151" s="227"/>
      <c r="J151" s="228">
        <f>ROUND(I151*H151,2)</f>
        <v>0</v>
      </c>
      <c r="K151" s="224" t="s">
        <v>130</v>
      </c>
      <c r="L151" s="41"/>
      <c r="M151" s="229" t="s">
        <v>1</v>
      </c>
      <c r="N151" s="230" t="s">
        <v>40</v>
      </c>
      <c r="O151" s="84"/>
      <c r="P151" s="231">
        <f>O151*H151</f>
        <v>0</v>
      </c>
      <c r="Q151" s="231">
        <v>0</v>
      </c>
      <c r="R151" s="231">
        <f>Q151*H151</f>
        <v>0</v>
      </c>
      <c r="S151" s="231">
        <v>0</v>
      </c>
      <c r="T151" s="232">
        <f>S151*H151</f>
        <v>0</v>
      </c>
      <c r="AR151" s="233" t="s">
        <v>190</v>
      </c>
      <c r="AT151" s="233" t="s">
        <v>126</v>
      </c>
      <c r="AU151" s="233" t="s">
        <v>85</v>
      </c>
      <c r="AY151" s="15" t="s">
        <v>123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5" t="s">
        <v>83</v>
      </c>
      <c r="BK151" s="234">
        <f>ROUND(I151*H151,2)</f>
        <v>0</v>
      </c>
      <c r="BL151" s="15" t="s">
        <v>190</v>
      </c>
      <c r="BM151" s="233" t="s">
        <v>473</v>
      </c>
    </row>
    <row r="152" s="1" customFormat="1" ht="24" customHeight="1">
      <c r="B152" s="36"/>
      <c r="C152" s="222" t="s">
        <v>425</v>
      </c>
      <c r="D152" s="222" t="s">
        <v>126</v>
      </c>
      <c r="E152" s="223" t="s">
        <v>299</v>
      </c>
      <c r="F152" s="224" t="s">
        <v>300</v>
      </c>
      <c r="G152" s="225" t="s">
        <v>168</v>
      </c>
      <c r="H152" s="226">
        <v>0.35399999999999998</v>
      </c>
      <c r="I152" s="227"/>
      <c r="J152" s="228">
        <f>ROUND(I152*H152,2)</f>
        <v>0</v>
      </c>
      <c r="K152" s="224" t="s">
        <v>130</v>
      </c>
      <c r="L152" s="41"/>
      <c r="M152" s="229" t="s">
        <v>1</v>
      </c>
      <c r="N152" s="230" t="s">
        <v>40</v>
      </c>
      <c r="O152" s="84"/>
      <c r="P152" s="231">
        <f>O152*H152</f>
        <v>0</v>
      </c>
      <c r="Q152" s="231">
        <v>0</v>
      </c>
      <c r="R152" s="231">
        <f>Q152*H152</f>
        <v>0</v>
      </c>
      <c r="S152" s="231">
        <v>0</v>
      </c>
      <c r="T152" s="232">
        <f>S152*H152</f>
        <v>0</v>
      </c>
      <c r="AR152" s="233" t="s">
        <v>190</v>
      </c>
      <c r="AT152" s="233" t="s">
        <v>126</v>
      </c>
      <c r="AU152" s="233" t="s">
        <v>85</v>
      </c>
      <c r="AY152" s="15" t="s">
        <v>123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5" t="s">
        <v>83</v>
      </c>
      <c r="BK152" s="234">
        <f>ROUND(I152*H152,2)</f>
        <v>0</v>
      </c>
      <c r="BL152" s="15" t="s">
        <v>190</v>
      </c>
      <c r="BM152" s="233" t="s">
        <v>474</v>
      </c>
    </row>
    <row r="153" s="11" customFormat="1" ht="22.8" customHeight="1">
      <c r="B153" s="206"/>
      <c r="C153" s="207"/>
      <c r="D153" s="208" t="s">
        <v>74</v>
      </c>
      <c r="E153" s="220" t="s">
        <v>475</v>
      </c>
      <c r="F153" s="220" t="s">
        <v>476</v>
      </c>
      <c r="G153" s="207"/>
      <c r="H153" s="207"/>
      <c r="I153" s="210"/>
      <c r="J153" s="221">
        <f>BK153</f>
        <v>0</v>
      </c>
      <c r="K153" s="207"/>
      <c r="L153" s="212"/>
      <c r="M153" s="213"/>
      <c r="N153" s="214"/>
      <c r="O153" s="214"/>
      <c r="P153" s="215">
        <f>SUM(P154:P185)</f>
        <v>0</v>
      </c>
      <c r="Q153" s="214"/>
      <c r="R153" s="215">
        <f>SUM(R154:R185)</f>
        <v>1.096368</v>
      </c>
      <c r="S153" s="214"/>
      <c r="T153" s="216">
        <f>SUM(T154:T185)</f>
        <v>2.8900799999999998</v>
      </c>
      <c r="AR153" s="217" t="s">
        <v>85</v>
      </c>
      <c r="AT153" s="218" t="s">
        <v>74</v>
      </c>
      <c r="AU153" s="218" t="s">
        <v>83</v>
      </c>
      <c r="AY153" s="217" t="s">
        <v>123</v>
      </c>
      <c r="BK153" s="219">
        <f>SUM(BK154:BK185)</f>
        <v>0</v>
      </c>
    </row>
    <row r="154" s="1" customFormat="1" ht="24" customHeight="1">
      <c r="B154" s="36"/>
      <c r="C154" s="222" t="s">
        <v>178</v>
      </c>
      <c r="D154" s="222" t="s">
        <v>126</v>
      </c>
      <c r="E154" s="223" t="s">
        <v>477</v>
      </c>
      <c r="F154" s="224" t="s">
        <v>478</v>
      </c>
      <c r="G154" s="225" t="s">
        <v>157</v>
      </c>
      <c r="H154" s="226">
        <v>580</v>
      </c>
      <c r="I154" s="227"/>
      <c r="J154" s="228">
        <f>ROUND(I154*H154,2)</f>
        <v>0</v>
      </c>
      <c r="K154" s="224" t="s">
        <v>130</v>
      </c>
      <c r="L154" s="41"/>
      <c r="M154" s="229" t="s">
        <v>1</v>
      </c>
      <c r="N154" s="230" t="s">
        <v>40</v>
      </c>
      <c r="O154" s="84"/>
      <c r="P154" s="231">
        <f>O154*H154</f>
        <v>0</v>
      </c>
      <c r="Q154" s="231">
        <v>0</v>
      </c>
      <c r="R154" s="231">
        <f>Q154*H154</f>
        <v>0</v>
      </c>
      <c r="S154" s="231">
        <v>0.0049699999999999996</v>
      </c>
      <c r="T154" s="232">
        <f>S154*H154</f>
        <v>2.8825999999999996</v>
      </c>
      <c r="AR154" s="233" t="s">
        <v>190</v>
      </c>
      <c r="AT154" s="233" t="s">
        <v>126</v>
      </c>
      <c r="AU154" s="233" t="s">
        <v>85</v>
      </c>
      <c r="AY154" s="15" t="s">
        <v>123</v>
      </c>
      <c r="BE154" s="234">
        <f>IF(N154="základní",J154,0)</f>
        <v>0</v>
      </c>
      <c r="BF154" s="234">
        <f>IF(N154="snížená",J154,0)</f>
        <v>0</v>
      </c>
      <c r="BG154" s="234">
        <f>IF(N154="zákl. přenesená",J154,0)</f>
        <v>0</v>
      </c>
      <c r="BH154" s="234">
        <f>IF(N154="sníž. přenesená",J154,0)</f>
        <v>0</v>
      </c>
      <c r="BI154" s="234">
        <f>IF(N154="nulová",J154,0)</f>
        <v>0</v>
      </c>
      <c r="BJ154" s="15" t="s">
        <v>83</v>
      </c>
      <c r="BK154" s="234">
        <f>ROUND(I154*H154,2)</f>
        <v>0</v>
      </c>
      <c r="BL154" s="15" t="s">
        <v>190</v>
      </c>
      <c r="BM154" s="233" t="s">
        <v>479</v>
      </c>
    </row>
    <row r="155" s="12" customFormat="1">
      <c r="B155" s="235"/>
      <c r="C155" s="236"/>
      <c r="D155" s="237" t="s">
        <v>136</v>
      </c>
      <c r="E155" s="238" t="s">
        <v>1</v>
      </c>
      <c r="F155" s="239" t="s">
        <v>480</v>
      </c>
      <c r="G155" s="236"/>
      <c r="H155" s="240">
        <v>580</v>
      </c>
      <c r="I155" s="241"/>
      <c r="J155" s="236"/>
      <c r="K155" s="236"/>
      <c r="L155" s="242"/>
      <c r="M155" s="243"/>
      <c r="N155" s="244"/>
      <c r="O155" s="244"/>
      <c r="P155" s="244"/>
      <c r="Q155" s="244"/>
      <c r="R155" s="244"/>
      <c r="S155" s="244"/>
      <c r="T155" s="245"/>
      <c r="AT155" s="246" t="s">
        <v>136</v>
      </c>
      <c r="AU155" s="246" t="s">
        <v>85</v>
      </c>
      <c r="AV155" s="12" t="s">
        <v>85</v>
      </c>
      <c r="AW155" s="12" t="s">
        <v>32</v>
      </c>
      <c r="AX155" s="12" t="s">
        <v>83</v>
      </c>
      <c r="AY155" s="246" t="s">
        <v>123</v>
      </c>
    </row>
    <row r="156" s="13" customFormat="1">
      <c r="B156" s="263"/>
      <c r="C156" s="264"/>
      <c r="D156" s="237" t="s">
        <v>136</v>
      </c>
      <c r="E156" s="265" t="s">
        <v>1</v>
      </c>
      <c r="F156" s="266" t="s">
        <v>308</v>
      </c>
      <c r="G156" s="264"/>
      <c r="H156" s="265" t="s">
        <v>1</v>
      </c>
      <c r="I156" s="267"/>
      <c r="J156" s="264"/>
      <c r="K156" s="264"/>
      <c r="L156" s="268"/>
      <c r="M156" s="269"/>
      <c r="N156" s="270"/>
      <c r="O156" s="270"/>
      <c r="P156" s="270"/>
      <c r="Q156" s="270"/>
      <c r="R156" s="270"/>
      <c r="S156" s="270"/>
      <c r="T156" s="271"/>
      <c r="AT156" s="272" t="s">
        <v>136</v>
      </c>
      <c r="AU156" s="272" t="s">
        <v>85</v>
      </c>
      <c r="AV156" s="13" t="s">
        <v>83</v>
      </c>
      <c r="AW156" s="13" t="s">
        <v>32</v>
      </c>
      <c r="AX156" s="13" t="s">
        <v>75</v>
      </c>
      <c r="AY156" s="272" t="s">
        <v>123</v>
      </c>
    </row>
    <row r="157" s="1" customFormat="1" ht="16.5" customHeight="1">
      <c r="B157" s="36"/>
      <c r="C157" s="222" t="s">
        <v>187</v>
      </c>
      <c r="D157" s="222" t="s">
        <v>126</v>
      </c>
      <c r="E157" s="223" t="s">
        <v>481</v>
      </c>
      <c r="F157" s="224" t="s">
        <v>482</v>
      </c>
      <c r="G157" s="225" t="s">
        <v>129</v>
      </c>
      <c r="H157" s="226">
        <v>34</v>
      </c>
      <c r="I157" s="227"/>
      <c r="J157" s="228">
        <f>ROUND(I157*H157,2)</f>
        <v>0</v>
      </c>
      <c r="K157" s="224" t="s">
        <v>130</v>
      </c>
      <c r="L157" s="41"/>
      <c r="M157" s="229" t="s">
        <v>1</v>
      </c>
      <c r="N157" s="230" t="s">
        <v>40</v>
      </c>
      <c r="O157" s="84"/>
      <c r="P157" s="231">
        <f>O157*H157</f>
        <v>0</v>
      </c>
      <c r="Q157" s="231">
        <v>0</v>
      </c>
      <c r="R157" s="231">
        <f>Q157*H157</f>
        <v>0</v>
      </c>
      <c r="S157" s="231">
        <v>0.00022000000000000001</v>
      </c>
      <c r="T157" s="232">
        <f>S157*H157</f>
        <v>0.0074800000000000005</v>
      </c>
      <c r="AR157" s="233" t="s">
        <v>190</v>
      </c>
      <c r="AT157" s="233" t="s">
        <v>126</v>
      </c>
      <c r="AU157" s="233" t="s">
        <v>85</v>
      </c>
      <c r="AY157" s="15" t="s">
        <v>123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5" t="s">
        <v>83</v>
      </c>
      <c r="BK157" s="234">
        <f>ROUND(I157*H157,2)</f>
        <v>0</v>
      </c>
      <c r="BL157" s="15" t="s">
        <v>190</v>
      </c>
      <c r="BM157" s="233" t="s">
        <v>483</v>
      </c>
    </row>
    <row r="158" s="12" customFormat="1">
      <c r="B158" s="235"/>
      <c r="C158" s="236"/>
      <c r="D158" s="237" t="s">
        <v>136</v>
      </c>
      <c r="E158" s="238" t="s">
        <v>1</v>
      </c>
      <c r="F158" s="239" t="s">
        <v>484</v>
      </c>
      <c r="G158" s="236"/>
      <c r="H158" s="240">
        <v>34</v>
      </c>
      <c r="I158" s="241"/>
      <c r="J158" s="236"/>
      <c r="K158" s="236"/>
      <c r="L158" s="242"/>
      <c r="M158" s="243"/>
      <c r="N158" s="244"/>
      <c r="O158" s="244"/>
      <c r="P158" s="244"/>
      <c r="Q158" s="244"/>
      <c r="R158" s="244"/>
      <c r="S158" s="244"/>
      <c r="T158" s="245"/>
      <c r="AT158" s="246" t="s">
        <v>136</v>
      </c>
      <c r="AU158" s="246" t="s">
        <v>85</v>
      </c>
      <c r="AV158" s="12" t="s">
        <v>85</v>
      </c>
      <c r="AW158" s="12" t="s">
        <v>32</v>
      </c>
      <c r="AX158" s="12" t="s">
        <v>83</v>
      </c>
      <c r="AY158" s="246" t="s">
        <v>123</v>
      </c>
    </row>
    <row r="159" s="13" customFormat="1">
      <c r="B159" s="263"/>
      <c r="C159" s="264"/>
      <c r="D159" s="237" t="s">
        <v>136</v>
      </c>
      <c r="E159" s="265" t="s">
        <v>1</v>
      </c>
      <c r="F159" s="266" t="s">
        <v>308</v>
      </c>
      <c r="G159" s="264"/>
      <c r="H159" s="265" t="s">
        <v>1</v>
      </c>
      <c r="I159" s="267"/>
      <c r="J159" s="264"/>
      <c r="K159" s="264"/>
      <c r="L159" s="268"/>
      <c r="M159" s="269"/>
      <c r="N159" s="270"/>
      <c r="O159" s="270"/>
      <c r="P159" s="270"/>
      <c r="Q159" s="270"/>
      <c r="R159" s="270"/>
      <c r="S159" s="270"/>
      <c r="T159" s="271"/>
      <c r="AT159" s="272" t="s">
        <v>136</v>
      </c>
      <c r="AU159" s="272" t="s">
        <v>85</v>
      </c>
      <c r="AV159" s="13" t="s">
        <v>83</v>
      </c>
      <c r="AW159" s="13" t="s">
        <v>32</v>
      </c>
      <c r="AX159" s="13" t="s">
        <v>75</v>
      </c>
      <c r="AY159" s="272" t="s">
        <v>123</v>
      </c>
    </row>
    <row r="160" s="1" customFormat="1" ht="24" customHeight="1">
      <c r="B160" s="36"/>
      <c r="C160" s="222" t="s">
        <v>83</v>
      </c>
      <c r="D160" s="222" t="s">
        <v>126</v>
      </c>
      <c r="E160" s="223" t="s">
        <v>485</v>
      </c>
      <c r="F160" s="224" t="s">
        <v>486</v>
      </c>
      <c r="G160" s="225" t="s">
        <v>157</v>
      </c>
      <c r="H160" s="226">
        <v>173.40000000000001</v>
      </c>
      <c r="I160" s="227"/>
      <c r="J160" s="228">
        <f>ROUND(I160*H160,2)</f>
        <v>0</v>
      </c>
      <c r="K160" s="224" t="s">
        <v>130</v>
      </c>
      <c r="L160" s="41"/>
      <c r="M160" s="229" t="s">
        <v>1</v>
      </c>
      <c r="N160" s="230" t="s">
        <v>40</v>
      </c>
      <c r="O160" s="84"/>
      <c r="P160" s="231">
        <f>O160*H160</f>
        <v>0</v>
      </c>
      <c r="Q160" s="231">
        <v>0.00066</v>
      </c>
      <c r="R160" s="231">
        <f>Q160*H160</f>
        <v>0.114444</v>
      </c>
      <c r="S160" s="231">
        <v>0</v>
      </c>
      <c r="T160" s="232">
        <f>S160*H160</f>
        <v>0</v>
      </c>
      <c r="AR160" s="233" t="s">
        <v>190</v>
      </c>
      <c r="AT160" s="233" t="s">
        <v>126</v>
      </c>
      <c r="AU160" s="233" t="s">
        <v>85</v>
      </c>
      <c r="AY160" s="15" t="s">
        <v>123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5" t="s">
        <v>83</v>
      </c>
      <c r="BK160" s="234">
        <f>ROUND(I160*H160,2)</f>
        <v>0</v>
      </c>
      <c r="BL160" s="15" t="s">
        <v>190</v>
      </c>
      <c r="BM160" s="233" t="s">
        <v>487</v>
      </c>
    </row>
    <row r="161" s="12" customFormat="1">
      <c r="B161" s="235"/>
      <c r="C161" s="236"/>
      <c r="D161" s="237" t="s">
        <v>136</v>
      </c>
      <c r="E161" s="238" t="s">
        <v>1</v>
      </c>
      <c r="F161" s="239" t="s">
        <v>488</v>
      </c>
      <c r="G161" s="236"/>
      <c r="H161" s="240">
        <v>173.40000000000001</v>
      </c>
      <c r="I161" s="241"/>
      <c r="J161" s="236"/>
      <c r="K161" s="236"/>
      <c r="L161" s="242"/>
      <c r="M161" s="243"/>
      <c r="N161" s="244"/>
      <c r="O161" s="244"/>
      <c r="P161" s="244"/>
      <c r="Q161" s="244"/>
      <c r="R161" s="244"/>
      <c r="S161" s="244"/>
      <c r="T161" s="245"/>
      <c r="AT161" s="246" t="s">
        <v>136</v>
      </c>
      <c r="AU161" s="246" t="s">
        <v>85</v>
      </c>
      <c r="AV161" s="12" t="s">
        <v>85</v>
      </c>
      <c r="AW161" s="12" t="s">
        <v>32</v>
      </c>
      <c r="AX161" s="12" t="s">
        <v>83</v>
      </c>
      <c r="AY161" s="246" t="s">
        <v>123</v>
      </c>
    </row>
    <row r="162" s="1" customFormat="1" ht="24" customHeight="1">
      <c r="B162" s="36"/>
      <c r="C162" s="222" t="s">
        <v>85</v>
      </c>
      <c r="D162" s="222" t="s">
        <v>126</v>
      </c>
      <c r="E162" s="223" t="s">
        <v>489</v>
      </c>
      <c r="F162" s="224" t="s">
        <v>490</v>
      </c>
      <c r="G162" s="225" t="s">
        <v>157</v>
      </c>
      <c r="H162" s="226">
        <v>121</v>
      </c>
      <c r="I162" s="227"/>
      <c r="J162" s="228">
        <f>ROUND(I162*H162,2)</f>
        <v>0</v>
      </c>
      <c r="K162" s="224" t="s">
        <v>130</v>
      </c>
      <c r="L162" s="41"/>
      <c r="M162" s="229" t="s">
        <v>1</v>
      </c>
      <c r="N162" s="230" t="s">
        <v>40</v>
      </c>
      <c r="O162" s="84"/>
      <c r="P162" s="231">
        <f>O162*H162</f>
        <v>0</v>
      </c>
      <c r="Q162" s="231">
        <v>0.00091</v>
      </c>
      <c r="R162" s="231">
        <f>Q162*H162</f>
        <v>0.11011</v>
      </c>
      <c r="S162" s="231">
        <v>0</v>
      </c>
      <c r="T162" s="232">
        <f>S162*H162</f>
        <v>0</v>
      </c>
      <c r="AR162" s="233" t="s">
        <v>190</v>
      </c>
      <c r="AT162" s="233" t="s">
        <v>126</v>
      </c>
      <c r="AU162" s="233" t="s">
        <v>85</v>
      </c>
      <c r="AY162" s="15" t="s">
        <v>123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5" t="s">
        <v>83</v>
      </c>
      <c r="BK162" s="234">
        <f>ROUND(I162*H162,2)</f>
        <v>0</v>
      </c>
      <c r="BL162" s="15" t="s">
        <v>190</v>
      </c>
      <c r="BM162" s="233" t="s">
        <v>491</v>
      </c>
    </row>
    <row r="163" s="12" customFormat="1">
      <c r="B163" s="235"/>
      <c r="C163" s="236"/>
      <c r="D163" s="237" t="s">
        <v>136</v>
      </c>
      <c r="E163" s="238" t="s">
        <v>1</v>
      </c>
      <c r="F163" s="239" t="s">
        <v>492</v>
      </c>
      <c r="G163" s="236"/>
      <c r="H163" s="240">
        <v>121</v>
      </c>
      <c r="I163" s="241"/>
      <c r="J163" s="236"/>
      <c r="K163" s="236"/>
      <c r="L163" s="242"/>
      <c r="M163" s="243"/>
      <c r="N163" s="244"/>
      <c r="O163" s="244"/>
      <c r="P163" s="244"/>
      <c r="Q163" s="244"/>
      <c r="R163" s="244"/>
      <c r="S163" s="244"/>
      <c r="T163" s="245"/>
      <c r="AT163" s="246" t="s">
        <v>136</v>
      </c>
      <c r="AU163" s="246" t="s">
        <v>85</v>
      </c>
      <c r="AV163" s="12" t="s">
        <v>85</v>
      </c>
      <c r="AW163" s="12" t="s">
        <v>32</v>
      </c>
      <c r="AX163" s="12" t="s">
        <v>83</v>
      </c>
      <c r="AY163" s="246" t="s">
        <v>123</v>
      </c>
    </row>
    <row r="164" s="1" customFormat="1" ht="24" customHeight="1">
      <c r="B164" s="36"/>
      <c r="C164" s="222" t="s">
        <v>140</v>
      </c>
      <c r="D164" s="222" t="s">
        <v>126</v>
      </c>
      <c r="E164" s="223" t="s">
        <v>493</v>
      </c>
      <c r="F164" s="224" t="s">
        <v>494</v>
      </c>
      <c r="G164" s="225" t="s">
        <v>157</v>
      </c>
      <c r="H164" s="226">
        <v>23</v>
      </c>
      <c r="I164" s="227"/>
      <c r="J164" s="228">
        <f>ROUND(I164*H164,2)</f>
        <v>0</v>
      </c>
      <c r="K164" s="224" t="s">
        <v>130</v>
      </c>
      <c r="L164" s="41"/>
      <c r="M164" s="229" t="s">
        <v>1</v>
      </c>
      <c r="N164" s="230" t="s">
        <v>40</v>
      </c>
      <c r="O164" s="84"/>
      <c r="P164" s="231">
        <f>O164*H164</f>
        <v>0</v>
      </c>
      <c r="Q164" s="231">
        <v>0.0011900000000000001</v>
      </c>
      <c r="R164" s="231">
        <f>Q164*H164</f>
        <v>0.027370000000000002</v>
      </c>
      <c r="S164" s="231">
        <v>0</v>
      </c>
      <c r="T164" s="232">
        <f>S164*H164</f>
        <v>0</v>
      </c>
      <c r="AR164" s="233" t="s">
        <v>190</v>
      </c>
      <c r="AT164" s="233" t="s">
        <v>126</v>
      </c>
      <c r="AU164" s="233" t="s">
        <v>85</v>
      </c>
      <c r="AY164" s="15" t="s">
        <v>123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5" t="s">
        <v>83</v>
      </c>
      <c r="BK164" s="234">
        <f>ROUND(I164*H164,2)</f>
        <v>0</v>
      </c>
      <c r="BL164" s="15" t="s">
        <v>190</v>
      </c>
      <c r="BM164" s="233" t="s">
        <v>495</v>
      </c>
    </row>
    <row r="165" s="12" customFormat="1">
      <c r="B165" s="235"/>
      <c r="C165" s="236"/>
      <c r="D165" s="237" t="s">
        <v>136</v>
      </c>
      <c r="E165" s="238" t="s">
        <v>1</v>
      </c>
      <c r="F165" s="239" t="s">
        <v>237</v>
      </c>
      <c r="G165" s="236"/>
      <c r="H165" s="240">
        <v>23</v>
      </c>
      <c r="I165" s="241"/>
      <c r="J165" s="236"/>
      <c r="K165" s="236"/>
      <c r="L165" s="242"/>
      <c r="M165" s="243"/>
      <c r="N165" s="244"/>
      <c r="O165" s="244"/>
      <c r="P165" s="244"/>
      <c r="Q165" s="244"/>
      <c r="R165" s="244"/>
      <c r="S165" s="244"/>
      <c r="T165" s="245"/>
      <c r="AT165" s="246" t="s">
        <v>136</v>
      </c>
      <c r="AU165" s="246" t="s">
        <v>85</v>
      </c>
      <c r="AV165" s="12" t="s">
        <v>85</v>
      </c>
      <c r="AW165" s="12" t="s">
        <v>32</v>
      </c>
      <c r="AX165" s="12" t="s">
        <v>83</v>
      </c>
      <c r="AY165" s="246" t="s">
        <v>123</v>
      </c>
    </row>
    <row r="166" s="1" customFormat="1" ht="24" customHeight="1">
      <c r="B166" s="36"/>
      <c r="C166" s="222" t="s">
        <v>124</v>
      </c>
      <c r="D166" s="222" t="s">
        <v>126</v>
      </c>
      <c r="E166" s="223" t="s">
        <v>496</v>
      </c>
      <c r="F166" s="224" t="s">
        <v>497</v>
      </c>
      <c r="G166" s="225" t="s">
        <v>157</v>
      </c>
      <c r="H166" s="226">
        <v>28.800000000000001</v>
      </c>
      <c r="I166" s="227"/>
      <c r="J166" s="228">
        <f>ROUND(I166*H166,2)</f>
        <v>0</v>
      </c>
      <c r="K166" s="224" t="s">
        <v>130</v>
      </c>
      <c r="L166" s="41"/>
      <c r="M166" s="229" t="s">
        <v>1</v>
      </c>
      <c r="N166" s="230" t="s">
        <v>40</v>
      </c>
      <c r="O166" s="84"/>
      <c r="P166" s="231">
        <f>O166*H166</f>
        <v>0</v>
      </c>
      <c r="Q166" s="231">
        <v>0.0025200000000000001</v>
      </c>
      <c r="R166" s="231">
        <f>Q166*H166</f>
        <v>0.072576000000000002</v>
      </c>
      <c r="S166" s="231">
        <v>0</v>
      </c>
      <c r="T166" s="232">
        <f>S166*H166</f>
        <v>0</v>
      </c>
      <c r="AR166" s="233" t="s">
        <v>190</v>
      </c>
      <c r="AT166" s="233" t="s">
        <v>126</v>
      </c>
      <c r="AU166" s="233" t="s">
        <v>85</v>
      </c>
      <c r="AY166" s="15" t="s">
        <v>123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5" t="s">
        <v>83</v>
      </c>
      <c r="BK166" s="234">
        <f>ROUND(I166*H166,2)</f>
        <v>0</v>
      </c>
      <c r="BL166" s="15" t="s">
        <v>190</v>
      </c>
      <c r="BM166" s="233" t="s">
        <v>498</v>
      </c>
    </row>
    <row r="167" s="12" customFormat="1">
      <c r="B167" s="235"/>
      <c r="C167" s="236"/>
      <c r="D167" s="237" t="s">
        <v>136</v>
      </c>
      <c r="E167" s="238" t="s">
        <v>1</v>
      </c>
      <c r="F167" s="239" t="s">
        <v>499</v>
      </c>
      <c r="G167" s="236"/>
      <c r="H167" s="240">
        <v>28.800000000000001</v>
      </c>
      <c r="I167" s="241"/>
      <c r="J167" s="236"/>
      <c r="K167" s="236"/>
      <c r="L167" s="242"/>
      <c r="M167" s="243"/>
      <c r="N167" s="244"/>
      <c r="O167" s="244"/>
      <c r="P167" s="244"/>
      <c r="Q167" s="244"/>
      <c r="R167" s="244"/>
      <c r="S167" s="244"/>
      <c r="T167" s="245"/>
      <c r="AT167" s="246" t="s">
        <v>136</v>
      </c>
      <c r="AU167" s="246" t="s">
        <v>85</v>
      </c>
      <c r="AV167" s="12" t="s">
        <v>85</v>
      </c>
      <c r="AW167" s="12" t="s">
        <v>32</v>
      </c>
      <c r="AX167" s="12" t="s">
        <v>83</v>
      </c>
      <c r="AY167" s="246" t="s">
        <v>123</v>
      </c>
    </row>
    <row r="168" s="1" customFormat="1" ht="24" customHeight="1">
      <c r="B168" s="36"/>
      <c r="C168" s="222" t="s">
        <v>151</v>
      </c>
      <c r="D168" s="222" t="s">
        <v>126</v>
      </c>
      <c r="E168" s="223" t="s">
        <v>500</v>
      </c>
      <c r="F168" s="224" t="s">
        <v>501</v>
      </c>
      <c r="G168" s="225" t="s">
        <v>157</v>
      </c>
      <c r="H168" s="226">
        <v>157.59999999999999</v>
      </c>
      <c r="I168" s="227"/>
      <c r="J168" s="228">
        <f>ROUND(I168*H168,2)</f>
        <v>0</v>
      </c>
      <c r="K168" s="224" t="s">
        <v>130</v>
      </c>
      <c r="L168" s="41"/>
      <c r="M168" s="229" t="s">
        <v>1</v>
      </c>
      <c r="N168" s="230" t="s">
        <v>40</v>
      </c>
      <c r="O168" s="84"/>
      <c r="P168" s="231">
        <f>O168*H168</f>
        <v>0</v>
      </c>
      <c r="Q168" s="231">
        <v>0.0035000000000000001</v>
      </c>
      <c r="R168" s="231">
        <f>Q168*H168</f>
        <v>0.55159999999999998</v>
      </c>
      <c r="S168" s="231">
        <v>0</v>
      </c>
      <c r="T168" s="232">
        <f>S168*H168</f>
        <v>0</v>
      </c>
      <c r="AR168" s="233" t="s">
        <v>190</v>
      </c>
      <c r="AT168" s="233" t="s">
        <v>126</v>
      </c>
      <c r="AU168" s="233" t="s">
        <v>85</v>
      </c>
      <c r="AY168" s="15" t="s">
        <v>123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5" t="s">
        <v>83</v>
      </c>
      <c r="BK168" s="234">
        <f>ROUND(I168*H168,2)</f>
        <v>0</v>
      </c>
      <c r="BL168" s="15" t="s">
        <v>190</v>
      </c>
      <c r="BM168" s="233" t="s">
        <v>502</v>
      </c>
    </row>
    <row r="169" s="12" customFormat="1">
      <c r="B169" s="235"/>
      <c r="C169" s="236"/>
      <c r="D169" s="237" t="s">
        <v>136</v>
      </c>
      <c r="E169" s="238" t="s">
        <v>1</v>
      </c>
      <c r="F169" s="239" t="s">
        <v>503</v>
      </c>
      <c r="G169" s="236"/>
      <c r="H169" s="240">
        <v>157.59999999999999</v>
      </c>
      <c r="I169" s="241"/>
      <c r="J169" s="236"/>
      <c r="K169" s="236"/>
      <c r="L169" s="242"/>
      <c r="M169" s="243"/>
      <c r="N169" s="244"/>
      <c r="O169" s="244"/>
      <c r="P169" s="244"/>
      <c r="Q169" s="244"/>
      <c r="R169" s="244"/>
      <c r="S169" s="244"/>
      <c r="T169" s="245"/>
      <c r="AT169" s="246" t="s">
        <v>136</v>
      </c>
      <c r="AU169" s="246" t="s">
        <v>85</v>
      </c>
      <c r="AV169" s="12" t="s">
        <v>85</v>
      </c>
      <c r="AW169" s="12" t="s">
        <v>32</v>
      </c>
      <c r="AX169" s="12" t="s">
        <v>83</v>
      </c>
      <c r="AY169" s="246" t="s">
        <v>123</v>
      </c>
    </row>
    <row r="170" s="1" customFormat="1" ht="16.5" customHeight="1">
      <c r="B170" s="36"/>
      <c r="C170" s="222" t="s">
        <v>138</v>
      </c>
      <c r="D170" s="222" t="s">
        <v>126</v>
      </c>
      <c r="E170" s="223" t="s">
        <v>504</v>
      </c>
      <c r="F170" s="224" t="s">
        <v>505</v>
      </c>
      <c r="G170" s="225" t="s">
        <v>506</v>
      </c>
      <c r="H170" s="226">
        <v>17</v>
      </c>
      <c r="I170" s="227"/>
      <c r="J170" s="228">
        <f>ROUND(I170*H170,2)</f>
        <v>0</v>
      </c>
      <c r="K170" s="224" t="s">
        <v>130</v>
      </c>
      <c r="L170" s="41"/>
      <c r="M170" s="229" t="s">
        <v>1</v>
      </c>
      <c r="N170" s="230" t="s">
        <v>40</v>
      </c>
      <c r="O170" s="84"/>
      <c r="P170" s="231">
        <f>O170*H170</f>
        <v>0</v>
      </c>
      <c r="Q170" s="231">
        <v>0.00025000000000000001</v>
      </c>
      <c r="R170" s="231">
        <f>Q170*H170</f>
        <v>0.0042500000000000003</v>
      </c>
      <c r="S170" s="231">
        <v>0</v>
      </c>
      <c r="T170" s="232">
        <f>S170*H170</f>
        <v>0</v>
      </c>
      <c r="AR170" s="233" t="s">
        <v>190</v>
      </c>
      <c r="AT170" s="233" t="s">
        <v>126</v>
      </c>
      <c r="AU170" s="233" t="s">
        <v>85</v>
      </c>
      <c r="AY170" s="15" t="s">
        <v>123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5" t="s">
        <v>83</v>
      </c>
      <c r="BK170" s="234">
        <f>ROUND(I170*H170,2)</f>
        <v>0</v>
      </c>
      <c r="BL170" s="15" t="s">
        <v>190</v>
      </c>
      <c r="BM170" s="233" t="s">
        <v>507</v>
      </c>
    </row>
    <row r="171" s="12" customFormat="1">
      <c r="B171" s="235"/>
      <c r="C171" s="236"/>
      <c r="D171" s="237" t="s">
        <v>136</v>
      </c>
      <c r="E171" s="238" t="s">
        <v>1</v>
      </c>
      <c r="F171" s="239" t="s">
        <v>209</v>
      </c>
      <c r="G171" s="236"/>
      <c r="H171" s="240">
        <v>17</v>
      </c>
      <c r="I171" s="241"/>
      <c r="J171" s="236"/>
      <c r="K171" s="236"/>
      <c r="L171" s="242"/>
      <c r="M171" s="243"/>
      <c r="N171" s="244"/>
      <c r="O171" s="244"/>
      <c r="P171" s="244"/>
      <c r="Q171" s="244"/>
      <c r="R171" s="244"/>
      <c r="S171" s="244"/>
      <c r="T171" s="245"/>
      <c r="AT171" s="246" t="s">
        <v>136</v>
      </c>
      <c r="AU171" s="246" t="s">
        <v>85</v>
      </c>
      <c r="AV171" s="12" t="s">
        <v>85</v>
      </c>
      <c r="AW171" s="12" t="s">
        <v>32</v>
      </c>
      <c r="AX171" s="12" t="s">
        <v>83</v>
      </c>
      <c r="AY171" s="246" t="s">
        <v>123</v>
      </c>
    </row>
    <row r="172" s="1" customFormat="1" ht="16.5" customHeight="1">
      <c r="B172" s="36"/>
      <c r="C172" s="222" t="s">
        <v>232</v>
      </c>
      <c r="D172" s="222" t="s">
        <v>126</v>
      </c>
      <c r="E172" s="223" t="s">
        <v>508</v>
      </c>
      <c r="F172" s="224" t="s">
        <v>509</v>
      </c>
      <c r="G172" s="225" t="s">
        <v>129</v>
      </c>
      <c r="H172" s="226">
        <v>20</v>
      </c>
      <c r="I172" s="227"/>
      <c r="J172" s="228">
        <f>ROUND(I172*H172,2)</f>
        <v>0</v>
      </c>
      <c r="K172" s="224" t="s">
        <v>130</v>
      </c>
      <c r="L172" s="41"/>
      <c r="M172" s="229" t="s">
        <v>1</v>
      </c>
      <c r="N172" s="230" t="s">
        <v>40</v>
      </c>
      <c r="O172" s="84"/>
      <c r="P172" s="231">
        <f>O172*H172</f>
        <v>0</v>
      </c>
      <c r="Q172" s="231">
        <v>0.00021000000000000001</v>
      </c>
      <c r="R172" s="231">
        <f>Q172*H172</f>
        <v>0.0042000000000000006</v>
      </c>
      <c r="S172" s="231">
        <v>0</v>
      </c>
      <c r="T172" s="232">
        <f>S172*H172</f>
        <v>0</v>
      </c>
      <c r="AR172" s="233" t="s">
        <v>190</v>
      </c>
      <c r="AT172" s="233" t="s">
        <v>126</v>
      </c>
      <c r="AU172" s="233" t="s">
        <v>85</v>
      </c>
      <c r="AY172" s="15" t="s">
        <v>123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5" t="s">
        <v>83</v>
      </c>
      <c r="BK172" s="234">
        <f>ROUND(I172*H172,2)</f>
        <v>0</v>
      </c>
      <c r="BL172" s="15" t="s">
        <v>190</v>
      </c>
      <c r="BM172" s="233" t="s">
        <v>510</v>
      </c>
    </row>
    <row r="173" s="12" customFormat="1">
      <c r="B173" s="235"/>
      <c r="C173" s="236"/>
      <c r="D173" s="237" t="s">
        <v>136</v>
      </c>
      <c r="E173" s="238" t="s">
        <v>1</v>
      </c>
      <c r="F173" s="239" t="s">
        <v>225</v>
      </c>
      <c r="G173" s="236"/>
      <c r="H173" s="240">
        <v>20</v>
      </c>
      <c r="I173" s="241"/>
      <c r="J173" s="236"/>
      <c r="K173" s="236"/>
      <c r="L173" s="242"/>
      <c r="M173" s="243"/>
      <c r="N173" s="244"/>
      <c r="O173" s="244"/>
      <c r="P173" s="244"/>
      <c r="Q173" s="244"/>
      <c r="R173" s="244"/>
      <c r="S173" s="244"/>
      <c r="T173" s="245"/>
      <c r="AT173" s="246" t="s">
        <v>136</v>
      </c>
      <c r="AU173" s="246" t="s">
        <v>85</v>
      </c>
      <c r="AV173" s="12" t="s">
        <v>85</v>
      </c>
      <c r="AW173" s="12" t="s">
        <v>32</v>
      </c>
      <c r="AX173" s="12" t="s">
        <v>83</v>
      </c>
      <c r="AY173" s="246" t="s">
        <v>123</v>
      </c>
    </row>
    <row r="174" s="1" customFormat="1" ht="16.5" customHeight="1">
      <c r="B174" s="36"/>
      <c r="C174" s="222" t="s">
        <v>7</v>
      </c>
      <c r="D174" s="222" t="s">
        <v>126</v>
      </c>
      <c r="E174" s="223" t="s">
        <v>511</v>
      </c>
      <c r="F174" s="224" t="s">
        <v>512</v>
      </c>
      <c r="G174" s="225" t="s">
        <v>129</v>
      </c>
      <c r="H174" s="226">
        <v>1</v>
      </c>
      <c r="I174" s="227"/>
      <c r="J174" s="228">
        <f>ROUND(I174*H174,2)</f>
        <v>0</v>
      </c>
      <c r="K174" s="224" t="s">
        <v>130</v>
      </c>
      <c r="L174" s="41"/>
      <c r="M174" s="229" t="s">
        <v>1</v>
      </c>
      <c r="N174" s="230" t="s">
        <v>40</v>
      </c>
      <c r="O174" s="84"/>
      <c r="P174" s="231">
        <f>O174*H174</f>
        <v>0</v>
      </c>
      <c r="Q174" s="231">
        <v>0.00050000000000000001</v>
      </c>
      <c r="R174" s="231">
        <f>Q174*H174</f>
        <v>0.00050000000000000001</v>
      </c>
      <c r="S174" s="231">
        <v>0</v>
      </c>
      <c r="T174" s="232">
        <f>S174*H174</f>
        <v>0</v>
      </c>
      <c r="AR174" s="233" t="s">
        <v>190</v>
      </c>
      <c r="AT174" s="233" t="s">
        <v>126</v>
      </c>
      <c r="AU174" s="233" t="s">
        <v>85</v>
      </c>
      <c r="AY174" s="15" t="s">
        <v>123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5" t="s">
        <v>83</v>
      </c>
      <c r="BK174" s="234">
        <f>ROUND(I174*H174,2)</f>
        <v>0</v>
      </c>
      <c r="BL174" s="15" t="s">
        <v>190</v>
      </c>
      <c r="BM174" s="233" t="s">
        <v>513</v>
      </c>
    </row>
    <row r="175" s="12" customFormat="1">
      <c r="B175" s="235"/>
      <c r="C175" s="236"/>
      <c r="D175" s="237" t="s">
        <v>136</v>
      </c>
      <c r="E175" s="238" t="s">
        <v>1</v>
      </c>
      <c r="F175" s="239" t="s">
        <v>83</v>
      </c>
      <c r="G175" s="236"/>
      <c r="H175" s="240">
        <v>1</v>
      </c>
      <c r="I175" s="241"/>
      <c r="J175" s="236"/>
      <c r="K175" s="236"/>
      <c r="L175" s="242"/>
      <c r="M175" s="243"/>
      <c r="N175" s="244"/>
      <c r="O175" s="244"/>
      <c r="P175" s="244"/>
      <c r="Q175" s="244"/>
      <c r="R175" s="244"/>
      <c r="S175" s="244"/>
      <c r="T175" s="245"/>
      <c r="AT175" s="246" t="s">
        <v>136</v>
      </c>
      <c r="AU175" s="246" t="s">
        <v>85</v>
      </c>
      <c r="AV175" s="12" t="s">
        <v>85</v>
      </c>
      <c r="AW175" s="12" t="s">
        <v>32</v>
      </c>
      <c r="AX175" s="12" t="s">
        <v>83</v>
      </c>
      <c r="AY175" s="246" t="s">
        <v>123</v>
      </c>
    </row>
    <row r="176" s="1" customFormat="1" ht="16.5" customHeight="1">
      <c r="B176" s="36"/>
      <c r="C176" s="222" t="s">
        <v>237</v>
      </c>
      <c r="D176" s="222" t="s">
        <v>126</v>
      </c>
      <c r="E176" s="223" t="s">
        <v>514</v>
      </c>
      <c r="F176" s="224" t="s">
        <v>515</v>
      </c>
      <c r="G176" s="225" t="s">
        <v>129</v>
      </c>
      <c r="H176" s="226">
        <v>2</v>
      </c>
      <c r="I176" s="227"/>
      <c r="J176" s="228">
        <f>ROUND(I176*H176,2)</f>
        <v>0</v>
      </c>
      <c r="K176" s="224" t="s">
        <v>130</v>
      </c>
      <c r="L176" s="41"/>
      <c r="M176" s="229" t="s">
        <v>1</v>
      </c>
      <c r="N176" s="230" t="s">
        <v>40</v>
      </c>
      <c r="O176" s="84"/>
      <c r="P176" s="231">
        <f>O176*H176</f>
        <v>0</v>
      </c>
      <c r="Q176" s="231">
        <v>0.00069999999999999999</v>
      </c>
      <c r="R176" s="231">
        <f>Q176*H176</f>
        <v>0.0014</v>
      </c>
      <c r="S176" s="231">
        <v>0</v>
      </c>
      <c r="T176" s="232">
        <f>S176*H176</f>
        <v>0</v>
      </c>
      <c r="AR176" s="233" t="s">
        <v>190</v>
      </c>
      <c r="AT176" s="233" t="s">
        <v>126</v>
      </c>
      <c r="AU176" s="233" t="s">
        <v>85</v>
      </c>
      <c r="AY176" s="15" t="s">
        <v>123</v>
      </c>
      <c r="BE176" s="234">
        <f>IF(N176="základní",J176,0)</f>
        <v>0</v>
      </c>
      <c r="BF176" s="234">
        <f>IF(N176="snížená",J176,0)</f>
        <v>0</v>
      </c>
      <c r="BG176" s="234">
        <f>IF(N176="zákl. přenesená",J176,0)</f>
        <v>0</v>
      </c>
      <c r="BH176" s="234">
        <f>IF(N176="sníž. přenesená",J176,0)</f>
        <v>0</v>
      </c>
      <c r="BI176" s="234">
        <f>IF(N176="nulová",J176,0)</f>
        <v>0</v>
      </c>
      <c r="BJ176" s="15" t="s">
        <v>83</v>
      </c>
      <c r="BK176" s="234">
        <f>ROUND(I176*H176,2)</f>
        <v>0</v>
      </c>
      <c r="BL176" s="15" t="s">
        <v>190</v>
      </c>
      <c r="BM176" s="233" t="s">
        <v>516</v>
      </c>
    </row>
    <row r="177" s="12" customFormat="1">
      <c r="B177" s="235"/>
      <c r="C177" s="236"/>
      <c r="D177" s="237" t="s">
        <v>136</v>
      </c>
      <c r="E177" s="238" t="s">
        <v>1</v>
      </c>
      <c r="F177" s="239" t="s">
        <v>85</v>
      </c>
      <c r="G177" s="236"/>
      <c r="H177" s="240">
        <v>2</v>
      </c>
      <c r="I177" s="241"/>
      <c r="J177" s="236"/>
      <c r="K177" s="236"/>
      <c r="L177" s="242"/>
      <c r="M177" s="243"/>
      <c r="N177" s="244"/>
      <c r="O177" s="244"/>
      <c r="P177" s="244"/>
      <c r="Q177" s="244"/>
      <c r="R177" s="244"/>
      <c r="S177" s="244"/>
      <c r="T177" s="245"/>
      <c r="AT177" s="246" t="s">
        <v>136</v>
      </c>
      <c r="AU177" s="246" t="s">
        <v>85</v>
      </c>
      <c r="AV177" s="12" t="s">
        <v>85</v>
      </c>
      <c r="AW177" s="12" t="s">
        <v>32</v>
      </c>
      <c r="AX177" s="12" t="s">
        <v>83</v>
      </c>
      <c r="AY177" s="246" t="s">
        <v>123</v>
      </c>
    </row>
    <row r="178" s="1" customFormat="1" ht="16.5" customHeight="1">
      <c r="B178" s="36"/>
      <c r="C178" s="222" t="s">
        <v>225</v>
      </c>
      <c r="D178" s="222" t="s">
        <v>126</v>
      </c>
      <c r="E178" s="223" t="s">
        <v>517</v>
      </c>
      <c r="F178" s="224" t="s">
        <v>518</v>
      </c>
      <c r="G178" s="225" t="s">
        <v>129</v>
      </c>
      <c r="H178" s="226">
        <v>2</v>
      </c>
      <c r="I178" s="227"/>
      <c r="J178" s="228">
        <f>ROUND(I178*H178,2)</f>
        <v>0</v>
      </c>
      <c r="K178" s="224" t="s">
        <v>130</v>
      </c>
      <c r="L178" s="41"/>
      <c r="M178" s="229" t="s">
        <v>1</v>
      </c>
      <c r="N178" s="230" t="s">
        <v>40</v>
      </c>
      <c r="O178" s="84"/>
      <c r="P178" s="231">
        <f>O178*H178</f>
        <v>0</v>
      </c>
      <c r="Q178" s="231">
        <v>0.0016800000000000001</v>
      </c>
      <c r="R178" s="231">
        <f>Q178*H178</f>
        <v>0.0033600000000000001</v>
      </c>
      <c r="S178" s="231">
        <v>0</v>
      </c>
      <c r="T178" s="232">
        <f>S178*H178</f>
        <v>0</v>
      </c>
      <c r="AR178" s="233" t="s">
        <v>190</v>
      </c>
      <c r="AT178" s="233" t="s">
        <v>126</v>
      </c>
      <c r="AU178" s="233" t="s">
        <v>85</v>
      </c>
      <c r="AY178" s="15" t="s">
        <v>123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5" t="s">
        <v>83</v>
      </c>
      <c r="BK178" s="234">
        <f>ROUND(I178*H178,2)</f>
        <v>0</v>
      </c>
      <c r="BL178" s="15" t="s">
        <v>190</v>
      </c>
      <c r="BM178" s="233" t="s">
        <v>519</v>
      </c>
    </row>
    <row r="179" s="12" customFormat="1">
      <c r="B179" s="235"/>
      <c r="C179" s="236"/>
      <c r="D179" s="237" t="s">
        <v>136</v>
      </c>
      <c r="E179" s="238" t="s">
        <v>1</v>
      </c>
      <c r="F179" s="239" t="s">
        <v>85</v>
      </c>
      <c r="G179" s="236"/>
      <c r="H179" s="240">
        <v>2</v>
      </c>
      <c r="I179" s="241"/>
      <c r="J179" s="236"/>
      <c r="K179" s="236"/>
      <c r="L179" s="242"/>
      <c r="M179" s="243"/>
      <c r="N179" s="244"/>
      <c r="O179" s="244"/>
      <c r="P179" s="244"/>
      <c r="Q179" s="244"/>
      <c r="R179" s="244"/>
      <c r="S179" s="244"/>
      <c r="T179" s="245"/>
      <c r="AT179" s="246" t="s">
        <v>136</v>
      </c>
      <c r="AU179" s="246" t="s">
        <v>85</v>
      </c>
      <c r="AV179" s="12" t="s">
        <v>85</v>
      </c>
      <c r="AW179" s="12" t="s">
        <v>32</v>
      </c>
      <c r="AX179" s="12" t="s">
        <v>83</v>
      </c>
      <c r="AY179" s="246" t="s">
        <v>123</v>
      </c>
    </row>
    <row r="180" s="1" customFormat="1" ht="24" customHeight="1">
      <c r="B180" s="36"/>
      <c r="C180" s="222" t="s">
        <v>159</v>
      </c>
      <c r="D180" s="222" t="s">
        <v>126</v>
      </c>
      <c r="E180" s="223" t="s">
        <v>520</v>
      </c>
      <c r="F180" s="224" t="s">
        <v>521</v>
      </c>
      <c r="G180" s="225" t="s">
        <v>157</v>
      </c>
      <c r="H180" s="226">
        <v>503.80000000000001</v>
      </c>
      <c r="I180" s="227"/>
      <c r="J180" s="228">
        <f>ROUND(I180*H180,2)</f>
        <v>0</v>
      </c>
      <c r="K180" s="224" t="s">
        <v>130</v>
      </c>
      <c r="L180" s="41"/>
      <c r="M180" s="229" t="s">
        <v>1</v>
      </c>
      <c r="N180" s="230" t="s">
        <v>40</v>
      </c>
      <c r="O180" s="84"/>
      <c r="P180" s="231">
        <f>O180*H180</f>
        <v>0</v>
      </c>
      <c r="Q180" s="231">
        <v>0.00040000000000000002</v>
      </c>
      <c r="R180" s="231">
        <f>Q180*H180</f>
        <v>0.20152000000000001</v>
      </c>
      <c r="S180" s="231">
        <v>0</v>
      </c>
      <c r="T180" s="232">
        <f>S180*H180</f>
        <v>0</v>
      </c>
      <c r="AR180" s="233" t="s">
        <v>190</v>
      </c>
      <c r="AT180" s="233" t="s">
        <v>126</v>
      </c>
      <c r="AU180" s="233" t="s">
        <v>85</v>
      </c>
      <c r="AY180" s="15" t="s">
        <v>123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5" t="s">
        <v>83</v>
      </c>
      <c r="BK180" s="234">
        <f>ROUND(I180*H180,2)</f>
        <v>0</v>
      </c>
      <c r="BL180" s="15" t="s">
        <v>190</v>
      </c>
      <c r="BM180" s="233" t="s">
        <v>522</v>
      </c>
    </row>
    <row r="181" s="12" customFormat="1">
      <c r="B181" s="235"/>
      <c r="C181" s="236"/>
      <c r="D181" s="237" t="s">
        <v>136</v>
      </c>
      <c r="E181" s="238" t="s">
        <v>1</v>
      </c>
      <c r="F181" s="239" t="s">
        <v>523</v>
      </c>
      <c r="G181" s="236"/>
      <c r="H181" s="240">
        <v>503.80000000000001</v>
      </c>
      <c r="I181" s="241"/>
      <c r="J181" s="236"/>
      <c r="K181" s="236"/>
      <c r="L181" s="242"/>
      <c r="M181" s="243"/>
      <c r="N181" s="244"/>
      <c r="O181" s="244"/>
      <c r="P181" s="244"/>
      <c r="Q181" s="244"/>
      <c r="R181" s="244"/>
      <c r="S181" s="244"/>
      <c r="T181" s="245"/>
      <c r="AT181" s="246" t="s">
        <v>136</v>
      </c>
      <c r="AU181" s="246" t="s">
        <v>85</v>
      </c>
      <c r="AV181" s="12" t="s">
        <v>85</v>
      </c>
      <c r="AW181" s="12" t="s">
        <v>32</v>
      </c>
      <c r="AX181" s="12" t="s">
        <v>83</v>
      </c>
      <c r="AY181" s="246" t="s">
        <v>123</v>
      </c>
    </row>
    <row r="182" s="1" customFormat="1" ht="16.5" customHeight="1">
      <c r="B182" s="36"/>
      <c r="C182" s="222" t="s">
        <v>165</v>
      </c>
      <c r="D182" s="222" t="s">
        <v>126</v>
      </c>
      <c r="E182" s="223" t="s">
        <v>524</v>
      </c>
      <c r="F182" s="224" t="s">
        <v>525</v>
      </c>
      <c r="G182" s="225" t="s">
        <v>157</v>
      </c>
      <c r="H182" s="226">
        <v>503.80000000000001</v>
      </c>
      <c r="I182" s="227"/>
      <c r="J182" s="228">
        <f>ROUND(I182*H182,2)</f>
        <v>0</v>
      </c>
      <c r="K182" s="224" t="s">
        <v>130</v>
      </c>
      <c r="L182" s="41"/>
      <c r="M182" s="229" t="s">
        <v>1</v>
      </c>
      <c r="N182" s="230" t="s">
        <v>40</v>
      </c>
      <c r="O182" s="84"/>
      <c r="P182" s="231">
        <f>O182*H182</f>
        <v>0</v>
      </c>
      <c r="Q182" s="231">
        <v>1.0000000000000001E-05</v>
      </c>
      <c r="R182" s="231">
        <f>Q182*H182</f>
        <v>0.0050380000000000008</v>
      </c>
      <c r="S182" s="231">
        <v>0</v>
      </c>
      <c r="T182" s="232">
        <f>S182*H182</f>
        <v>0</v>
      </c>
      <c r="AR182" s="233" t="s">
        <v>190</v>
      </c>
      <c r="AT182" s="233" t="s">
        <v>126</v>
      </c>
      <c r="AU182" s="233" t="s">
        <v>85</v>
      </c>
      <c r="AY182" s="15" t="s">
        <v>123</v>
      </c>
      <c r="BE182" s="234">
        <f>IF(N182="základní",J182,0)</f>
        <v>0</v>
      </c>
      <c r="BF182" s="234">
        <f>IF(N182="snížená",J182,0)</f>
        <v>0</v>
      </c>
      <c r="BG182" s="234">
        <f>IF(N182="zákl. přenesená",J182,0)</f>
        <v>0</v>
      </c>
      <c r="BH182" s="234">
        <f>IF(N182="sníž. přenesená",J182,0)</f>
        <v>0</v>
      </c>
      <c r="BI182" s="234">
        <f>IF(N182="nulová",J182,0)</f>
        <v>0</v>
      </c>
      <c r="BJ182" s="15" t="s">
        <v>83</v>
      </c>
      <c r="BK182" s="234">
        <f>ROUND(I182*H182,2)</f>
        <v>0</v>
      </c>
      <c r="BL182" s="15" t="s">
        <v>190</v>
      </c>
      <c r="BM182" s="233" t="s">
        <v>526</v>
      </c>
    </row>
    <row r="183" s="12" customFormat="1">
      <c r="B183" s="235"/>
      <c r="C183" s="236"/>
      <c r="D183" s="237" t="s">
        <v>136</v>
      </c>
      <c r="E183" s="238" t="s">
        <v>1</v>
      </c>
      <c r="F183" s="239" t="s">
        <v>523</v>
      </c>
      <c r="G183" s="236"/>
      <c r="H183" s="240">
        <v>503.80000000000001</v>
      </c>
      <c r="I183" s="241"/>
      <c r="J183" s="236"/>
      <c r="K183" s="236"/>
      <c r="L183" s="242"/>
      <c r="M183" s="243"/>
      <c r="N183" s="244"/>
      <c r="O183" s="244"/>
      <c r="P183" s="244"/>
      <c r="Q183" s="244"/>
      <c r="R183" s="244"/>
      <c r="S183" s="244"/>
      <c r="T183" s="245"/>
      <c r="AT183" s="246" t="s">
        <v>136</v>
      </c>
      <c r="AU183" s="246" t="s">
        <v>85</v>
      </c>
      <c r="AV183" s="12" t="s">
        <v>85</v>
      </c>
      <c r="AW183" s="12" t="s">
        <v>32</v>
      </c>
      <c r="AX183" s="12" t="s">
        <v>83</v>
      </c>
      <c r="AY183" s="246" t="s">
        <v>123</v>
      </c>
    </row>
    <row r="184" s="1" customFormat="1" ht="24" customHeight="1">
      <c r="B184" s="36"/>
      <c r="C184" s="222" t="s">
        <v>146</v>
      </c>
      <c r="D184" s="222" t="s">
        <v>126</v>
      </c>
      <c r="E184" s="223" t="s">
        <v>527</v>
      </c>
      <c r="F184" s="224" t="s">
        <v>528</v>
      </c>
      <c r="G184" s="225" t="s">
        <v>168</v>
      </c>
      <c r="H184" s="226">
        <v>1.0960000000000001</v>
      </c>
      <c r="I184" s="227"/>
      <c r="J184" s="228">
        <f>ROUND(I184*H184,2)</f>
        <v>0</v>
      </c>
      <c r="K184" s="224" t="s">
        <v>130</v>
      </c>
      <c r="L184" s="41"/>
      <c r="M184" s="229" t="s">
        <v>1</v>
      </c>
      <c r="N184" s="230" t="s">
        <v>40</v>
      </c>
      <c r="O184" s="84"/>
      <c r="P184" s="231">
        <f>O184*H184</f>
        <v>0</v>
      </c>
      <c r="Q184" s="231">
        <v>0</v>
      </c>
      <c r="R184" s="231">
        <f>Q184*H184</f>
        <v>0</v>
      </c>
      <c r="S184" s="231">
        <v>0</v>
      </c>
      <c r="T184" s="232">
        <f>S184*H184</f>
        <v>0</v>
      </c>
      <c r="AR184" s="233" t="s">
        <v>190</v>
      </c>
      <c r="AT184" s="233" t="s">
        <v>126</v>
      </c>
      <c r="AU184" s="233" t="s">
        <v>85</v>
      </c>
      <c r="AY184" s="15" t="s">
        <v>123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5" t="s">
        <v>83</v>
      </c>
      <c r="BK184" s="234">
        <f>ROUND(I184*H184,2)</f>
        <v>0</v>
      </c>
      <c r="BL184" s="15" t="s">
        <v>190</v>
      </c>
      <c r="BM184" s="233" t="s">
        <v>529</v>
      </c>
    </row>
    <row r="185" s="1" customFormat="1" ht="24" customHeight="1">
      <c r="B185" s="36"/>
      <c r="C185" s="222" t="s">
        <v>173</v>
      </c>
      <c r="D185" s="222" t="s">
        <v>126</v>
      </c>
      <c r="E185" s="223" t="s">
        <v>530</v>
      </c>
      <c r="F185" s="224" t="s">
        <v>531</v>
      </c>
      <c r="G185" s="225" t="s">
        <v>168</v>
      </c>
      <c r="H185" s="226">
        <v>1.0960000000000001</v>
      </c>
      <c r="I185" s="227"/>
      <c r="J185" s="228">
        <f>ROUND(I185*H185,2)</f>
        <v>0</v>
      </c>
      <c r="K185" s="224" t="s">
        <v>130</v>
      </c>
      <c r="L185" s="41"/>
      <c r="M185" s="229" t="s">
        <v>1</v>
      </c>
      <c r="N185" s="230" t="s">
        <v>40</v>
      </c>
      <c r="O185" s="84"/>
      <c r="P185" s="231">
        <f>O185*H185</f>
        <v>0</v>
      </c>
      <c r="Q185" s="231">
        <v>0</v>
      </c>
      <c r="R185" s="231">
        <f>Q185*H185</f>
        <v>0</v>
      </c>
      <c r="S185" s="231">
        <v>0</v>
      </c>
      <c r="T185" s="232">
        <f>S185*H185</f>
        <v>0</v>
      </c>
      <c r="AR185" s="233" t="s">
        <v>190</v>
      </c>
      <c r="AT185" s="233" t="s">
        <v>126</v>
      </c>
      <c r="AU185" s="233" t="s">
        <v>85</v>
      </c>
      <c r="AY185" s="15" t="s">
        <v>123</v>
      </c>
      <c r="BE185" s="234">
        <f>IF(N185="základní",J185,0)</f>
        <v>0</v>
      </c>
      <c r="BF185" s="234">
        <f>IF(N185="snížená",J185,0)</f>
        <v>0</v>
      </c>
      <c r="BG185" s="234">
        <f>IF(N185="zákl. přenesená",J185,0)</f>
        <v>0</v>
      </c>
      <c r="BH185" s="234">
        <f>IF(N185="sníž. přenesená",J185,0)</f>
        <v>0</v>
      </c>
      <c r="BI185" s="234">
        <f>IF(N185="nulová",J185,0)</f>
        <v>0</v>
      </c>
      <c r="BJ185" s="15" t="s">
        <v>83</v>
      </c>
      <c r="BK185" s="234">
        <f>ROUND(I185*H185,2)</f>
        <v>0</v>
      </c>
      <c r="BL185" s="15" t="s">
        <v>190</v>
      </c>
      <c r="BM185" s="233" t="s">
        <v>532</v>
      </c>
    </row>
    <row r="186" s="11" customFormat="1" ht="22.8" customHeight="1">
      <c r="B186" s="206"/>
      <c r="C186" s="207"/>
      <c r="D186" s="208" t="s">
        <v>74</v>
      </c>
      <c r="E186" s="220" t="s">
        <v>533</v>
      </c>
      <c r="F186" s="220" t="s">
        <v>534</v>
      </c>
      <c r="G186" s="207"/>
      <c r="H186" s="207"/>
      <c r="I186" s="210"/>
      <c r="J186" s="221">
        <f>BK186</f>
        <v>0</v>
      </c>
      <c r="K186" s="207"/>
      <c r="L186" s="212"/>
      <c r="M186" s="213"/>
      <c r="N186" s="214"/>
      <c r="O186" s="214"/>
      <c r="P186" s="215">
        <f>SUM(P187:P200)</f>
        <v>0</v>
      </c>
      <c r="Q186" s="214"/>
      <c r="R186" s="215">
        <f>SUM(R187:R200)</f>
        <v>0.29120999999999997</v>
      </c>
      <c r="S186" s="214"/>
      <c r="T186" s="216">
        <f>SUM(T187:T200)</f>
        <v>0.35733999999999999</v>
      </c>
      <c r="AR186" s="217" t="s">
        <v>85</v>
      </c>
      <c r="AT186" s="218" t="s">
        <v>74</v>
      </c>
      <c r="AU186" s="218" t="s">
        <v>83</v>
      </c>
      <c r="AY186" s="217" t="s">
        <v>123</v>
      </c>
      <c r="BK186" s="219">
        <f>SUM(BK187:BK200)</f>
        <v>0</v>
      </c>
    </row>
    <row r="187" s="1" customFormat="1" ht="16.5" customHeight="1">
      <c r="B187" s="36"/>
      <c r="C187" s="222" t="s">
        <v>192</v>
      </c>
      <c r="D187" s="222" t="s">
        <v>126</v>
      </c>
      <c r="E187" s="223" t="s">
        <v>535</v>
      </c>
      <c r="F187" s="224" t="s">
        <v>536</v>
      </c>
      <c r="G187" s="225" t="s">
        <v>537</v>
      </c>
      <c r="H187" s="226">
        <v>17</v>
      </c>
      <c r="I187" s="227"/>
      <c r="J187" s="228">
        <f>ROUND(I187*H187,2)</f>
        <v>0</v>
      </c>
      <c r="K187" s="224" t="s">
        <v>130</v>
      </c>
      <c r="L187" s="41"/>
      <c r="M187" s="229" t="s">
        <v>1</v>
      </c>
      <c r="N187" s="230" t="s">
        <v>40</v>
      </c>
      <c r="O187" s="84"/>
      <c r="P187" s="231">
        <f>O187*H187</f>
        <v>0</v>
      </c>
      <c r="Q187" s="231">
        <v>0</v>
      </c>
      <c r="R187" s="231">
        <f>Q187*H187</f>
        <v>0</v>
      </c>
      <c r="S187" s="231">
        <v>0.019460000000000002</v>
      </c>
      <c r="T187" s="232">
        <f>S187*H187</f>
        <v>0.33082</v>
      </c>
      <c r="AR187" s="233" t="s">
        <v>190</v>
      </c>
      <c r="AT187" s="233" t="s">
        <v>126</v>
      </c>
      <c r="AU187" s="233" t="s">
        <v>85</v>
      </c>
      <c r="AY187" s="15" t="s">
        <v>123</v>
      </c>
      <c r="BE187" s="234">
        <f>IF(N187="základní",J187,0)</f>
        <v>0</v>
      </c>
      <c r="BF187" s="234">
        <f>IF(N187="snížená",J187,0)</f>
        <v>0</v>
      </c>
      <c r="BG187" s="234">
        <f>IF(N187="zákl. přenesená",J187,0)</f>
        <v>0</v>
      </c>
      <c r="BH187" s="234">
        <f>IF(N187="sníž. přenesená",J187,0)</f>
        <v>0</v>
      </c>
      <c r="BI187" s="234">
        <f>IF(N187="nulová",J187,0)</f>
        <v>0</v>
      </c>
      <c r="BJ187" s="15" t="s">
        <v>83</v>
      </c>
      <c r="BK187" s="234">
        <f>ROUND(I187*H187,2)</f>
        <v>0</v>
      </c>
      <c r="BL187" s="15" t="s">
        <v>190</v>
      </c>
      <c r="BM187" s="233" t="s">
        <v>538</v>
      </c>
    </row>
    <row r="188" s="12" customFormat="1">
      <c r="B188" s="235"/>
      <c r="C188" s="236"/>
      <c r="D188" s="237" t="s">
        <v>136</v>
      </c>
      <c r="E188" s="238" t="s">
        <v>1</v>
      </c>
      <c r="F188" s="239" t="s">
        <v>209</v>
      </c>
      <c r="G188" s="236"/>
      <c r="H188" s="240">
        <v>17</v>
      </c>
      <c r="I188" s="241"/>
      <c r="J188" s="236"/>
      <c r="K188" s="236"/>
      <c r="L188" s="242"/>
      <c r="M188" s="243"/>
      <c r="N188" s="244"/>
      <c r="O188" s="244"/>
      <c r="P188" s="244"/>
      <c r="Q188" s="244"/>
      <c r="R188" s="244"/>
      <c r="S188" s="244"/>
      <c r="T188" s="245"/>
      <c r="AT188" s="246" t="s">
        <v>136</v>
      </c>
      <c r="AU188" s="246" t="s">
        <v>85</v>
      </c>
      <c r="AV188" s="12" t="s">
        <v>85</v>
      </c>
      <c r="AW188" s="12" t="s">
        <v>32</v>
      </c>
      <c r="AX188" s="12" t="s">
        <v>83</v>
      </c>
      <c r="AY188" s="246" t="s">
        <v>123</v>
      </c>
    </row>
    <row r="189" s="13" customFormat="1">
      <c r="B189" s="263"/>
      <c r="C189" s="264"/>
      <c r="D189" s="237" t="s">
        <v>136</v>
      </c>
      <c r="E189" s="265" t="s">
        <v>1</v>
      </c>
      <c r="F189" s="266" t="s">
        <v>308</v>
      </c>
      <c r="G189" s="264"/>
      <c r="H189" s="265" t="s">
        <v>1</v>
      </c>
      <c r="I189" s="267"/>
      <c r="J189" s="264"/>
      <c r="K189" s="264"/>
      <c r="L189" s="268"/>
      <c r="M189" s="269"/>
      <c r="N189" s="270"/>
      <c r="O189" s="270"/>
      <c r="P189" s="270"/>
      <c r="Q189" s="270"/>
      <c r="R189" s="270"/>
      <c r="S189" s="270"/>
      <c r="T189" s="271"/>
      <c r="AT189" s="272" t="s">
        <v>136</v>
      </c>
      <c r="AU189" s="272" t="s">
        <v>85</v>
      </c>
      <c r="AV189" s="13" t="s">
        <v>83</v>
      </c>
      <c r="AW189" s="13" t="s">
        <v>32</v>
      </c>
      <c r="AX189" s="13" t="s">
        <v>75</v>
      </c>
      <c r="AY189" s="272" t="s">
        <v>123</v>
      </c>
    </row>
    <row r="190" s="1" customFormat="1" ht="24" customHeight="1">
      <c r="B190" s="36"/>
      <c r="C190" s="222" t="s">
        <v>8</v>
      </c>
      <c r="D190" s="222" t="s">
        <v>126</v>
      </c>
      <c r="E190" s="223" t="s">
        <v>539</v>
      </c>
      <c r="F190" s="224" t="s">
        <v>540</v>
      </c>
      <c r="G190" s="225" t="s">
        <v>537</v>
      </c>
      <c r="H190" s="226">
        <v>17</v>
      </c>
      <c r="I190" s="227"/>
      <c r="J190" s="228">
        <f>ROUND(I190*H190,2)</f>
        <v>0</v>
      </c>
      <c r="K190" s="224" t="s">
        <v>130</v>
      </c>
      <c r="L190" s="41"/>
      <c r="M190" s="229" t="s">
        <v>1</v>
      </c>
      <c r="N190" s="230" t="s">
        <v>40</v>
      </c>
      <c r="O190" s="84"/>
      <c r="P190" s="231">
        <f>O190*H190</f>
        <v>0</v>
      </c>
      <c r="Q190" s="231">
        <v>0.014970000000000001</v>
      </c>
      <c r="R190" s="231">
        <f>Q190*H190</f>
        <v>0.25448999999999999</v>
      </c>
      <c r="S190" s="231">
        <v>0</v>
      </c>
      <c r="T190" s="232">
        <f>S190*H190</f>
        <v>0</v>
      </c>
      <c r="AR190" s="233" t="s">
        <v>190</v>
      </c>
      <c r="AT190" s="233" t="s">
        <v>126</v>
      </c>
      <c r="AU190" s="233" t="s">
        <v>85</v>
      </c>
      <c r="AY190" s="15" t="s">
        <v>123</v>
      </c>
      <c r="BE190" s="234">
        <f>IF(N190="základní",J190,0)</f>
        <v>0</v>
      </c>
      <c r="BF190" s="234">
        <f>IF(N190="snížená",J190,0)</f>
        <v>0</v>
      </c>
      <c r="BG190" s="234">
        <f>IF(N190="zákl. přenesená",J190,0)</f>
        <v>0</v>
      </c>
      <c r="BH190" s="234">
        <f>IF(N190="sníž. přenesená",J190,0)</f>
        <v>0</v>
      </c>
      <c r="BI190" s="234">
        <f>IF(N190="nulová",J190,0)</f>
        <v>0</v>
      </c>
      <c r="BJ190" s="15" t="s">
        <v>83</v>
      </c>
      <c r="BK190" s="234">
        <f>ROUND(I190*H190,2)</f>
        <v>0</v>
      </c>
      <c r="BL190" s="15" t="s">
        <v>190</v>
      </c>
      <c r="BM190" s="233" t="s">
        <v>541</v>
      </c>
    </row>
    <row r="191" s="12" customFormat="1">
      <c r="B191" s="235"/>
      <c r="C191" s="236"/>
      <c r="D191" s="237" t="s">
        <v>136</v>
      </c>
      <c r="E191" s="238" t="s">
        <v>1</v>
      </c>
      <c r="F191" s="239" t="s">
        <v>209</v>
      </c>
      <c r="G191" s="236"/>
      <c r="H191" s="240">
        <v>17</v>
      </c>
      <c r="I191" s="241"/>
      <c r="J191" s="236"/>
      <c r="K191" s="236"/>
      <c r="L191" s="242"/>
      <c r="M191" s="243"/>
      <c r="N191" s="244"/>
      <c r="O191" s="244"/>
      <c r="P191" s="244"/>
      <c r="Q191" s="244"/>
      <c r="R191" s="244"/>
      <c r="S191" s="244"/>
      <c r="T191" s="245"/>
      <c r="AT191" s="246" t="s">
        <v>136</v>
      </c>
      <c r="AU191" s="246" t="s">
        <v>85</v>
      </c>
      <c r="AV191" s="12" t="s">
        <v>85</v>
      </c>
      <c r="AW191" s="12" t="s">
        <v>32</v>
      </c>
      <c r="AX191" s="12" t="s">
        <v>83</v>
      </c>
      <c r="AY191" s="246" t="s">
        <v>123</v>
      </c>
    </row>
    <row r="192" s="1" customFormat="1" ht="16.5" customHeight="1">
      <c r="B192" s="36"/>
      <c r="C192" s="222" t="s">
        <v>196</v>
      </c>
      <c r="D192" s="222" t="s">
        <v>126</v>
      </c>
      <c r="E192" s="223" t="s">
        <v>542</v>
      </c>
      <c r="F192" s="224" t="s">
        <v>543</v>
      </c>
      <c r="G192" s="225" t="s">
        <v>537</v>
      </c>
      <c r="H192" s="226">
        <v>17</v>
      </c>
      <c r="I192" s="227"/>
      <c r="J192" s="228">
        <f>ROUND(I192*H192,2)</f>
        <v>0</v>
      </c>
      <c r="K192" s="224" t="s">
        <v>130</v>
      </c>
      <c r="L192" s="41"/>
      <c r="M192" s="229" t="s">
        <v>1</v>
      </c>
      <c r="N192" s="230" t="s">
        <v>40</v>
      </c>
      <c r="O192" s="84"/>
      <c r="P192" s="231">
        <f>O192*H192</f>
        <v>0</v>
      </c>
      <c r="Q192" s="231">
        <v>0</v>
      </c>
      <c r="R192" s="231">
        <f>Q192*H192</f>
        <v>0</v>
      </c>
      <c r="S192" s="231">
        <v>0.00156</v>
      </c>
      <c r="T192" s="232">
        <f>S192*H192</f>
        <v>0.026519999999999998</v>
      </c>
      <c r="AR192" s="233" t="s">
        <v>190</v>
      </c>
      <c r="AT192" s="233" t="s">
        <v>126</v>
      </c>
      <c r="AU192" s="233" t="s">
        <v>85</v>
      </c>
      <c r="AY192" s="15" t="s">
        <v>123</v>
      </c>
      <c r="BE192" s="234">
        <f>IF(N192="základní",J192,0)</f>
        <v>0</v>
      </c>
      <c r="BF192" s="234">
        <f>IF(N192="snížená",J192,0)</f>
        <v>0</v>
      </c>
      <c r="BG192" s="234">
        <f>IF(N192="zákl. přenesená",J192,0)</f>
        <v>0</v>
      </c>
      <c r="BH192" s="234">
        <f>IF(N192="sníž. přenesená",J192,0)</f>
        <v>0</v>
      </c>
      <c r="BI192" s="234">
        <f>IF(N192="nulová",J192,0)</f>
        <v>0</v>
      </c>
      <c r="BJ192" s="15" t="s">
        <v>83</v>
      </c>
      <c r="BK192" s="234">
        <f>ROUND(I192*H192,2)</f>
        <v>0</v>
      </c>
      <c r="BL192" s="15" t="s">
        <v>190</v>
      </c>
      <c r="BM192" s="233" t="s">
        <v>544</v>
      </c>
    </row>
    <row r="193" s="12" customFormat="1">
      <c r="B193" s="235"/>
      <c r="C193" s="236"/>
      <c r="D193" s="237" t="s">
        <v>136</v>
      </c>
      <c r="E193" s="238" t="s">
        <v>1</v>
      </c>
      <c r="F193" s="239" t="s">
        <v>209</v>
      </c>
      <c r="G193" s="236"/>
      <c r="H193" s="240">
        <v>17</v>
      </c>
      <c r="I193" s="241"/>
      <c r="J193" s="236"/>
      <c r="K193" s="236"/>
      <c r="L193" s="242"/>
      <c r="M193" s="243"/>
      <c r="N193" s="244"/>
      <c r="O193" s="244"/>
      <c r="P193" s="244"/>
      <c r="Q193" s="244"/>
      <c r="R193" s="244"/>
      <c r="S193" s="244"/>
      <c r="T193" s="245"/>
      <c r="AT193" s="246" t="s">
        <v>136</v>
      </c>
      <c r="AU193" s="246" t="s">
        <v>85</v>
      </c>
      <c r="AV193" s="12" t="s">
        <v>85</v>
      </c>
      <c r="AW193" s="12" t="s">
        <v>32</v>
      </c>
      <c r="AX193" s="12" t="s">
        <v>83</v>
      </c>
      <c r="AY193" s="246" t="s">
        <v>123</v>
      </c>
    </row>
    <row r="194" s="13" customFormat="1">
      <c r="B194" s="263"/>
      <c r="C194" s="264"/>
      <c r="D194" s="237" t="s">
        <v>136</v>
      </c>
      <c r="E194" s="265" t="s">
        <v>1</v>
      </c>
      <c r="F194" s="266" t="s">
        <v>308</v>
      </c>
      <c r="G194" s="264"/>
      <c r="H194" s="265" t="s">
        <v>1</v>
      </c>
      <c r="I194" s="267"/>
      <c r="J194" s="264"/>
      <c r="K194" s="264"/>
      <c r="L194" s="268"/>
      <c r="M194" s="269"/>
      <c r="N194" s="270"/>
      <c r="O194" s="270"/>
      <c r="P194" s="270"/>
      <c r="Q194" s="270"/>
      <c r="R194" s="270"/>
      <c r="S194" s="270"/>
      <c r="T194" s="271"/>
      <c r="AT194" s="272" t="s">
        <v>136</v>
      </c>
      <c r="AU194" s="272" t="s">
        <v>85</v>
      </c>
      <c r="AV194" s="13" t="s">
        <v>83</v>
      </c>
      <c r="AW194" s="13" t="s">
        <v>32</v>
      </c>
      <c r="AX194" s="13" t="s">
        <v>75</v>
      </c>
      <c r="AY194" s="272" t="s">
        <v>123</v>
      </c>
    </row>
    <row r="195" s="1" customFormat="1" ht="24" customHeight="1">
      <c r="B195" s="36"/>
      <c r="C195" s="222" t="s">
        <v>190</v>
      </c>
      <c r="D195" s="222" t="s">
        <v>126</v>
      </c>
      <c r="E195" s="223" t="s">
        <v>545</v>
      </c>
      <c r="F195" s="224" t="s">
        <v>546</v>
      </c>
      <c r="G195" s="225" t="s">
        <v>129</v>
      </c>
      <c r="H195" s="226">
        <v>17</v>
      </c>
      <c r="I195" s="227"/>
      <c r="J195" s="228">
        <f>ROUND(I195*H195,2)</f>
        <v>0</v>
      </c>
      <c r="K195" s="224" t="s">
        <v>130</v>
      </c>
      <c r="L195" s="41"/>
      <c r="M195" s="229" t="s">
        <v>1</v>
      </c>
      <c r="N195" s="230" t="s">
        <v>40</v>
      </c>
      <c r="O195" s="84"/>
      <c r="P195" s="231">
        <f>O195*H195</f>
        <v>0</v>
      </c>
      <c r="Q195" s="231">
        <v>0.00016000000000000001</v>
      </c>
      <c r="R195" s="231">
        <f>Q195*H195</f>
        <v>0.0027200000000000002</v>
      </c>
      <c r="S195" s="231">
        <v>0</v>
      </c>
      <c r="T195" s="232">
        <f>S195*H195</f>
        <v>0</v>
      </c>
      <c r="AR195" s="233" t="s">
        <v>190</v>
      </c>
      <c r="AT195" s="233" t="s">
        <v>126</v>
      </c>
      <c r="AU195" s="233" t="s">
        <v>85</v>
      </c>
      <c r="AY195" s="15" t="s">
        <v>123</v>
      </c>
      <c r="BE195" s="234">
        <f>IF(N195="základní",J195,0)</f>
        <v>0</v>
      </c>
      <c r="BF195" s="234">
        <f>IF(N195="snížená",J195,0)</f>
        <v>0</v>
      </c>
      <c r="BG195" s="234">
        <f>IF(N195="zákl. přenesená",J195,0)</f>
        <v>0</v>
      </c>
      <c r="BH195" s="234">
        <f>IF(N195="sníž. přenesená",J195,0)</f>
        <v>0</v>
      </c>
      <c r="BI195" s="234">
        <f>IF(N195="nulová",J195,0)</f>
        <v>0</v>
      </c>
      <c r="BJ195" s="15" t="s">
        <v>83</v>
      </c>
      <c r="BK195" s="234">
        <f>ROUND(I195*H195,2)</f>
        <v>0</v>
      </c>
      <c r="BL195" s="15" t="s">
        <v>190</v>
      </c>
      <c r="BM195" s="233" t="s">
        <v>547</v>
      </c>
    </row>
    <row r="196" s="12" customFormat="1">
      <c r="B196" s="235"/>
      <c r="C196" s="236"/>
      <c r="D196" s="237" t="s">
        <v>136</v>
      </c>
      <c r="E196" s="238" t="s">
        <v>1</v>
      </c>
      <c r="F196" s="239" t="s">
        <v>209</v>
      </c>
      <c r="G196" s="236"/>
      <c r="H196" s="240">
        <v>17</v>
      </c>
      <c r="I196" s="241"/>
      <c r="J196" s="236"/>
      <c r="K196" s="236"/>
      <c r="L196" s="242"/>
      <c r="M196" s="243"/>
      <c r="N196" s="244"/>
      <c r="O196" s="244"/>
      <c r="P196" s="244"/>
      <c r="Q196" s="244"/>
      <c r="R196" s="244"/>
      <c r="S196" s="244"/>
      <c r="T196" s="245"/>
      <c r="AT196" s="246" t="s">
        <v>136</v>
      </c>
      <c r="AU196" s="246" t="s">
        <v>85</v>
      </c>
      <c r="AV196" s="12" t="s">
        <v>85</v>
      </c>
      <c r="AW196" s="12" t="s">
        <v>32</v>
      </c>
      <c r="AX196" s="12" t="s">
        <v>83</v>
      </c>
      <c r="AY196" s="246" t="s">
        <v>123</v>
      </c>
    </row>
    <row r="197" s="1" customFormat="1" ht="16.5" customHeight="1">
      <c r="B197" s="36"/>
      <c r="C197" s="247" t="s">
        <v>209</v>
      </c>
      <c r="D197" s="247" t="s">
        <v>203</v>
      </c>
      <c r="E197" s="248" t="s">
        <v>548</v>
      </c>
      <c r="F197" s="249" t="s">
        <v>549</v>
      </c>
      <c r="G197" s="250" t="s">
        <v>129</v>
      </c>
      <c r="H197" s="251">
        <v>17</v>
      </c>
      <c r="I197" s="252"/>
      <c r="J197" s="253">
        <f>ROUND(I197*H197,2)</f>
        <v>0</v>
      </c>
      <c r="K197" s="249" t="s">
        <v>130</v>
      </c>
      <c r="L197" s="254"/>
      <c r="M197" s="255" t="s">
        <v>1</v>
      </c>
      <c r="N197" s="256" t="s">
        <v>40</v>
      </c>
      <c r="O197" s="84"/>
      <c r="P197" s="231">
        <f>O197*H197</f>
        <v>0</v>
      </c>
      <c r="Q197" s="231">
        <v>0.002</v>
      </c>
      <c r="R197" s="231">
        <f>Q197*H197</f>
        <v>0.034000000000000002</v>
      </c>
      <c r="S197" s="231">
        <v>0</v>
      </c>
      <c r="T197" s="232">
        <f>S197*H197</f>
        <v>0</v>
      </c>
      <c r="AR197" s="233" t="s">
        <v>206</v>
      </c>
      <c r="AT197" s="233" t="s">
        <v>203</v>
      </c>
      <c r="AU197" s="233" t="s">
        <v>85</v>
      </c>
      <c r="AY197" s="15" t="s">
        <v>123</v>
      </c>
      <c r="BE197" s="234">
        <f>IF(N197="základní",J197,0)</f>
        <v>0</v>
      </c>
      <c r="BF197" s="234">
        <f>IF(N197="snížená",J197,0)</f>
        <v>0</v>
      </c>
      <c r="BG197" s="234">
        <f>IF(N197="zákl. přenesená",J197,0)</f>
        <v>0</v>
      </c>
      <c r="BH197" s="234">
        <f>IF(N197="sníž. přenesená",J197,0)</f>
        <v>0</v>
      </c>
      <c r="BI197" s="234">
        <f>IF(N197="nulová",J197,0)</f>
        <v>0</v>
      </c>
      <c r="BJ197" s="15" t="s">
        <v>83</v>
      </c>
      <c r="BK197" s="234">
        <f>ROUND(I197*H197,2)</f>
        <v>0</v>
      </c>
      <c r="BL197" s="15" t="s">
        <v>190</v>
      </c>
      <c r="BM197" s="233" t="s">
        <v>550</v>
      </c>
    </row>
    <row r="198" s="12" customFormat="1">
      <c r="B198" s="235"/>
      <c r="C198" s="236"/>
      <c r="D198" s="237" t="s">
        <v>136</v>
      </c>
      <c r="E198" s="238" t="s">
        <v>1</v>
      </c>
      <c r="F198" s="239" t="s">
        <v>209</v>
      </c>
      <c r="G198" s="236"/>
      <c r="H198" s="240">
        <v>17</v>
      </c>
      <c r="I198" s="241"/>
      <c r="J198" s="236"/>
      <c r="K198" s="236"/>
      <c r="L198" s="242"/>
      <c r="M198" s="243"/>
      <c r="N198" s="244"/>
      <c r="O198" s="244"/>
      <c r="P198" s="244"/>
      <c r="Q198" s="244"/>
      <c r="R198" s="244"/>
      <c r="S198" s="244"/>
      <c r="T198" s="245"/>
      <c r="AT198" s="246" t="s">
        <v>136</v>
      </c>
      <c r="AU198" s="246" t="s">
        <v>85</v>
      </c>
      <c r="AV198" s="12" t="s">
        <v>85</v>
      </c>
      <c r="AW198" s="12" t="s">
        <v>32</v>
      </c>
      <c r="AX198" s="12" t="s">
        <v>83</v>
      </c>
      <c r="AY198" s="246" t="s">
        <v>123</v>
      </c>
    </row>
    <row r="199" s="1" customFormat="1" ht="24" customHeight="1">
      <c r="B199" s="36"/>
      <c r="C199" s="222" t="s">
        <v>214</v>
      </c>
      <c r="D199" s="222" t="s">
        <v>126</v>
      </c>
      <c r="E199" s="223" t="s">
        <v>551</v>
      </c>
      <c r="F199" s="224" t="s">
        <v>552</v>
      </c>
      <c r="G199" s="225" t="s">
        <v>168</v>
      </c>
      <c r="H199" s="226">
        <v>0.29099999999999998</v>
      </c>
      <c r="I199" s="227"/>
      <c r="J199" s="228">
        <f>ROUND(I199*H199,2)</f>
        <v>0</v>
      </c>
      <c r="K199" s="224" t="s">
        <v>130</v>
      </c>
      <c r="L199" s="41"/>
      <c r="M199" s="229" t="s">
        <v>1</v>
      </c>
      <c r="N199" s="230" t="s">
        <v>40</v>
      </c>
      <c r="O199" s="84"/>
      <c r="P199" s="231">
        <f>O199*H199</f>
        <v>0</v>
      </c>
      <c r="Q199" s="231">
        <v>0</v>
      </c>
      <c r="R199" s="231">
        <f>Q199*H199</f>
        <v>0</v>
      </c>
      <c r="S199" s="231">
        <v>0</v>
      </c>
      <c r="T199" s="232">
        <f>S199*H199</f>
        <v>0</v>
      </c>
      <c r="AR199" s="233" t="s">
        <v>190</v>
      </c>
      <c r="AT199" s="233" t="s">
        <v>126</v>
      </c>
      <c r="AU199" s="233" t="s">
        <v>85</v>
      </c>
      <c r="AY199" s="15" t="s">
        <v>123</v>
      </c>
      <c r="BE199" s="234">
        <f>IF(N199="základní",J199,0)</f>
        <v>0</v>
      </c>
      <c r="BF199" s="234">
        <f>IF(N199="snížená",J199,0)</f>
        <v>0</v>
      </c>
      <c r="BG199" s="234">
        <f>IF(N199="zákl. přenesená",J199,0)</f>
        <v>0</v>
      </c>
      <c r="BH199" s="234">
        <f>IF(N199="sníž. přenesená",J199,0)</f>
        <v>0</v>
      </c>
      <c r="BI199" s="234">
        <f>IF(N199="nulová",J199,0)</f>
        <v>0</v>
      </c>
      <c r="BJ199" s="15" t="s">
        <v>83</v>
      </c>
      <c r="BK199" s="234">
        <f>ROUND(I199*H199,2)</f>
        <v>0</v>
      </c>
      <c r="BL199" s="15" t="s">
        <v>190</v>
      </c>
      <c r="BM199" s="233" t="s">
        <v>553</v>
      </c>
    </row>
    <row r="200" s="1" customFormat="1" ht="24" customHeight="1">
      <c r="B200" s="36"/>
      <c r="C200" s="222" t="s">
        <v>218</v>
      </c>
      <c r="D200" s="222" t="s">
        <v>126</v>
      </c>
      <c r="E200" s="223" t="s">
        <v>554</v>
      </c>
      <c r="F200" s="224" t="s">
        <v>555</v>
      </c>
      <c r="G200" s="225" t="s">
        <v>168</v>
      </c>
      <c r="H200" s="226">
        <v>0.29099999999999998</v>
      </c>
      <c r="I200" s="227"/>
      <c r="J200" s="228">
        <f>ROUND(I200*H200,2)</f>
        <v>0</v>
      </c>
      <c r="K200" s="224" t="s">
        <v>130</v>
      </c>
      <c r="L200" s="41"/>
      <c r="M200" s="229" t="s">
        <v>1</v>
      </c>
      <c r="N200" s="230" t="s">
        <v>40</v>
      </c>
      <c r="O200" s="84"/>
      <c r="P200" s="231">
        <f>O200*H200</f>
        <v>0</v>
      </c>
      <c r="Q200" s="231">
        <v>0</v>
      </c>
      <c r="R200" s="231">
        <f>Q200*H200</f>
        <v>0</v>
      </c>
      <c r="S200" s="231">
        <v>0</v>
      </c>
      <c r="T200" s="232">
        <f>S200*H200</f>
        <v>0</v>
      </c>
      <c r="AR200" s="233" t="s">
        <v>190</v>
      </c>
      <c r="AT200" s="233" t="s">
        <v>126</v>
      </c>
      <c r="AU200" s="233" t="s">
        <v>85</v>
      </c>
      <c r="AY200" s="15" t="s">
        <v>123</v>
      </c>
      <c r="BE200" s="234">
        <f>IF(N200="základní",J200,0)</f>
        <v>0</v>
      </c>
      <c r="BF200" s="234">
        <f>IF(N200="snížená",J200,0)</f>
        <v>0</v>
      </c>
      <c r="BG200" s="234">
        <f>IF(N200="zákl. přenesená",J200,0)</f>
        <v>0</v>
      </c>
      <c r="BH200" s="234">
        <f>IF(N200="sníž. přenesená",J200,0)</f>
        <v>0</v>
      </c>
      <c r="BI200" s="234">
        <f>IF(N200="nulová",J200,0)</f>
        <v>0</v>
      </c>
      <c r="BJ200" s="15" t="s">
        <v>83</v>
      </c>
      <c r="BK200" s="234">
        <f>ROUND(I200*H200,2)</f>
        <v>0</v>
      </c>
      <c r="BL200" s="15" t="s">
        <v>190</v>
      </c>
      <c r="BM200" s="233" t="s">
        <v>556</v>
      </c>
    </row>
    <row r="201" s="11" customFormat="1" ht="22.8" customHeight="1">
      <c r="B201" s="206"/>
      <c r="C201" s="207"/>
      <c r="D201" s="208" t="s">
        <v>74</v>
      </c>
      <c r="E201" s="220" t="s">
        <v>359</v>
      </c>
      <c r="F201" s="220" t="s">
        <v>360</v>
      </c>
      <c r="G201" s="207"/>
      <c r="H201" s="207"/>
      <c r="I201" s="210"/>
      <c r="J201" s="221">
        <f>BK201</f>
        <v>0</v>
      </c>
      <c r="K201" s="207"/>
      <c r="L201" s="212"/>
      <c r="M201" s="213"/>
      <c r="N201" s="214"/>
      <c r="O201" s="214"/>
      <c r="P201" s="215">
        <f>SUM(P202:P209)</f>
        <v>0</v>
      </c>
      <c r="Q201" s="214"/>
      <c r="R201" s="215">
        <f>SUM(R202:R209)</f>
        <v>0.002</v>
      </c>
      <c r="S201" s="214"/>
      <c r="T201" s="216">
        <f>SUM(T202:T209)</f>
        <v>0</v>
      </c>
      <c r="AR201" s="217" t="s">
        <v>85</v>
      </c>
      <c r="AT201" s="218" t="s">
        <v>74</v>
      </c>
      <c r="AU201" s="218" t="s">
        <v>83</v>
      </c>
      <c r="AY201" s="217" t="s">
        <v>123</v>
      </c>
      <c r="BK201" s="219">
        <f>SUM(BK202:BK209)</f>
        <v>0</v>
      </c>
    </row>
    <row r="202" s="1" customFormat="1" ht="16.5" customHeight="1">
      <c r="B202" s="36"/>
      <c r="C202" s="222" t="s">
        <v>405</v>
      </c>
      <c r="D202" s="222" t="s">
        <v>126</v>
      </c>
      <c r="E202" s="223" t="s">
        <v>557</v>
      </c>
      <c r="F202" s="224" t="s">
        <v>558</v>
      </c>
      <c r="G202" s="225" t="s">
        <v>418</v>
      </c>
      <c r="H202" s="226">
        <v>1</v>
      </c>
      <c r="I202" s="227"/>
      <c r="J202" s="228">
        <f>ROUND(I202*H202,2)</f>
        <v>0</v>
      </c>
      <c r="K202" s="224" t="s">
        <v>130</v>
      </c>
      <c r="L202" s="41"/>
      <c r="M202" s="229" t="s">
        <v>1</v>
      </c>
      <c r="N202" s="230" t="s">
        <v>40</v>
      </c>
      <c r="O202" s="84"/>
      <c r="P202" s="231">
        <f>O202*H202</f>
        <v>0</v>
      </c>
      <c r="Q202" s="231">
        <v>0.002</v>
      </c>
      <c r="R202" s="231">
        <f>Q202*H202</f>
        <v>0.002</v>
      </c>
      <c r="S202" s="231">
        <v>0</v>
      </c>
      <c r="T202" s="232">
        <f>S202*H202</f>
        <v>0</v>
      </c>
      <c r="AR202" s="233" t="s">
        <v>190</v>
      </c>
      <c r="AT202" s="233" t="s">
        <v>126</v>
      </c>
      <c r="AU202" s="233" t="s">
        <v>85</v>
      </c>
      <c r="AY202" s="15" t="s">
        <v>123</v>
      </c>
      <c r="BE202" s="234">
        <f>IF(N202="základní",J202,0)</f>
        <v>0</v>
      </c>
      <c r="BF202" s="234">
        <f>IF(N202="snížená",J202,0)</f>
        <v>0</v>
      </c>
      <c r="BG202" s="234">
        <f>IF(N202="zákl. přenesená",J202,0)</f>
        <v>0</v>
      </c>
      <c r="BH202" s="234">
        <f>IF(N202="sníž. přenesená",J202,0)</f>
        <v>0</v>
      </c>
      <c r="BI202" s="234">
        <f>IF(N202="nulová",J202,0)</f>
        <v>0</v>
      </c>
      <c r="BJ202" s="15" t="s">
        <v>83</v>
      </c>
      <c r="BK202" s="234">
        <f>ROUND(I202*H202,2)</f>
        <v>0</v>
      </c>
      <c r="BL202" s="15" t="s">
        <v>190</v>
      </c>
      <c r="BM202" s="233" t="s">
        <v>559</v>
      </c>
    </row>
    <row r="203" s="13" customFormat="1">
      <c r="B203" s="263"/>
      <c r="C203" s="264"/>
      <c r="D203" s="237" t="s">
        <v>136</v>
      </c>
      <c r="E203" s="265" t="s">
        <v>1</v>
      </c>
      <c r="F203" s="266" t="s">
        <v>560</v>
      </c>
      <c r="G203" s="264"/>
      <c r="H203" s="265" t="s">
        <v>1</v>
      </c>
      <c r="I203" s="267"/>
      <c r="J203" s="264"/>
      <c r="K203" s="264"/>
      <c r="L203" s="268"/>
      <c r="M203" s="269"/>
      <c r="N203" s="270"/>
      <c r="O203" s="270"/>
      <c r="P203" s="270"/>
      <c r="Q203" s="270"/>
      <c r="R203" s="270"/>
      <c r="S203" s="270"/>
      <c r="T203" s="271"/>
      <c r="AT203" s="272" t="s">
        <v>136</v>
      </c>
      <c r="AU203" s="272" t="s">
        <v>85</v>
      </c>
      <c r="AV203" s="13" t="s">
        <v>83</v>
      </c>
      <c r="AW203" s="13" t="s">
        <v>32</v>
      </c>
      <c r="AX203" s="13" t="s">
        <v>75</v>
      </c>
      <c r="AY203" s="272" t="s">
        <v>123</v>
      </c>
    </row>
    <row r="204" s="13" customFormat="1">
      <c r="B204" s="263"/>
      <c r="C204" s="264"/>
      <c r="D204" s="237" t="s">
        <v>136</v>
      </c>
      <c r="E204" s="265" t="s">
        <v>1</v>
      </c>
      <c r="F204" s="266" t="s">
        <v>561</v>
      </c>
      <c r="G204" s="264"/>
      <c r="H204" s="265" t="s">
        <v>1</v>
      </c>
      <c r="I204" s="267"/>
      <c r="J204" s="264"/>
      <c r="K204" s="264"/>
      <c r="L204" s="268"/>
      <c r="M204" s="269"/>
      <c r="N204" s="270"/>
      <c r="O204" s="270"/>
      <c r="P204" s="270"/>
      <c r="Q204" s="270"/>
      <c r="R204" s="270"/>
      <c r="S204" s="270"/>
      <c r="T204" s="271"/>
      <c r="AT204" s="272" t="s">
        <v>136</v>
      </c>
      <c r="AU204" s="272" t="s">
        <v>85</v>
      </c>
      <c r="AV204" s="13" t="s">
        <v>83</v>
      </c>
      <c r="AW204" s="13" t="s">
        <v>32</v>
      </c>
      <c r="AX204" s="13" t="s">
        <v>75</v>
      </c>
      <c r="AY204" s="272" t="s">
        <v>123</v>
      </c>
    </row>
    <row r="205" s="13" customFormat="1">
      <c r="B205" s="263"/>
      <c r="C205" s="264"/>
      <c r="D205" s="237" t="s">
        <v>136</v>
      </c>
      <c r="E205" s="265" t="s">
        <v>1</v>
      </c>
      <c r="F205" s="266" t="s">
        <v>562</v>
      </c>
      <c r="G205" s="264"/>
      <c r="H205" s="265" t="s">
        <v>1</v>
      </c>
      <c r="I205" s="267"/>
      <c r="J205" s="264"/>
      <c r="K205" s="264"/>
      <c r="L205" s="268"/>
      <c r="M205" s="269"/>
      <c r="N205" s="270"/>
      <c r="O205" s="270"/>
      <c r="P205" s="270"/>
      <c r="Q205" s="270"/>
      <c r="R205" s="270"/>
      <c r="S205" s="270"/>
      <c r="T205" s="271"/>
      <c r="AT205" s="272" t="s">
        <v>136</v>
      </c>
      <c r="AU205" s="272" t="s">
        <v>85</v>
      </c>
      <c r="AV205" s="13" t="s">
        <v>83</v>
      </c>
      <c r="AW205" s="13" t="s">
        <v>32</v>
      </c>
      <c r="AX205" s="13" t="s">
        <v>75</v>
      </c>
      <c r="AY205" s="272" t="s">
        <v>123</v>
      </c>
    </row>
    <row r="206" s="13" customFormat="1">
      <c r="B206" s="263"/>
      <c r="C206" s="264"/>
      <c r="D206" s="237" t="s">
        <v>136</v>
      </c>
      <c r="E206" s="265" t="s">
        <v>1</v>
      </c>
      <c r="F206" s="266" t="s">
        <v>563</v>
      </c>
      <c r="G206" s="264"/>
      <c r="H206" s="265" t="s">
        <v>1</v>
      </c>
      <c r="I206" s="267"/>
      <c r="J206" s="264"/>
      <c r="K206" s="264"/>
      <c r="L206" s="268"/>
      <c r="M206" s="269"/>
      <c r="N206" s="270"/>
      <c r="O206" s="270"/>
      <c r="P206" s="270"/>
      <c r="Q206" s="270"/>
      <c r="R206" s="270"/>
      <c r="S206" s="270"/>
      <c r="T206" s="271"/>
      <c r="AT206" s="272" t="s">
        <v>136</v>
      </c>
      <c r="AU206" s="272" t="s">
        <v>85</v>
      </c>
      <c r="AV206" s="13" t="s">
        <v>83</v>
      </c>
      <c r="AW206" s="13" t="s">
        <v>32</v>
      </c>
      <c r="AX206" s="13" t="s">
        <v>75</v>
      </c>
      <c r="AY206" s="272" t="s">
        <v>123</v>
      </c>
    </row>
    <row r="207" s="12" customFormat="1">
      <c r="B207" s="235"/>
      <c r="C207" s="236"/>
      <c r="D207" s="237" t="s">
        <v>136</v>
      </c>
      <c r="E207" s="238" t="s">
        <v>1</v>
      </c>
      <c r="F207" s="239" t="s">
        <v>83</v>
      </c>
      <c r="G207" s="236"/>
      <c r="H207" s="240">
        <v>1</v>
      </c>
      <c r="I207" s="241"/>
      <c r="J207" s="236"/>
      <c r="K207" s="236"/>
      <c r="L207" s="242"/>
      <c r="M207" s="243"/>
      <c r="N207" s="244"/>
      <c r="O207" s="244"/>
      <c r="P207" s="244"/>
      <c r="Q207" s="244"/>
      <c r="R207" s="244"/>
      <c r="S207" s="244"/>
      <c r="T207" s="245"/>
      <c r="AT207" s="246" t="s">
        <v>136</v>
      </c>
      <c r="AU207" s="246" t="s">
        <v>85</v>
      </c>
      <c r="AV207" s="12" t="s">
        <v>85</v>
      </c>
      <c r="AW207" s="12" t="s">
        <v>32</v>
      </c>
      <c r="AX207" s="12" t="s">
        <v>83</v>
      </c>
      <c r="AY207" s="246" t="s">
        <v>123</v>
      </c>
    </row>
    <row r="208" s="1" customFormat="1" ht="16.5" customHeight="1">
      <c r="B208" s="36"/>
      <c r="C208" s="222" t="s">
        <v>409</v>
      </c>
      <c r="D208" s="222" t="s">
        <v>126</v>
      </c>
      <c r="E208" s="223" t="s">
        <v>564</v>
      </c>
      <c r="F208" s="224" t="s">
        <v>565</v>
      </c>
      <c r="G208" s="225" t="s">
        <v>168</v>
      </c>
      <c r="H208" s="226">
        <v>0.002</v>
      </c>
      <c r="I208" s="227"/>
      <c r="J208" s="228">
        <f>ROUND(I208*H208,2)</f>
        <v>0</v>
      </c>
      <c r="K208" s="224" t="s">
        <v>130</v>
      </c>
      <c r="L208" s="41"/>
      <c r="M208" s="229" t="s">
        <v>1</v>
      </c>
      <c r="N208" s="230" t="s">
        <v>40</v>
      </c>
      <c r="O208" s="84"/>
      <c r="P208" s="231">
        <f>O208*H208</f>
        <v>0</v>
      </c>
      <c r="Q208" s="231">
        <v>0</v>
      </c>
      <c r="R208" s="231">
        <f>Q208*H208</f>
        <v>0</v>
      </c>
      <c r="S208" s="231">
        <v>0</v>
      </c>
      <c r="T208" s="232">
        <f>S208*H208</f>
        <v>0</v>
      </c>
      <c r="AR208" s="233" t="s">
        <v>190</v>
      </c>
      <c r="AT208" s="233" t="s">
        <v>126</v>
      </c>
      <c r="AU208" s="233" t="s">
        <v>85</v>
      </c>
      <c r="AY208" s="15" t="s">
        <v>123</v>
      </c>
      <c r="BE208" s="234">
        <f>IF(N208="základní",J208,0)</f>
        <v>0</v>
      </c>
      <c r="BF208" s="234">
        <f>IF(N208="snížená",J208,0)</f>
        <v>0</v>
      </c>
      <c r="BG208" s="234">
        <f>IF(N208="zákl. přenesená",J208,0)</f>
        <v>0</v>
      </c>
      <c r="BH208" s="234">
        <f>IF(N208="sníž. přenesená",J208,0)</f>
        <v>0</v>
      </c>
      <c r="BI208" s="234">
        <f>IF(N208="nulová",J208,0)</f>
        <v>0</v>
      </c>
      <c r="BJ208" s="15" t="s">
        <v>83</v>
      </c>
      <c r="BK208" s="234">
        <f>ROUND(I208*H208,2)</f>
        <v>0</v>
      </c>
      <c r="BL208" s="15" t="s">
        <v>190</v>
      </c>
      <c r="BM208" s="233" t="s">
        <v>566</v>
      </c>
    </row>
    <row r="209" s="1" customFormat="1" ht="24" customHeight="1">
      <c r="B209" s="36"/>
      <c r="C209" s="222" t="s">
        <v>567</v>
      </c>
      <c r="D209" s="222" t="s">
        <v>126</v>
      </c>
      <c r="E209" s="223" t="s">
        <v>568</v>
      </c>
      <c r="F209" s="224" t="s">
        <v>569</v>
      </c>
      <c r="G209" s="225" t="s">
        <v>168</v>
      </c>
      <c r="H209" s="226">
        <v>0.002</v>
      </c>
      <c r="I209" s="227"/>
      <c r="J209" s="228">
        <f>ROUND(I209*H209,2)</f>
        <v>0</v>
      </c>
      <c r="K209" s="224" t="s">
        <v>130</v>
      </c>
      <c r="L209" s="41"/>
      <c r="M209" s="229" t="s">
        <v>1</v>
      </c>
      <c r="N209" s="230" t="s">
        <v>40</v>
      </c>
      <c r="O209" s="84"/>
      <c r="P209" s="231">
        <f>O209*H209</f>
        <v>0</v>
      </c>
      <c r="Q209" s="231">
        <v>0</v>
      </c>
      <c r="R209" s="231">
        <f>Q209*H209</f>
        <v>0</v>
      </c>
      <c r="S209" s="231">
        <v>0</v>
      </c>
      <c r="T209" s="232">
        <f>S209*H209</f>
        <v>0</v>
      </c>
      <c r="AR209" s="233" t="s">
        <v>190</v>
      </c>
      <c r="AT209" s="233" t="s">
        <v>126</v>
      </c>
      <c r="AU209" s="233" t="s">
        <v>85</v>
      </c>
      <c r="AY209" s="15" t="s">
        <v>123</v>
      </c>
      <c r="BE209" s="234">
        <f>IF(N209="základní",J209,0)</f>
        <v>0</v>
      </c>
      <c r="BF209" s="234">
        <f>IF(N209="snížená",J209,0)</f>
        <v>0</v>
      </c>
      <c r="BG209" s="234">
        <f>IF(N209="zákl. přenesená",J209,0)</f>
        <v>0</v>
      </c>
      <c r="BH209" s="234">
        <f>IF(N209="sníž. přenesená",J209,0)</f>
        <v>0</v>
      </c>
      <c r="BI209" s="234">
        <f>IF(N209="nulová",J209,0)</f>
        <v>0</v>
      </c>
      <c r="BJ209" s="15" t="s">
        <v>83</v>
      </c>
      <c r="BK209" s="234">
        <f>ROUND(I209*H209,2)</f>
        <v>0</v>
      </c>
      <c r="BL209" s="15" t="s">
        <v>190</v>
      </c>
      <c r="BM209" s="233" t="s">
        <v>570</v>
      </c>
    </row>
    <row r="210" s="11" customFormat="1" ht="25.92" customHeight="1">
      <c r="B210" s="206"/>
      <c r="C210" s="207"/>
      <c r="D210" s="208" t="s">
        <v>74</v>
      </c>
      <c r="E210" s="209" t="s">
        <v>413</v>
      </c>
      <c r="F210" s="209" t="s">
        <v>414</v>
      </c>
      <c r="G210" s="207"/>
      <c r="H210" s="207"/>
      <c r="I210" s="210"/>
      <c r="J210" s="211">
        <f>BK210</f>
        <v>0</v>
      </c>
      <c r="K210" s="207"/>
      <c r="L210" s="212"/>
      <c r="M210" s="213"/>
      <c r="N210" s="214"/>
      <c r="O210" s="214"/>
      <c r="P210" s="215">
        <f>SUM(P211:P213)</f>
        <v>0</v>
      </c>
      <c r="Q210" s="214"/>
      <c r="R210" s="215">
        <f>SUM(R211:R213)</f>
        <v>0</v>
      </c>
      <c r="S210" s="214"/>
      <c r="T210" s="216">
        <f>SUM(T211:T213)</f>
        <v>0</v>
      </c>
      <c r="AR210" s="217" t="s">
        <v>124</v>
      </c>
      <c r="AT210" s="218" t="s">
        <v>74</v>
      </c>
      <c r="AU210" s="218" t="s">
        <v>75</v>
      </c>
      <c r="AY210" s="217" t="s">
        <v>123</v>
      </c>
      <c r="BK210" s="219">
        <f>SUM(BK211:BK213)</f>
        <v>0</v>
      </c>
    </row>
    <row r="211" s="1" customFormat="1" ht="16.5" customHeight="1">
      <c r="B211" s="36"/>
      <c r="C211" s="222" t="s">
        <v>430</v>
      </c>
      <c r="D211" s="222" t="s">
        <v>126</v>
      </c>
      <c r="E211" s="223" t="s">
        <v>416</v>
      </c>
      <c r="F211" s="224" t="s">
        <v>571</v>
      </c>
      <c r="G211" s="225" t="s">
        <v>418</v>
      </c>
      <c r="H211" s="226">
        <v>1</v>
      </c>
      <c r="I211" s="227"/>
      <c r="J211" s="228">
        <f>ROUND(I211*H211,2)</f>
        <v>0</v>
      </c>
      <c r="K211" s="224" t="s">
        <v>1</v>
      </c>
      <c r="L211" s="41"/>
      <c r="M211" s="229" t="s">
        <v>1</v>
      </c>
      <c r="N211" s="230" t="s">
        <v>40</v>
      </c>
      <c r="O211" s="84"/>
      <c r="P211" s="231">
        <f>O211*H211</f>
        <v>0</v>
      </c>
      <c r="Q211" s="231">
        <v>0</v>
      </c>
      <c r="R211" s="231">
        <f>Q211*H211</f>
        <v>0</v>
      </c>
      <c r="S211" s="231">
        <v>0</v>
      </c>
      <c r="T211" s="232">
        <f>S211*H211</f>
        <v>0</v>
      </c>
      <c r="AR211" s="233" t="s">
        <v>419</v>
      </c>
      <c r="AT211" s="233" t="s">
        <v>126</v>
      </c>
      <c r="AU211" s="233" t="s">
        <v>83</v>
      </c>
      <c r="AY211" s="15" t="s">
        <v>123</v>
      </c>
      <c r="BE211" s="234">
        <f>IF(N211="základní",J211,0)</f>
        <v>0</v>
      </c>
      <c r="BF211" s="234">
        <f>IF(N211="snížená",J211,0)</f>
        <v>0</v>
      </c>
      <c r="BG211" s="234">
        <f>IF(N211="zákl. přenesená",J211,0)</f>
        <v>0</v>
      </c>
      <c r="BH211" s="234">
        <f>IF(N211="sníž. přenesená",J211,0)</f>
        <v>0</v>
      </c>
      <c r="BI211" s="234">
        <f>IF(N211="nulová",J211,0)</f>
        <v>0</v>
      </c>
      <c r="BJ211" s="15" t="s">
        <v>83</v>
      </c>
      <c r="BK211" s="234">
        <f>ROUND(I211*H211,2)</f>
        <v>0</v>
      </c>
      <c r="BL211" s="15" t="s">
        <v>419</v>
      </c>
      <c r="BM211" s="233" t="s">
        <v>572</v>
      </c>
    </row>
    <row r="212" s="1" customFormat="1" ht="16.5" customHeight="1">
      <c r="B212" s="36"/>
      <c r="C212" s="222" t="s">
        <v>397</v>
      </c>
      <c r="D212" s="222" t="s">
        <v>126</v>
      </c>
      <c r="E212" s="223" t="s">
        <v>422</v>
      </c>
      <c r="F212" s="224" t="s">
        <v>573</v>
      </c>
      <c r="G212" s="225" t="s">
        <v>418</v>
      </c>
      <c r="H212" s="226">
        <v>1</v>
      </c>
      <c r="I212" s="227"/>
      <c r="J212" s="228">
        <f>ROUND(I212*H212,2)</f>
        <v>0</v>
      </c>
      <c r="K212" s="224" t="s">
        <v>1</v>
      </c>
      <c r="L212" s="41"/>
      <c r="M212" s="229" t="s">
        <v>1</v>
      </c>
      <c r="N212" s="230" t="s">
        <v>40</v>
      </c>
      <c r="O212" s="84"/>
      <c r="P212" s="231">
        <f>O212*H212</f>
        <v>0</v>
      </c>
      <c r="Q212" s="231">
        <v>0</v>
      </c>
      <c r="R212" s="231">
        <f>Q212*H212</f>
        <v>0</v>
      </c>
      <c r="S212" s="231">
        <v>0</v>
      </c>
      <c r="T212" s="232">
        <f>S212*H212</f>
        <v>0</v>
      </c>
      <c r="AR212" s="233" t="s">
        <v>419</v>
      </c>
      <c r="AT212" s="233" t="s">
        <v>126</v>
      </c>
      <c r="AU212" s="233" t="s">
        <v>83</v>
      </c>
      <c r="AY212" s="15" t="s">
        <v>123</v>
      </c>
      <c r="BE212" s="234">
        <f>IF(N212="základní",J212,0)</f>
        <v>0</v>
      </c>
      <c r="BF212" s="234">
        <f>IF(N212="snížená",J212,0)</f>
        <v>0</v>
      </c>
      <c r="BG212" s="234">
        <f>IF(N212="zákl. přenesená",J212,0)</f>
        <v>0</v>
      </c>
      <c r="BH212" s="234">
        <f>IF(N212="sníž. přenesená",J212,0)</f>
        <v>0</v>
      </c>
      <c r="BI212" s="234">
        <f>IF(N212="nulová",J212,0)</f>
        <v>0</v>
      </c>
      <c r="BJ212" s="15" t="s">
        <v>83</v>
      </c>
      <c r="BK212" s="234">
        <f>ROUND(I212*H212,2)</f>
        <v>0</v>
      </c>
      <c r="BL212" s="15" t="s">
        <v>419</v>
      </c>
      <c r="BM212" s="233" t="s">
        <v>574</v>
      </c>
    </row>
    <row r="213" s="1" customFormat="1" ht="16.5" customHeight="1">
      <c r="B213" s="36"/>
      <c r="C213" s="222" t="s">
        <v>401</v>
      </c>
      <c r="D213" s="222" t="s">
        <v>126</v>
      </c>
      <c r="E213" s="223" t="s">
        <v>426</v>
      </c>
      <c r="F213" s="224" t="s">
        <v>575</v>
      </c>
      <c r="G213" s="225" t="s">
        <v>418</v>
      </c>
      <c r="H213" s="226">
        <v>1</v>
      </c>
      <c r="I213" s="227"/>
      <c r="J213" s="228">
        <f>ROUND(I213*H213,2)</f>
        <v>0</v>
      </c>
      <c r="K213" s="224" t="s">
        <v>1</v>
      </c>
      <c r="L213" s="41"/>
      <c r="M213" s="258" t="s">
        <v>1</v>
      </c>
      <c r="N213" s="259" t="s">
        <v>40</v>
      </c>
      <c r="O213" s="260"/>
      <c r="P213" s="261">
        <f>O213*H213</f>
        <v>0</v>
      </c>
      <c r="Q213" s="261">
        <v>0</v>
      </c>
      <c r="R213" s="261">
        <f>Q213*H213</f>
        <v>0</v>
      </c>
      <c r="S213" s="261">
        <v>0</v>
      </c>
      <c r="T213" s="262">
        <f>S213*H213</f>
        <v>0</v>
      </c>
      <c r="AR213" s="233" t="s">
        <v>419</v>
      </c>
      <c r="AT213" s="233" t="s">
        <v>126</v>
      </c>
      <c r="AU213" s="233" t="s">
        <v>83</v>
      </c>
      <c r="AY213" s="15" t="s">
        <v>123</v>
      </c>
      <c r="BE213" s="234">
        <f>IF(N213="základní",J213,0)</f>
        <v>0</v>
      </c>
      <c r="BF213" s="234">
        <f>IF(N213="snížená",J213,0)</f>
        <v>0</v>
      </c>
      <c r="BG213" s="234">
        <f>IF(N213="zákl. přenesená",J213,0)</f>
        <v>0</v>
      </c>
      <c r="BH213" s="234">
        <f>IF(N213="sníž. přenesená",J213,0)</f>
        <v>0</v>
      </c>
      <c r="BI213" s="234">
        <f>IF(N213="nulová",J213,0)</f>
        <v>0</v>
      </c>
      <c r="BJ213" s="15" t="s">
        <v>83</v>
      </c>
      <c r="BK213" s="234">
        <f>ROUND(I213*H213,2)</f>
        <v>0</v>
      </c>
      <c r="BL213" s="15" t="s">
        <v>419</v>
      </c>
      <c r="BM213" s="233" t="s">
        <v>576</v>
      </c>
    </row>
    <row r="214" s="1" customFormat="1" ht="6.96" customHeight="1">
      <c r="B214" s="59"/>
      <c r="C214" s="60"/>
      <c r="D214" s="60"/>
      <c r="E214" s="60"/>
      <c r="F214" s="60"/>
      <c r="G214" s="60"/>
      <c r="H214" s="60"/>
      <c r="I214" s="171"/>
      <c r="J214" s="60"/>
      <c r="K214" s="60"/>
      <c r="L214" s="41"/>
    </row>
  </sheetData>
  <sheetProtection sheet="1" autoFilter="0" formatColumns="0" formatRows="0" objects="1" scenarios="1" spinCount="100000" saltValue="LNd4Dw0bhdAcXILzsKjDvXUoRNcTFNcsyOgG8V4TATf/d4KqAcbbtBfICN6ypF6vbGrueiubt+hhJwjGR8uMuA==" hashValue="7tRHDoWMzP1B1A3Ca3N4ckUV5rqhY2lon+hPYUnNEsYotlXop5wglHZbuZapEGtXcuT8sK584hfSZaBRNP4H0g==" algorithmName="SHA-512" password="CC35"/>
  <autoFilter ref="C121:K213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Tomáš Ryngl</dc:creator>
  <cp:lastModifiedBy>Tomáš Ryngl</cp:lastModifiedBy>
  <dcterms:created xsi:type="dcterms:W3CDTF">2019-05-24T08:53:11Z</dcterms:created>
  <dcterms:modified xsi:type="dcterms:W3CDTF">2019-05-24T08:53:15Z</dcterms:modified>
</cp:coreProperties>
</file>