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 a př..." sheetId="3" r:id="rId3"/>
    <sheet name="03 - Venkovní úpravy" sheetId="4" r:id="rId4"/>
    <sheet name="04 - Ostatní náklady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Bourací práce'!$C$93:$K$411</definedName>
    <definedName name="_xlnm.Print_Area" localSheetId="1">'01 - Bourací práce'!$C$4:$J$39,'01 - Bourací práce'!$C$45:$J$75,'01 - Bourací práce'!$C$81:$K$411</definedName>
    <definedName name="_xlnm.Print_Titles" localSheetId="1">'01 - Bourací práce'!$93:$93</definedName>
    <definedName name="_xlnm._FilterDatabase" localSheetId="2" hidden="1">'02 - Stavební úpravy a př...'!$C$111:$K$980</definedName>
    <definedName name="_xlnm.Print_Area" localSheetId="2">'02 - Stavební úpravy a př...'!$C$4:$J$39,'02 - Stavební úpravy a př...'!$C$45:$J$93,'02 - Stavební úpravy a př...'!$C$99:$K$980</definedName>
    <definedName name="_xlnm.Print_Titles" localSheetId="2">'02 - Stavební úpravy a př...'!$111:$111</definedName>
    <definedName name="_xlnm._FilterDatabase" localSheetId="3" hidden="1">'03 - Venkovní úpravy'!$C$82:$K$97</definedName>
    <definedName name="_xlnm.Print_Area" localSheetId="3">'03 - Venkovní úpravy'!$C$4:$J$39,'03 - Venkovní úpravy'!$C$45:$J$64,'03 - Venkovní úpravy'!$C$70:$K$97</definedName>
    <definedName name="_xlnm.Print_Titles" localSheetId="3">'03 - Venkovní úpravy'!$82:$82</definedName>
    <definedName name="_xlnm._FilterDatabase" localSheetId="4" hidden="1">'04 - Ostatní náklady'!$C$79:$K$95</definedName>
    <definedName name="_xlnm.Print_Area" localSheetId="4">'04 - Ostatní náklady'!$C$4:$J$39,'04 - Ostatní náklady'!$C$45:$J$61,'04 - Ostatní náklady'!$C$67:$K$95</definedName>
    <definedName name="_xlnm.Print_Titles" localSheetId="4">'04 - Ostatní náklady'!$79:$79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r="J37"/>
  <c r="J36"/>
  <c i="1" r="AY58"/>
  <c i="5" r="J35"/>
  <c i="1" r="AX58"/>
  <c i="5"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7"/>
  <c i="1" r="BD58"/>
  <c i="5" r="BH82"/>
  <c r="F36"/>
  <c i="1" r="BC58"/>
  <c i="5" r="BG82"/>
  <c r="F35"/>
  <c i="1" r="BB58"/>
  <c i="5" r="BF82"/>
  <c r="J34"/>
  <c i="1" r="AW58"/>
  <c i="5" r="F34"/>
  <c i="1" r="BA58"/>
  <c i="5" r="T82"/>
  <c r="T81"/>
  <c r="T80"/>
  <c r="R82"/>
  <c r="R81"/>
  <c r="R80"/>
  <c r="P82"/>
  <c r="P81"/>
  <c r="P80"/>
  <c i="1" r="AU58"/>
  <c i="5" r="BK82"/>
  <c r="BK81"/>
  <c r="J81"/>
  <c r="BK80"/>
  <c r="J80"/>
  <c r="J59"/>
  <c r="J30"/>
  <c i="1" r="AG58"/>
  <c i="5" r="J82"/>
  <c r="BE82"/>
  <c r="J33"/>
  <c i="1" r="AV58"/>
  <c i="5" r="F33"/>
  <c i="1" r="AZ58"/>
  <c i="5" r="J60"/>
  <c r="J77"/>
  <c r="J76"/>
  <c r="F76"/>
  <c r="F74"/>
  <c r="E72"/>
  <c r="J55"/>
  <c r="J54"/>
  <c r="F54"/>
  <c r="F52"/>
  <c r="E50"/>
  <c r="J39"/>
  <c r="J18"/>
  <c r="E18"/>
  <c r="F77"/>
  <c r="F55"/>
  <c r="J17"/>
  <c r="J12"/>
  <c r="J74"/>
  <c r="J52"/>
  <c r="E7"/>
  <c r="E70"/>
  <c r="E48"/>
  <c i="4" r="J37"/>
  <c r="J36"/>
  <c i="1" r="AY57"/>
  <c i="4" r="J35"/>
  <c i="1" r="AX57"/>
  <c i="4" r="BI97"/>
  <c r="BH97"/>
  <c r="BG97"/>
  <c r="BF97"/>
  <c r="T97"/>
  <c r="T96"/>
  <c r="R97"/>
  <c r="R96"/>
  <c r="P97"/>
  <c r="P96"/>
  <c r="BK97"/>
  <c r="BK96"/>
  <c r="J96"/>
  <c r="J97"/>
  <c r="BE97"/>
  <c r="J63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62"/>
  <c r="BI86"/>
  <c r="F37"/>
  <c i="1" r="BD57"/>
  <c i="4" r="BH86"/>
  <c r="F36"/>
  <c i="1" r="BC57"/>
  <c i="4" r="BG86"/>
  <c r="F35"/>
  <c i="1" r="BB57"/>
  <c i="4" r="BF86"/>
  <c r="J34"/>
  <c i="1" r="AW57"/>
  <c i="4" r="F34"/>
  <c i="1" r="BA57"/>
  <c i="4" r="T86"/>
  <c r="T85"/>
  <c r="T84"/>
  <c r="T83"/>
  <c r="R86"/>
  <c r="R85"/>
  <c r="R84"/>
  <c r="R83"/>
  <c r="P86"/>
  <c r="P85"/>
  <c r="P84"/>
  <c r="P83"/>
  <c i="1" r="AU57"/>
  <c i="4" r="BK86"/>
  <c r="BK85"/>
  <c r="J85"/>
  <c r="BK84"/>
  <c r="J84"/>
  <c r="BK83"/>
  <c r="J83"/>
  <c r="J59"/>
  <c r="J30"/>
  <c i="1" r="AG57"/>
  <c i="4" r="J86"/>
  <c r="BE86"/>
  <c r="J33"/>
  <c i="1" r="AV57"/>
  <c i="4" r="F33"/>
  <c i="1" r="AZ57"/>
  <c i="4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3" r="J37"/>
  <c r="J36"/>
  <c i="1" r="AY56"/>
  <c i="3" r="J35"/>
  <c i="1" r="AX56"/>
  <c i="3" r="BI980"/>
  <c r="BH980"/>
  <c r="BG980"/>
  <c r="BF980"/>
  <c r="T980"/>
  <c r="T979"/>
  <c r="R980"/>
  <c r="R979"/>
  <c r="P980"/>
  <c r="P979"/>
  <c r="BK980"/>
  <c r="BK979"/>
  <c r="J979"/>
  <c r="J980"/>
  <c r="BE980"/>
  <c r="J92"/>
  <c r="BI978"/>
  <c r="BH978"/>
  <c r="BG978"/>
  <c r="BF978"/>
  <c r="T978"/>
  <c r="R978"/>
  <c r="P978"/>
  <c r="BK978"/>
  <c r="J978"/>
  <c r="BE978"/>
  <c r="BI977"/>
  <c r="BH977"/>
  <c r="BG977"/>
  <c r="BF977"/>
  <c r="T977"/>
  <c r="R977"/>
  <c r="P977"/>
  <c r="BK977"/>
  <c r="J977"/>
  <c r="BE977"/>
  <c r="BI976"/>
  <c r="BH976"/>
  <c r="BG976"/>
  <c r="BF976"/>
  <c r="T976"/>
  <c r="R976"/>
  <c r="P976"/>
  <c r="BK976"/>
  <c r="J976"/>
  <c r="BE976"/>
  <c r="BI975"/>
  <c r="BH975"/>
  <c r="BG975"/>
  <c r="BF975"/>
  <c r="T975"/>
  <c r="T974"/>
  <c r="T973"/>
  <c r="R975"/>
  <c r="R974"/>
  <c r="R973"/>
  <c r="P975"/>
  <c r="P974"/>
  <c r="P973"/>
  <c r="BK975"/>
  <c r="BK974"/>
  <c r="J974"/>
  <c r="BK973"/>
  <c r="J973"/>
  <c r="J975"/>
  <c r="BE975"/>
  <c r="J91"/>
  <c r="J90"/>
  <c r="BI972"/>
  <c r="BH972"/>
  <c r="BG972"/>
  <c r="BF972"/>
  <c r="T972"/>
  <c r="R972"/>
  <c r="P972"/>
  <c r="BK972"/>
  <c r="J972"/>
  <c r="BE972"/>
  <c r="BI971"/>
  <c r="BH971"/>
  <c r="BG971"/>
  <c r="BF971"/>
  <c r="T971"/>
  <c r="R971"/>
  <c r="P971"/>
  <c r="BK971"/>
  <c r="J971"/>
  <c r="BE971"/>
  <c r="BI970"/>
  <c r="BH970"/>
  <c r="BG970"/>
  <c r="BF970"/>
  <c r="T970"/>
  <c r="R970"/>
  <c r="P970"/>
  <c r="BK970"/>
  <c r="J970"/>
  <c r="BE970"/>
  <c r="BI966"/>
  <c r="BH966"/>
  <c r="BG966"/>
  <c r="BF966"/>
  <c r="T966"/>
  <c r="T965"/>
  <c r="R966"/>
  <c r="R965"/>
  <c r="P966"/>
  <c r="P965"/>
  <c r="BK966"/>
  <c r="BK965"/>
  <c r="J965"/>
  <c r="J966"/>
  <c r="BE966"/>
  <c r="J89"/>
  <c r="BI950"/>
  <c r="BH950"/>
  <c r="BG950"/>
  <c r="BF950"/>
  <c r="T950"/>
  <c r="T949"/>
  <c r="R950"/>
  <c r="R949"/>
  <c r="P950"/>
  <c r="P949"/>
  <c r="BK950"/>
  <c r="BK949"/>
  <c r="J949"/>
  <c r="J950"/>
  <c r="BE950"/>
  <c r="J88"/>
  <c r="BI947"/>
  <c r="BH947"/>
  <c r="BG947"/>
  <c r="BF947"/>
  <c r="T947"/>
  <c r="R947"/>
  <c r="P947"/>
  <c r="BK947"/>
  <c r="J947"/>
  <c r="BE947"/>
  <c r="BI945"/>
  <c r="BH945"/>
  <c r="BG945"/>
  <c r="BF945"/>
  <c r="T945"/>
  <c r="R945"/>
  <c r="P945"/>
  <c r="BK945"/>
  <c r="J945"/>
  <c r="BE945"/>
  <c r="BI932"/>
  <c r="BH932"/>
  <c r="BG932"/>
  <c r="BF932"/>
  <c r="T932"/>
  <c r="T931"/>
  <c r="R932"/>
  <c r="R931"/>
  <c r="P932"/>
  <c r="P931"/>
  <c r="BK932"/>
  <c r="BK931"/>
  <c r="J931"/>
  <c r="J932"/>
  <c r="BE932"/>
  <c r="J87"/>
  <c r="BI930"/>
  <c r="BH930"/>
  <c r="BG930"/>
  <c r="BF930"/>
  <c r="T930"/>
  <c r="R930"/>
  <c r="P930"/>
  <c r="BK930"/>
  <c r="J930"/>
  <c r="BE930"/>
  <c r="BI911"/>
  <c r="BH911"/>
  <c r="BG911"/>
  <c r="BF911"/>
  <c r="T911"/>
  <c r="T910"/>
  <c r="R911"/>
  <c r="R910"/>
  <c r="P911"/>
  <c r="P910"/>
  <c r="BK911"/>
  <c r="BK910"/>
  <c r="J910"/>
  <c r="J911"/>
  <c r="BE911"/>
  <c r="J86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4"/>
  <c r="BH904"/>
  <c r="BG904"/>
  <c r="BF904"/>
  <c r="T904"/>
  <c r="T903"/>
  <c r="R904"/>
  <c r="R903"/>
  <c r="P904"/>
  <c r="P903"/>
  <c r="BK904"/>
  <c r="BK903"/>
  <c r="J903"/>
  <c r="J904"/>
  <c r="BE904"/>
  <c r="J85"/>
  <c r="BI902"/>
  <c r="BH902"/>
  <c r="BG902"/>
  <c r="BF902"/>
  <c r="T902"/>
  <c r="R902"/>
  <c r="P902"/>
  <c r="BK902"/>
  <c r="J902"/>
  <c r="BE902"/>
  <c r="BI900"/>
  <c r="BH900"/>
  <c r="BG900"/>
  <c r="BF900"/>
  <c r="T900"/>
  <c r="R900"/>
  <c r="P900"/>
  <c r="BK900"/>
  <c r="J900"/>
  <c r="BE900"/>
  <c r="BI898"/>
  <c r="BH898"/>
  <c r="BG898"/>
  <c r="BF898"/>
  <c r="T898"/>
  <c r="R898"/>
  <c r="P898"/>
  <c r="BK898"/>
  <c r="J898"/>
  <c r="BE898"/>
  <c r="BI894"/>
  <c r="BH894"/>
  <c r="BG894"/>
  <c r="BF894"/>
  <c r="T894"/>
  <c r="R894"/>
  <c r="P894"/>
  <c r="BK894"/>
  <c r="J894"/>
  <c r="BE894"/>
  <c r="BI892"/>
  <c r="BH892"/>
  <c r="BG892"/>
  <c r="BF892"/>
  <c r="T892"/>
  <c r="R892"/>
  <c r="P892"/>
  <c r="BK892"/>
  <c r="J892"/>
  <c r="BE892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5"/>
  <c r="BH885"/>
  <c r="BG885"/>
  <c r="BF885"/>
  <c r="T885"/>
  <c r="R885"/>
  <c r="P885"/>
  <c r="BK885"/>
  <c r="J885"/>
  <c r="BE885"/>
  <c r="BI884"/>
  <c r="BH884"/>
  <c r="BG884"/>
  <c r="BF884"/>
  <c r="T884"/>
  <c r="R884"/>
  <c r="P884"/>
  <c r="BK884"/>
  <c r="J884"/>
  <c r="BE884"/>
  <c r="BI882"/>
  <c r="BH882"/>
  <c r="BG882"/>
  <c r="BF882"/>
  <c r="T882"/>
  <c r="T881"/>
  <c r="R882"/>
  <c r="R881"/>
  <c r="P882"/>
  <c r="P881"/>
  <c r="BK882"/>
  <c r="BK881"/>
  <c r="J881"/>
  <c r="J882"/>
  <c r="BE882"/>
  <c r="J84"/>
  <c r="BI880"/>
  <c r="BH880"/>
  <c r="BG880"/>
  <c r="BF880"/>
  <c r="T880"/>
  <c r="R880"/>
  <c r="P880"/>
  <c r="BK880"/>
  <c r="J880"/>
  <c r="BE880"/>
  <c r="BI879"/>
  <c r="BH879"/>
  <c r="BG879"/>
  <c r="BF879"/>
  <c r="T879"/>
  <c r="R879"/>
  <c r="P879"/>
  <c r="BK879"/>
  <c r="J879"/>
  <c r="BE879"/>
  <c r="BI877"/>
  <c r="BH877"/>
  <c r="BG877"/>
  <c r="BF877"/>
  <c r="T877"/>
  <c r="R877"/>
  <c r="P877"/>
  <c r="BK877"/>
  <c r="J877"/>
  <c r="BE877"/>
  <c r="BI873"/>
  <c r="BH873"/>
  <c r="BG873"/>
  <c r="BF873"/>
  <c r="T873"/>
  <c r="R873"/>
  <c r="P873"/>
  <c r="BK873"/>
  <c r="J873"/>
  <c r="BE873"/>
  <c r="BI869"/>
  <c r="BH869"/>
  <c r="BG869"/>
  <c r="BF869"/>
  <c r="T869"/>
  <c r="R869"/>
  <c r="P869"/>
  <c r="BK869"/>
  <c r="J869"/>
  <c r="BE869"/>
  <c r="BI868"/>
  <c r="BH868"/>
  <c r="BG868"/>
  <c r="BF868"/>
  <c r="T868"/>
  <c r="R868"/>
  <c r="P868"/>
  <c r="BK868"/>
  <c r="J868"/>
  <c r="BE868"/>
  <c r="BI865"/>
  <c r="BH865"/>
  <c r="BG865"/>
  <c r="BF865"/>
  <c r="T865"/>
  <c r="R865"/>
  <c r="P865"/>
  <c r="BK865"/>
  <c r="J865"/>
  <c r="BE865"/>
  <c r="BI862"/>
  <c r="BH862"/>
  <c r="BG862"/>
  <c r="BF862"/>
  <c r="T862"/>
  <c r="T861"/>
  <c r="R862"/>
  <c r="R861"/>
  <c r="P862"/>
  <c r="P861"/>
  <c r="BK862"/>
  <c r="BK861"/>
  <c r="J861"/>
  <c r="J862"/>
  <c r="BE862"/>
  <c r="J83"/>
  <c r="BI860"/>
  <c r="BH860"/>
  <c r="BG860"/>
  <c r="BF860"/>
  <c r="T860"/>
  <c r="R860"/>
  <c r="P860"/>
  <c r="BK860"/>
  <c r="J860"/>
  <c r="BE860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6"/>
  <c r="BH856"/>
  <c r="BG856"/>
  <c r="BF856"/>
  <c r="T856"/>
  <c r="R856"/>
  <c r="P856"/>
  <c r="BK856"/>
  <c r="J856"/>
  <c r="BE856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5"/>
  <c r="BH835"/>
  <c r="BG835"/>
  <c r="BF835"/>
  <c r="T835"/>
  <c r="R835"/>
  <c r="P835"/>
  <c r="BK835"/>
  <c r="J835"/>
  <c r="BE835"/>
  <c r="BI831"/>
  <c r="BH831"/>
  <c r="BG831"/>
  <c r="BF831"/>
  <c r="T831"/>
  <c r="R831"/>
  <c r="P831"/>
  <c r="BK831"/>
  <c r="J831"/>
  <c r="BE831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1"/>
  <c r="BH821"/>
  <c r="BG821"/>
  <c r="BF821"/>
  <c r="T821"/>
  <c r="R821"/>
  <c r="P821"/>
  <c r="BK821"/>
  <c r="J821"/>
  <c r="BE821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10"/>
  <c r="BH810"/>
  <c r="BG810"/>
  <c r="BF810"/>
  <c r="T810"/>
  <c r="R810"/>
  <c r="P810"/>
  <c r="BK810"/>
  <c r="J810"/>
  <c r="BE810"/>
  <c r="BI809"/>
  <c r="BH809"/>
  <c r="BG809"/>
  <c r="BF809"/>
  <c r="T809"/>
  <c r="T808"/>
  <c r="R809"/>
  <c r="R808"/>
  <c r="P809"/>
  <c r="P808"/>
  <c r="BK809"/>
  <c r="BK808"/>
  <c r="J808"/>
  <c r="J809"/>
  <c r="BE809"/>
  <c r="J82"/>
  <c r="BI807"/>
  <c r="BH807"/>
  <c r="BG807"/>
  <c r="BF807"/>
  <c r="T807"/>
  <c r="R807"/>
  <c r="P807"/>
  <c r="BK807"/>
  <c r="J807"/>
  <c r="BE807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8"/>
  <c r="BH768"/>
  <c r="BG768"/>
  <c r="BF768"/>
  <c r="T768"/>
  <c r="R768"/>
  <c r="P768"/>
  <c r="BK768"/>
  <c r="J768"/>
  <c r="BE768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2"/>
  <c r="BH762"/>
  <c r="BG762"/>
  <c r="BF762"/>
  <c r="T762"/>
  <c r="R762"/>
  <c r="P762"/>
  <c r="BK762"/>
  <c r="J762"/>
  <c r="BE762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2"/>
  <c r="BH752"/>
  <c r="BG752"/>
  <c r="BF752"/>
  <c r="T752"/>
  <c r="R752"/>
  <c r="P752"/>
  <c r="BK752"/>
  <c r="J752"/>
  <c r="BE752"/>
  <c r="BI751"/>
  <c r="BH751"/>
  <c r="BG751"/>
  <c r="BF751"/>
  <c r="T751"/>
  <c r="R751"/>
  <c r="P751"/>
  <c r="BK751"/>
  <c r="J751"/>
  <c r="BE751"/>
  <c r="BI749"/>
  <c r="BH749"/>
  <c r="BG749"/>
  <c r="BF749"/>
  <c r="T749"/>
  <c r="R749"/>
  <c r="P749"/>
  <c r="BK749"/>
  <c r="J749"/>
  <c r="BE749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41"/>
  <c r="BH741"/>
  <c r="BG741"/>
  <c r="BF741"/>
  <c r="T741"/>
  <c r="R741"/>
  <c r="P741"/>
  <c r="BK741"/>
  <c r="J741"/>
  <c r="BE741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9"/>
  <c r="BH709"/>
  <c r="BG709"/>
  <c r="BF709"/>
  <c r="T709"/>
  <c r="R709"/>
  <c r="P709"/>
  <c r="BK709"/>
  <c r="J709"/>
  <c r="BE709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699"/>
  <c r="BH699"/>
  <c r="BG699"/>
  <c r="BF699"/>
  <c r="T699"/>
  <c r="T698"/>
  <c r="R699"/>
  <c r="R698"/>
  <c r="P699"/>
  <c r="P698"/>
  <c r="BK699"/>
  <c r="BK698"/>
  <c r="J698"/>
  <c r="J699"/>
  <c r="BE699"/>
  <c r="J81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82"/>
  <c r="BH682"/>
  <c r="BG682"/>
  <c r="BF682"/>
  <c r="T682"/>
  <c r="T681"/>
  <c r="R682"/>
  <c r="R681"/>
  <c r="P682"/>
  <c r="P681"/>
  <c r="BK682"/>
  <c r="BK681"/>
  <c r="J681"/>
  <c r="J682"/>
  <c r="BE682"/>
  <c r="J80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58"/>
  <c r="BH658"/>
  <c r="BG658"/>
  <c r="BF658"/>
  <c r="T658"/>
  <c r="R658"/>
  <c r="P658"/>
  <c r="BK658"/>
  <c r="J658"/>
  <c r="BE658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46"/>
  <c r="BH646"/>
  <c r="BG646"/>
  <c r="BF646"/>
  <c r="T646"/>
  <c r="R646"/>
  <c r="P646"/>
  <c r="BK646"/>
  <c r="J646"/>
  <c r="BE646"/>
  <c r="BI645"/>
  <c r="BH645"/>
  <c r="BG645"/>
  <c r="BF645"/>
  <c r="T645"/>
  <c r="R645"/>
  <c r="P645"/>
  <c r="BK645"/>
  <c r="J645"/>
  <c r="BE645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1"/>
  <c r="BH641"/>
  <c r="BG641"/>
  <c r="BF641"/>
  <c r="T641"/>
  <c r="T640"/>
  <c r="R641"/>
  <c r="R640"/>
  <c r="P641"/>
  <c r="P640"/>
  <c r="BK641"/>
  <c r="BK640"/>
  <c r="J640"/>
  <c r="J641"/>
  <c r="BE641"/>
  <c r="J79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5"/>
  <c r="BH635"/>
  <c r="BG635"/>
  <c r="BF635"/>
  <c r="T635"/>
  <c r="R635"/>
  <c r="P635"/>
  <c r="BK635"/>
  <c r="J635"/>
  <c r="BE635"/>
  <c r="BI634"/>
  <c r="BH634"/>
  <c r="BG634"/>
  <c r="BF634"/>
  <c r="T634"/>
  <c r="R634"/>
  <c r="P634"/>
  <c r="BK634"/>
  <c r="J634"/>
  <c r="BE634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4"/>
  <c r="BH624"/>
  <c r="BG624"/>
  <c r="BF624"/>
  <c r="T624"/>
  <c r="R624"/>
  <c r="P624"/>
  <c r="BK624"/>
  <c r="J624"/>
  <c r="BE624"/>
  <c r="BI616"/>
  <c r="BH616"/>
  <c r="BG616"/>
  <c r="BF616"/>
  <c r="T616"/>
  <c r="T615"/>
  <c r="R616"/>
  <c r="R615"/>
  <c r="P616"/>
  <c r="P615"/>
  <c r="BK616"/>
  <c r="BK615"/>
  <c r="J615"/>
  <c r="J616"/>
  <c r="BE616"/>
  <c r="J78"/>
  <c r="BI614"/>
  <c r="BH614"/>
  <c r="BG614"/>
  <c r="BF614"/>
  <c r="T614"/>
  <c r="R614"/>
  <c r="P614"/>
  <c r="BK614"/>
  <c r="J614"/>
  <c r="BE614"/>
  <c r="BI610"/>
  <c r="BH610"/>
  <c r="BG610"/>
  <c r="BF610"/>
  <c r="T610"/>
  <c r="R610"/>
  <c r="P610"/>
  <c r="BK610"/>
  <c r="J610"/>
  <c r="BE610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2"/>
  <c r="BH572"/>
  <c r="BG572"/>
  <c r="BF572"/>
  <c r="T572"/>
  <c r="R572"/>
  <c r="P572"/>
  <c r="BK572"/>
  <c r="J572"/>
  <c r="BE572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58"/>
  <c r="BH558"/>
  <c r="BG558"/>
  <c r="BF558"/>
  <c r="T558"/>
  <c r="R558"/>
  <c r="P558"/>
  <c r="BK558"/>
  <c r="J558"/>
  <c r="BE558"/>
  <c r="BI556"/>
  <c r="BH556"/>
  <c r="BG556"/>
  <c r="BF556"/>
  <c r="T556"/>
  <c r="T555"/>
  <c r="R556"/>
  <c r="R555"/>
  <c r="P556"/>
  <c r="P555"/>
  <c r="BK556"/>
  <c r="BK555"/>
  <c r="J555"/>
  <c r="J556"/>
  <c r="BE556"/>
  <c r="J77"/>
  <c r="BI554"/>
  <c r="BH554"/>
  <c r="BG554"/>
  <c r="BF554"/>
  <c r="T554"/>
  <c r="R554"/>
  <c r="P554"/>
  <c r="BK554"/>
  <c r="J554"/>
  <c r="BE554"/>
  <c r="BI553"/>
  <c r="BH553"/>
  <c r="BG553"/>
  <c r="BF553"/>
  <c r="T553"/>
  <c r="T552"/>
  <c r="R553"/>
  <c r="R552"/>
  <c r="P553"/>
  <c r="P552"/>
  <c r="BK553"/>
  <c r="BK552"/>
  <c r="J552"/>
  <c r="J553"/>
  <c r="BE553"/>
  <c r="J76"/>
  <c r="BI551"/>
  <c r="BH551"/>
  <c r="BG551"/>
  <c r="BF551"/>
  <c r="T551"/>
  <c r="R551"/>
  <c r="P551"/>
  <c r="BK551"/>
  <c r="J551"/>
  <c r="BE551"/>
  <c r="BI550"/>
  <c r="BH550"/>
  <c r="BG550"/>
  <c r="BF550"/>
  <c r="T550"/>
  <c r="T549"/>
  <c r="R550"/>
  <c r="R549"/>
  <c r="P550"/>
  <c r="P549"/>
  <c r="BK550"/>
  <c r="BK549"/>
  <c r="J549"/>
  <c r="J550"/>
  <c r="BE550"/>
  <c r="J75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74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9"/>
  <c r="BH539"/>
  <c r="BG539"/>
  <c r="BF539"/>
  <c r="T539"/>
  <c r="T538"/>
  <c r="R539"/>
  <c r="R538"/>
  <c r="P539"/>
  <c r="P538"/>
  <c r="BK539"/>
  <c r="BK538"/>
  <c r="J538"/>
  <c r="J539"/>
  <c r="BE539"/>
  <c r="J73"/>
  <c r="BI537"/>
  <c r="BH537"/>
  <c r="BG537"/>
  <c r="BF537"/>
  <c r="T537"/>
  <c r="T536"/>
  <c r="R537"/>
  <c r="R536"/>
  <c r="P537"/>
  <c r="P536"/>
  <c r="BK537"/>
  <c r="BK536"/>
  <c r="J536"/>
  <c r="J537"/>
  <c r="BE537"/>
  <c r="J72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71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T526"/>
  <c r="R527"/>
  <c r="R526"/>
  <c r="P527"/>
  <c r="P526"/>
  <c r="BK527"/>
  <c r="BK526"/>
  <c r="J526"/>
  <c r="J527"/>
  <c r="BE527"/>
  <c r="J70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88"/>
  <c r="BH488"/>
  <c r="BG488"/>
  <c r="BF488"/>
  <c r="T488"/>
  <c r="T487"/>
  <c r="R488"/>
  <c r="R487"/>
  <c r="P488"/>
  <c r="P487"/>
  <c r="BK488"/>
  <c r="BK487"/>
  <c r="J487"/>
  <c r="J488"/>
  <c r="BE488"/>
  <c r="J69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5"/>
  <c r="BH445"/>
  <c r="BG445"/>
  <c r="BF445"/>
  <c r="T445"/>
  <c r="T444"/>
  <c r="T443"/>
  <c r="R445"/>
  <c r="R444"/>
  <c r="R443"/>
  <c r="P445"/>
  <c r="P444"/>
  <c r="P443"/>
  <c r="BK445"/>
  <c r="BK444"/>
  <c r="J444"/>
  <c r="BK443"/>
  <c r="J443"/>
  <c r="J445"/>
  <c r="BE445"/>
  <c r="J68"/>
  <c r="J67"/>
  <c r="BI442"/>
  <c r="BH442"/>
  <c r="BG442"/>
  <c r="BF442"/>
  <c r="T442"/>
  <c r="T441"/>
  <c r="R442"/>
  <c r="R441"/>
  <c r="P442"/>
  <c r="P441"/>
  <c r="BK442"/>
  <c r="BK441"/>
  <c r="J441"/>
  <c r="J442"/>
  <c r="BE442"/>
  <c r="J66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T413"/>
  <c r="R414"/>
  <c r="R413"/>
  <c r="P414"/>
  <c r="P413"/>
  <c r="BK414"/>
  <c r="BK413"/>
  <c r="J413"/>
  <c r="J414"/>
  <c r="BE414"/>
  <c r="J65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89"/>
  <c r="BH389"/>
  <c r="BG389"/>
  <c r="BF389"/>
  <c r="T389"/>
  <c r="R389"/>
  <c r="P389"/>
  <c r="BK389"/>
  <c r="J389"/>
  <c r="BE389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3"/>
  <c r="BH303"/>
  <c r="BG303"/>
  <c r="BF303"/>
  <c r="T303"/>
  <c r="R303"/>
  <c r="P303"/>
  <c r="BK303"/>
  <c r="J303"/>
  <c r="BE303"/>
  <c r="BI298"/>
  <c r="BH298"/>
  <c r="BG298"/>
  <c r="BF298"/>
  <c r="T298"/>
  <c r="T297"/>
  <c r="R298"/>
  <c r="R297"/>
  <c r="P298"/>
  <c r="P297"/>
  <c r="BK298"/>
  <c r="BK297"/>
  <c r="J297"/>
  <c r="J298"/>
  <c r="BE298"/>
  <c r="J64"/>
  <c r="BI295"/>
  <c r="BH295"/>
  <c r="BG295"/>
  <c r="BF295"/>
  <c r="T295"/>
  <c r="R295"/>
  <c r="P295"/>
  <c r="BK295"/>
  <c r="J295"/>
  <c r="BE295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77"/>
  <c r="BH277"/>
  <c r="BG277"/>
  <c r="BF277"/>
  <c r="T277"/>
  <c r="R277"/>
  <c r="P277"/>
  <c r="BK277"/>
  <c r="J277"/>
  <c r="BE27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37"/>
  <c r="BH237"/>
  <c r="BG237"/>
  <c r="BF237"/>
  <c r="T237"/>
  <c r="R237"/>
  <c r="P237"/>
  <c r="BK237"/>
  <c r="J237"/>
  <c r="BE237"/>
  <c r="BI230"/>
  <c r="BH230"/>
  <c r="BG230"/>
  <c r="BF230"/>
  <c r="T230"/>
  <c r="T229"/>
  <c r="R230"/>
  <c r="R229"/>
  <c r="P230"/>
  <c r="P229"/>
  <c r="BK230"/>
  <c r="BK229"/>
  <c r="J229"/>
  <c r="J230"/>
  <c r="BE230"/>
  <c r="J63"/>
  <c r="BI218"/>
  <c r="BH218"/>
  <c r="BG218"/>
  <c r="BF218"/>
  <c r="T218"/>
  <c r="R218"/>
  <c r="P218"/>
  <c r="BK218"/>
  <c r="J218"/>
  <c r="BE218"/>
  <c r="BI211"/>
  <c r="BH211"/>
  <c r="BG211"/>
  <c r="BF211"/>
  <c r="T211"/>
  <c r="R211"/>
  <c r="P211"/>
  <c r="BK211"/>
  <c r="J211"/>
  <c r="BE211"/>
  <c r="BI204"/>
  <c r="BH204"/>
  <c r="BG204"/>
  <c r="BF204"/>
  <c r="T204"/>
  <c r="R204"/>
  <c r="P204"/>
  <c r="BK204"/>
  <c r="J204"/>
  <c r="BE20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2"/>
  <c r="BH142"/>
  <c r="BG142"/>
  <c r="BF142"/>
  <c r="T142"/>
  <c r="T141"/>
  <c r="R142"/>
  <c r="R141"/>
  <c r="P142"/>
  <c r="P141"/>
  <c r="BK142"/>
  <c r="BK141"/>
  <c r="J141"/>
  <c r="J142"/>
  <c r="BE142"/>
  <c r="J6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F37"/>
  <c i="1" r="BD56"/>
  <c i="3" r="BH115"/>
  <c r="F36"/>
  <c i="1" r="BC56"/>
  <c i="3" r="BG115"/>
  <c r="F35"/>
  <c i="1" r="BB56"/>
  <c i="3" r="BF115"/>
  <c r="J34"/>
  <c i="1" r="AW56"/>
  <c i="3" r="F34"/>
  <c i="1" r="BA56"/>
  <c i="3" r="T115"/>
  <c r="T114"/>
  <c r="T113"/>
  <c r="T112"/>
  <c r="R115"/>
  <c r="R114"/>
  <c r="R113"/>
  <c r="R112"/>
  <c r="P115"/>
  <c r="P114"/>
  <c r="P113"/>
  <c r="P112"/>
  <c i="1" r="AU56"/>
  <c i="3" r="BK115"/>
  <c r="BK114"/>
  <c r="J114"/>
  <c r="BK113"/>
  <c r="J113"/>
  <c r="BK112"/>
  <c r="J112"/>
  <c r="J59"/>
  <c r="J30"/>
  <c i="1" r="AG56"/>
  <c i="3" r="J115"/>
  <c r="BE115"/>
  <c r="J33"/>
  <c i="1" r="AV56"/>
  <c i="3" r="F33"/>
  <c i="1" r="AZ56"/>
  <c i="3" r="J61"/>
  <c r="J60"/>
  <c r="J109"/>
  <c r="J108"/>
  <c r="F108"/>
  <c r="F106"/>
  <c r="E104"/>
  <c r="J55"/>
  <c r="J54"/>
  <c r="F54"/>
  <c r="F52"/>
  <c r="E50"/>
  <c r="J39"/>
  <c r="J18"/>
  <c r="E18"/>
  <c r="F109"/>
  <c r="F55"/>
  <c r="J17"/>
  <c r="J12"/>
  <c r="J106"/>
  <c r="J52"/>
  <c r="E7"/>
  <c r="E102"/>
  <c r="E48"/>
  <c i="2" r="J37"/>
  <c r="J36"/>
  <c i="1" r="AY55"/>
  <c i="2" r="J35"/>
  <c i="1" r="AX55"/>
  <c i="2" r="BI409"/>
  <c r="BH409"/>
  <c r="BG409"/>
  <c r="BF409"/>
  <c r="T409"/>
  <c r="T408"/>
  <c r="R409"/>
  <c r="R408"/>
  <c r="P409"/>
  <c r="P408"/>
  <c r="BK409"/>
  <c r="BK408"/>
  <c r="J408"/>
  <c r="J409"/>
  <c r="BE409"/>
  <c r="J74"/>
  <c r="BI402"/>
  <c r="BH402"/>
  <c r="BG402"/>
  <c r="BF402"/>
  <c r="T402"/>
  <c r="T401"/>
  <c r="R402"/>
  <c r="R401"/>
  <c r="P402"/>
  <c r="P401"/>
  <c r="BK402"/>
  <c r="BK401"/>
  <c r="J401"/>
  <c r="J402"/>
  <c r="BE402"/>
  <c r="J73"/>
  <c r="BI399"/>
  <c r="BH399"/>
  <c r="BG399"/>
  <c r="BF399"/>
  <c r="T399"/>
  <c r="T398"/>
  <c r="R399"/>
  <c r="R398"/>
  <c r="P399"/>
  <c r="P398"/>
  <c r="BK399"/>
  <c r="BK398"/>
  <c r="J398"/>
  <c r="J399"/>
  <c r="BE399"/>
  <c r="J72"/>
  <c r="BI390"/>
  <c r="BH390"/>
  <c r="BG390"/>
  <c r="BF390"/>
  <c r="T390"/>
  <c r="T389"/>
  <c r="R390"/>
  <c r="R389"/>
  <c r="P390"/>
  <c r="P389"/>
  <c r="BK390"/>
  <c r="BK389"/>
  <c r="J389"/>
  <c r="J390"/>
  <c r="BE390"/>
  <c r="J71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7"/>
  <c r="BH377"/>
  <c r="BG377"/>
  <c r="BF377"/>
  <c r="T377"/>
  <c r="T376"/>
  <c r="R377"/>
  <c r="R376"/>
  <c r="P377"/>
  <c r="P376"/>
  <c r="BK377"/>
  <c r="BK376"/>
  <c r="J376"/>
  <c r="J377"/>
  <c r="BE377"/>
  <c r="J70"/>
  <c r="BI374"/>
  <c r="BH374"/>
  <c r="BG374"/>
  <c r="BF374"/>
  <c r="T374"/>
  <c r="T373"/>
  <c r="R374"/>
  <c r="R373"/>
  <c r="P374"/>
  <c r="P373"/>
  <c r="BK374"/>
  <c r="BK373"/>
  <c r="J373"/>
  <c r="J374"/>
  <c r="BE374"/>
  <c r="J69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7"/>
  <c r="BH357"/>
  <c r="BG357"/>
  <c r="BF357"/>
  <c r="T357"/>
  <c r="T356"/>
  <c r="R357"/>
  <c r="R356"/>
  <c r="P357"/>
  <c r="P356"/>
  <c r="BK357"/>
  <c r="BK356"/>
  <c r="J356"/>
  <c r="J357"/>
  <c r="BE357"/>
  <c r="J68"/>
  <c r="BI352"/>
  <c r="BH352"/>
  <c r="BG352"/>
  <c r="BF352"/>
  <c r="T352"/>
  <c r="R352"/>
  <c r="P352"/>
  <c r="BK352"/>
  <c r="J352"/>
  <c r="BE352"/>
  <c r="BI348"/>
  <c r="BH348"/>
  <c r="BG348"/>
  <c r="BF348"/>
  <c r="T348"/>
  <c r="T347"/>
  <c r="R348"/>
  <c r="R347"/>
  <c r="P348"/>
  <c r="P347"/>
  <c r="BK348"/>
  <c r="BK347"/>
  <c r="J347"/>
  <c r="J348"/>
  <c r="BE348"/>
  <c r="J67"/>
  <c r="BI343"/>
  <c r="BH343"/>
  <c r="BG343"/>
  <c r="BF343"/>
  <c r="T343"/>
  <c r="T342"/>
  <c r="R343"/>
  <c r="R342"/>
  <c r="P343"/>
  <c r="P342"/>
  <c r="BK343"/>
  <c r="BK342"/>
  <c r="J342"/>
  <c r="J343"/>
  <c r="BE343"/>
  <c r="J66"/>
  <c r="BI341"/>
  <c r="BH341"/>
  <c r="BG341"/>
  <c r="BF341"/>
  <c r="T341"/>
  <c r="R341"/>
  <c r="P341"/>
  <c r="BK341"/>
  <c r="J341"/>
  <c r="BE341"/>
  <c r="BI340"/>
  <c r="BH340"/>
  <c r="BG340"/>
  <c r="BF340"/>
  <c r="T340"/>
  <c r="T339"/>
  <c r="T338"/>
  <c r="R340"/>
  <c r="R339"/>
  <c r="R338"/>
  <c r="P340"/>
  <c r="P339"/>
  <c r="P338"/>
  <c r="BK340"/>
  <c r="BK339"/>
  <c r="J339"/>
  <c r="BK338"/>
  <c r="J338"/>
  <c r="J340"/>
  <c r="BE340"/>
  <c r="J65"/>
  <c r="J64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63"/>
  <c r="BI325"/>
  <c r="BH325"/>
  <c r="BG325"/>
  <c r="BF325"/>
  <c r="T325"/>
  <c r="R325"/>
  <c r="P325"/>
  <c r="BK325"/>
  <c r="J325"/>
  <c r="BE325"/>
  <c r="BI317"/>
  <c r="BH317"/>
  <c r="BG317"/>
  <c r="BF317"/>
  <c r="T317"/>
  <c r="R317"/>
  <c r="P317"/>
  <c r="BK317"/>
  <c r="J317"/>
  <c r="BE317"/>
  <c r="BI310"/>
  <c r="BH310"/>
  <c r="BG310"/>
  <c r="BF310"/>
  <c r="T310"/>
  <c r="R310"/>
  <c r="P310"/>
  <c r="BK310"/>
  <c r="J310"/>
  <c r="BE310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89"/>
  <c r="BH289"/>
  <c r="BG289"/>
  <c r="BF289"/>
  <c r="T289"/>
  <c r="R289"/>
  <c r="P289"/>
  <c r="BK289"/>
  <c r="J289"/>
  <c r="BE289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53"/>
  <c r="BH253"/>
  <c r="BG253"/>
  <c r="BF253"/>
  <c r="T253"/>
  <c r="R253"/>
  <c r="P253"/>
  <c r="BK253"/>
  <c r="J253"/>
  <c r="BE253"/>
  <c r="BI243"/>
  <c r="BH243"/>
  <c r="BG243"/>
  <c r="BF243"/>
  <c r="T243"/>
  <c r="R243"/>
  <c r="P243"/>
  <c r="BK243"/>
  <c r="J243"/>
  <c r="BE243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46"/>
  <c r="BH146"/>
  <c r="BG146"/>
  <c r="BF146"/>
  <c r="T146"/>
  <c r="R146"/>
  <c r="P146"/>
  <c r="BK146"/>
  <c r="J146"/>
  <c r="BE146"/>
  <c r="BI134"/>
  <c r="BH134"/>
  <c r="BG134"/>
  <c r="BF134"/>
  <c r="T134"/>
  <c r="R134"/>
  <c r="P134"/>
  <c r="BK134"/>
  <c r="J134"/>
  <c r="BE134"/>
  <c r="BI124"/>
  <c r="BH124"/>
  <c r="BG124"/>
  <c r="BF124"/>
  <c r="T124"/>
  <c r="T123"/>
  <c r="R124"/>
  <c r="R123"/>
  <c r="P124"/>
  <c r="P123"/>
  <c r="BK124"/>
  <c r="BK123"/>
  <c r="J123"/>
  <c r="J124"/>
  <c r="BE124"/>
  <c r="J6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7"/>
  <c i="1" r="BD55"/>
  <c i="2" r="BH97"/>
  <c r="F36"/>
  <c i="1" r="BC55"/>
  <c i="2" r="BG97"/>
  <c r="F35"/>
  <c i="1" r="BB55"/>
  <c i="2" r="BF97"/>
  <c r="J34"/>
  <c i="1" r="AW55"/>
  <c i="2" r="F34"/>
  <c i="1" r="BA55"/>
  <c i="2" r="T97"/>
  <c r="T96"/>
  <c r="T95"/>
  <c r="T94"/>
  <c r="R97"/>
  <c r="R96"/>
  <c r="R95"/>
  <c r="R94"/>
  <c r="P97"/>
  <c r="P96"/>
  <c r="P95"/>
  <c r="P94"/>
  <c i="1" r="AU55"/>
  <c i="2" r="BK97"/>
  <c r="BK96"/>
  <c r="J96"/>
  <c r="BK95"/>
  <c r="J95"/>
  <c r="BK94"/>
  <c r="J94"/>
  <c r="J59"/>
  <c r="J30"/>
  <c i="1" r="AG55"/>
  <c i="2" r="J97"/>
  <c r="BE97"/>
  <c r="J33"/>
  <c i="1" r="AV55"/>
  <c i="2" r="F33"/>
  <c i="1" r="AZ55"/>
  <c i="2" r="J61"/>
  <c r="J60"/>
  <c r="J91"/>
  <c r="J90"/>
  <c r="F90"/>
  <c r="F88"/>
  <c r="E86"/>
  <c r="J55"/>
  <c r="J54"/>
  <c r="F54"/>
  <c r="F52"/>
  <c r="E50"/>
  <c r="J39"/>
  <c r="J18"/>
  <c r="E18"/>
  <c r="F91"/>
  <c r="F55"/>
  <c r="J17"/>
  <c r="J12"/>
  <c r="J88"/>
  <c r="J52"/>
  <c r="E7"/>
  <c r="E8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<sst xmlns="http://schemas.openxmlformats.org/spreadsheetml/2006/main">
  <si>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</si>
  <si>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</si>
  <si>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</si>
  <si>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</si>
  <si>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</si>
  <si>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{965afd31-32f4-4050-a9be-a8099a2ea6fe}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</si>
  <si>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</si>
  <si>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</si>
  <si>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</si>
  <si>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</si>
  <si>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</si>
  <si>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</si>
  <si>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</si>
  <si>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</si>
  <si>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837_19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</si>
  <si>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</si>
  <si>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</si>
  <si>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vlastivědného muzea Nymburk</t>
  </si>
  <si>
    <t>KSO:</t>
  </si>
  <si>
    <t/>
  </si>
  <si>
    <t>CC-CZ:</t>
  </si>
  <si>
    <t>Místo:</t>
  </si>
  <si>
    <t>Nymburk</t>
  </si>
  <si>
    <t>Datum:</t>
  </si>
  <si>
    <t>28. 4. 2019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</si>
  <si>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</si>
  <si>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</si>
  <si>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</si>
  <si>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</si>
  <si>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</si>
  <si>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</si>
  <si>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</si>
  <si>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RAM projekt s.r.o.</t>
  </si>
  <si>
    <t>True</t>
  </si>
  <si>
    <t>Zpracovatel:</t>
  </si>
  <si>
    <t>Ing. Eva Mrvová</t>
  </si>
  <si>
    <t>Poznámka:</t>
  </si>
  <si>
    <t xml:space="preserve">Soupis prací je sestaven za využití položek Cenové soustavy ÚRS. Cenové a technické podmínky položek _x000d_
Cenové soustavy ÚRS, které nejsou uvedeny v soupisu prací (tzv. úvodní části katalogů) jsou neomezeně dálkově _x000d_
k dispozici na www.cs-urs.cz. Položky soupisu prací, které nemají ve sloupci "Cenová soustava" uveden žádný údaj,  _x000d_
nepochází z Cenové soustavy ÚRS._x000d_
Je-li v kontrolním rozpočtu nebo v soupisu prací uvedena v kolonce "popis" obchodní značka jakéhokoliv materiálu,  _x000d_
výrobku nebo technologie, má tento název pouze informativní charakter._x000d_
Pro ocenění a následně pro realizaci je možné použít i jiný materiál, výrobek nebo technologií, se srovnatelnými  _x000d_
 nebo lepšími užitnými vlastnostmi , které odpovídají požadavkům dokumentace._x000d_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</si>
  <si>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</si>
  <si>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</si>
  <si>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</si>
  <si>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</si>
  <si>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</si>
  <si>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</si>
  <si>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</si>
  <si>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</si>
  <si>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</si>
  <si>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</si>
  <si>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</si>
  <si>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</si>
  <si>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</si>
  <si>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</si>
  <si>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</si>
  <si>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</si>
  <si>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</si>
  <si>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</si>
  <si>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</si>
  <si>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</si>
  <si>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</si>
  <si>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</si>
  <si>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</si>
  <si>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</si>
  <si>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</si>
  <si>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</si>
  <si>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</si>
  <si>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</si>
  <si>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</si>
  <si>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</si>
  <si>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</si>
  <si>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</si>
  <si>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</si>
  <si>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</si>
  <si>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</si>
  <si>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</si>
  <si>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</si>
  <si>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</si>
  <si>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</si>
  <si>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</si>
  <si>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</si>
  <si>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</si>
  <si>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</si>
  <si>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{690253cc-4aae-4430-bc3e-8df4613c00ba}</t>
  </si>
  <si>
    <t>2</t>
  </si>
  <si>
    <t>02</t>
  </si>
  <si>
    <t>Stavební úpravy a přístavba</t>
  </si>
  <si>
    <t>{81940fb7-8ba5-48be-a736-892b16290e25}</t>
  </si>
  <si>
    <t>03</t>
  </si>
  <si>
    <t>Venkovní úpravy</t>
  </si>
  <si>
    <t>{8c6d21cb-b23b-4968-bc63-72bbf5669367}</t>
  </si>
  <si>
    <t>04</t>
  </si>
  <si>
    <t>Ostatní náklady</t>
  </si>
  <si>
    <t>OST</t>
  </si>
  <si>
    <t>{3b2be57e-7b9b-46b1-92e1-862af5c31497}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</si>
  <si>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</si>
  <si>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</si>
  <si>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</si>
  <si>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</si>
  <si>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</si>
  <si>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</si>
  <si>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</si>
  <si>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</si>
  <si>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</si>
  <si>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</si>
  <si>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</si>
  <si>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</si>
  <si>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</si>
  <si>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</si>
  <si>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</si>
  <si>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</si>
  <si>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</si>
  <si>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</si>
  <si>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</si>
  <si>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</si>
  <si>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</si>
  <si>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</si>
  <si>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</si>
  <si>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</si>
  <si>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</si>
  <si>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</si>
  <si>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</si>
  <si>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</si>
  <si>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</si>
  <si>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</si>
  <si>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</si>
  <si>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</si>
  <si>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</si>
  <si>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</si>
  <si>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</si>
  <si>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</si>
  <si>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</si>
  <si>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</si>
  <si>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</si>
  <si>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</si>
  <si>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</si>
  <si>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</si>
  <si>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m2</t>
  </si>
  <si>
    <t>CS ÚRS 2019 01</t>
  </si>
  <si>
    <t>4</t>
  </si>
  <si>
    <t>-1213345192</t>
  </si>
  <si>
    <t>VV</t>
  </si>
  <si>
    <t>8+9,3 "chodník"</t>
  </si>
  <si>
    <t>113106291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</si>
  <si>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živicí</t>
  </si>
  <si>
    <t>-407473050</t>
  </si>
  <si>
    <t>58,53</t>
  </si>
  <si>
    <t>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</si>
  <si>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</si>
  <si>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</si>
  <si>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-897496877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</si>
  <si>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</si>
  <si>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</si>
  <si>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-978341686</t>
  </si>
  <si>
    <t>21,55 "dvorek"</t>
  </si>
  <si>
    <t>5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</si>
  <si>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</si>
  <si>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</si>
  <si>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</si>
  <si>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-416438179</t>
  </si>
  <si>
    <t>86,45*0,3 "trávník"</t>
  </si>
  <si>
    <t>6</t>
  </si>
  <si>
    <t>122201101</t>
  </si>
  <si>
    <t>Odkopávky a prokopávky nezapažené s přehozením výkopku na vzdálenost do 3 m nebo s naložením na dopravní prostředek v hornině tř. 3 do 100 m3</t>
  </si>
  <si>
    <t>-462202840</t>
  </si>
  <si>
    <t>58,53*0,3 "panelová vozovka"</t>
  </si>
  <si>
    <t>21,55*0,15 "dvorek"</t>
  </si>
  <si>
    <t>9*10*0,25"plocha přístavby"</t>
  </si>
  <si>
    <t>Součet</t>
  </si>
  <si>
    <t>7</t>
  </si>
  <si>
    <t>131201101</t>
  </si>
  <si>
    <t>Hloubení nezapažených jam a zářezů s urovnáním dna do předepsaného profilu a spádu v hornině tř. 3 do 100 m3</t>
  </si>
  <si>
    <t>2012589142</t>
  </si>
  <si>
    <t>"1PP"</t>
  </si>
  <si>
    <t>2,241*1,95*1,8 " šachta pro dojezd výtahu"</t>
  </si>
  <si>
    <t>8</t>
  </si>
  <si>
    <t>132201101</t>
  </si>
  <si>
    <t>Hloubení zapažených i nezapažených rýh šířky do 600 mm s urovnáním dna do předepsaného profilu a spádu v hornině tř. 3 do 100 m3</t>
  </si>
  <si>
    <t>639559371</t>
  </si>
  <si>
    <t>(9,39+7,465)*2*0,6*0,8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</si>
  <si>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</si>
  <si>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</si>
  <si>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</si>
  <si>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-262713887</t>
  </si>
  <si>
    <t>43,292+7,866+16,181</t>
  </si>
  <si>
    <t>10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</si>
  <si>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</si>
  <si>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</si>
  <si>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1203077621</t>
  </si>
  <si>
    <t>67,339*12 'Přepočtené koeficientem množství</t>
  </si>
  <si>
    <t>11</t>
  </si>
  <si>
    <t>171201201</t>
  </si>
  <si>
    <t>Uložení sypaniny na skládky</t>
  </si>
  <si>
    <t>-1452336800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</si>
  <si>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</si>
  <si>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</si>
  <si>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</si>
  <si>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</si>
  <si>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70475962</t>
  </si>
  <si>
    <t>67,339*1,6 'Přepočtené koeficientem množství</t>
  </si>
  <si>
    <t>Ostatní konstrukce a práce-bourání</t>
  </si>
  <si>
    <t>13</t>
  </si>
  <si>
    <t>962031132</t>
  </si>
  <si>
    <t>Bourání příček z cihel, tvárnic nebo příčkovek z cihel pálených, plných nebo dutých na maltu vápennou nebo vápenocementovou, tl. do 100 mm</t>
  </si>
  <si>
    <t>1764382107</t>
  </si>
  <si>
    <t>1PP</t>
  </si>
  <si>
    <t>(3,584+2,659+1,3)*2,4</t>
  </si>
  <si>
    <t>-0,7*1,97*2</t>
  </si>
  <si>
    <t>1NP</t>
  </si>
  <si>
    <t>1,437*2*3,34-0,8*2,0</t>
  </si>
  <si>
    <t>2NP</t>
  </si>
  <si>
    <t>3,058*3,392-0,8*2,0</t>
  </si>
  <si>
    <t>(1,3+0,95)*3,392-0,7*2,0</t>
  </si>
  <si>
    <t>14</t>
  </si>
  <si>
    <t>962031133</t>
  </si>
  <si>
    <t>Bourání příček z cihel, tvárnic nebo příčkovek z cihel pálených, plných nebo dutých na maltu vápennou nebo vápenocementovou, tl. do 150 mm</t>
  </si>
  <si>
    <t>917611008</t>
  </si>
  <si>
    <t xml:space="preserve">(3,845+1,147)*2,4 </t>
  </si>
  <si>
    <t>-0,8*1,97*2</t>
  </si>
  <si>
    <t>1,5 "zazdívka"</t>
  </si>
  <si>
    <t>0,9*3,34-0,7*2,0</t>
  </si>
  <si>
    <t>4,051*3,412</t>
  </si>
  <si>
    <t>3NP</t>
  </si>
  <si>
    <t>(3,049+1,13)*3,412-0,899*2,0</t>
  </si>
  <si>
    <t>962032241</t>
  </si>
  <si>
    <t>Bourání zdiva nadzákladového z cihel nebo tvárnic z cihel pálených nebo vápenopískových, na maltu cementovou, objemu přes 1 m3</t>
  </si>
  <si>
    <t>1360415955</t>
  </si>
  <si>
    <t>3,064*0,3*0,3*2</t>
  </si>
  <si>
    <t>0,351*7,189*1,9085 "venkovní zeď u chodníku</t>
  </si>
  <si>
    <t>"1NP"</t>
  </si>
  <si>
    <t>5,396*0,2*2,871+0,75*0,25*2,871</t>
  </si>
  <si>
    <t>-0,98*2,0*0,2</t>
  </si>
  <si>
    <t>5,949*0,3*3,34</t>
  </si>
  <si>
    <t>-(0,94*2,0*0,3+0,5*0,3*3,34)</t>
  </si>
  <si>
    <t>0,2*0,6*2,871</t>
  </si>
  <si>
    <t>"2NP"</t>
  </si>
  <si>
    <t>(2,592+5,272)*0,3*3,412</t>
  </si>
  <si>
    <t>-(0,78+0,88)*2,0*0,3</t>
  </si>
  <si>
    <t>3,235*3,393*0,3-1,28*2,2*0,3</t>
  </si>
  <si>
    <t>"3NP"</t>
  </si>
  <si>
    <t>(1,429+4,791)*3,412*0,3-1,0*2,0*0,3</t>
  </si>
  <si>
    <t>3,795*2,1*0,2-1,0*2,0*0,2</t>
  </si>
  <si>
    <t>16</t>
  </si>
  <si>
    <t>962081141</t>
  </si>
  <si>
    <t>Bourání zdiva příček nebo vybourání otvorů ze skleněných tvárnic, tl. do 150 mm</t>
  </si>
  <si>
    <t>-659302155</t>
  </si>
  <si>
    <t>2,5*2 "2NP"</t>
  </si>
  <si>
    <t>17</t>
  </si>
  <si>
    <t>963053935</t>
  </si>
  <si>
    <t>Bourání železobetonových monolitických schodišťových ramen zazděných oboustranně</t>
  </si>
  <si>
    <t>1510110323</t>
  </si>
  <si>
    <t>0,95*1,15 "1NP"</t>
  </si>
  <si>
    <t>18</t>
  </si>
  <si>
    <t>965031131</t>
  </si>
  <si>
    <t>Bourání podlah z cihel bez podkladního lože, s jakoukoliv výplní spár kladených naplocho, plochy přes 1 m2</t>
  </si>
  <si>
    <t>-64590056</t>
  </si>
  <si>
    <t>(48,57+2,7) " 001+002</t>
  </si>
  <si>
    <t>12,13+15,68+15,95 "003+004+005</t>
  </si>
  <si>
    <t>19</t>
  </si>
  <si>
    <t>965042141</t>
  </si>
  <si>
    <t>Bourání mazanin betonových nebo z litého asfaltu tl. do 100 mm, plochy přes 4 m2</t>
  </si>
  <si>
    <t>-1878475964</t>
  </si>
  <si>
    <t>(6,35+45,15+33,11+37,19+34,86+17,21+7,37+10,81+18,79+27,74+3,03+1,91+4,21+2,2)*0,1 "100-112"</t>
  </si>
  <si>
    <t>20</t>
  </si>
  <si>
    <t>965042241</t>
  </si>
  <si>
    <t>Bourání mazanin betonových nebo z litého asfaltu tl. přes 100 mm, plochy přes 4 m2</t>
  </si>
  <si>
    <t>-2068509771</t>
  </si>
  <si>
    <t xml:space="preserve">(20,44+18,7)*0,3 </t>
  </si>
  <si>
    <t xml:space="preserve">21,77*0,3  "119"</t>
  </si>
  <si>
    <t>965081113</t>
  </si>
  <si>
    <t>Bourání podlah z dlaždic bez podkladního lože nebo mazaniny, s jakoukoliv výplní spár půdních, plochy přes 1 m2</t>
  </si>
  <si>
    <t>719095829</t>
  </si>
  <si>
    <t>3,4+51,13+43,78 "301-303"</t>
  </si>
  <si>
    <t>22</t>
  </si>
  <si>
    <t>965081213</t>
  </si>
  <si>
    <t>Bourání podlah z dlaždic bez podkladního lože nebo mazaniny, s jakoukoliv výplní spár keramických nebo xylolitových tl. do 10 mm, plochy přes 1 m2</t>
  </si>
  <si>
    <t>-1059938158</t>
  </si>
  <si>
    <t>6,35+45,15+33,11+37,19+34,86+17,21+7,37+10,81+18,79+27,74+3,03+1,91+4,21+19,35+2,2+21,77 "1NP"</t>
  </si>
  <si>
    <t>23</t>
  </si>
  <si>
    <t>965082941</t>
  </si>
  <si>
    <t>Odstranění násypu pod podlahami nebo ochranného násypu na střechách tl. přes 200 mm jakékoliv plochy</t>
  </si>
  <si>
    <t>-478509524</t>
  </si>
  <si>
    <t>(2,35+2,31)*0,3 " 006+007</t>
  </si>
  <si>
    <t>(48,57+2,7)*0,3 " 001+002</t>
  </si>
  <si>
    <t>(20,44+18,7)*0,3 "003+004+005</t>
  </si>
  <si>
    <t>21,77*0,3 "dvorek -119"</t>
  </si>
  <si>
    <t>(3,4+51,13+43,78)*0,08 "301-303"</t>
  </si>
  <si>
    <t>248,16*0,08 "304</t>
  </si>
  <si>
    <t>24</t>
  </si>
  <si>
    <t>968062355</t>
  </si>
  <si>
    <t>Vybourání dřevěných rámů oken s křídly, dveřních zárubní, vrat, stěn, ostění nebo obkladů rámů oken s křídly dvojitých, plochy do 2 m2</t>
  </si>
  <si>
    <t>-1668296417</t>
  </si>
  <si>
    <t>1,453*1,6*2+1,379*1,6*2"103+102"</t>
  </si>
  <si>
    <t>1,37*1,6*2+1,37*1,6*3 "104+107+109"</t>
  </si>
  <si>
    <t>1,028*2 "213"</t>
  </si>
  <si>
    <t>25</t>
  </si>
  <si>
    <t>968062455</t>
  </si>
  <si>
    <t>Vybourání dřevěných rámů oken s křídly, dveřních zárubní, vrat, stěn, ostění nebo obkladů dveřních zárubní, plochy do 2 m2</t>
  </si>
  <si>
    <t>1688146037</t>
  </si>
  <si>
    <t>(1*2,15*2)+0,9*2,1+0,98*2,38+0,95*2,15 "118+117+116"</t>
  </si>
  <si>
    <t>0,7*2,15*2+0,8*2,15*2+1,1*2,15+0,9*2,15 "110+112+114"</t>
  </si>
  <si>
    <t>(1,45*2,15)+2,81*2,15*2+1,291*2,15 " 109+101+119"</t>
  </si>
  <si>
    <t>1,28*2,2+1,5*2,2+1,28*2,2*3+1,3*2,2+1,273*2,2 "212+209+204"</t>
  </si>
  <si>
    <t xml:space="preserve">1,15*2,2*2+1,3*2,2*2  "200"</t>
  </si>
  <si>
    <t>26</t>
  </si>
  <si>
    <t>969021121</t>
  </si>
  <si>
    <t>Vybourání kanalizačního potrubí DN do 200 mm</t>
  </si>
  <si>
    <t>m</t>
  </si>
  <si>
    <t>-816631877</t>
  </si>
  <si>
    <t>6,542 "kanalizace</t>
  </si>
  <si>
    <t>27</t>
  </si>
  <si>
    <t>971033521</t>
  </si>
  <si>
    <t>Vybourání otvorů ve zdivu základovém nebo nadzákladovém z cihel, tvárnic, příčkovek z cihel pálených na maltu vápennou nebo vápenocementovou plochy do 1 m2, tl. do 100 mm</t>
  </si>
  <si>
    <t>654034121</t>
  </si>
  <si>
    <t>0,6*0,6*7 "obnova původních otvorů</t>
  </si>
  <si>
    <t>28</t>
  </si>
  <si>
    <t>971033561</t>
  </si>
  <si>
    <t>Vybourání otvorů ve zdivu základovém nebo nadzákladovém z cihel, tvárnic, příčkovek z cihel pálených na maltu vápennou nebo vápenocementovou plochy do 1 m2, tl. do 600 mm</t>
  </si>
  <si>
    <t>-2000929827</t>
  </si>
  <si>
    <t xml:space="preserve">0,6*1*2,1 </t>
  </si>
  <si>
    <t>0,6*0,6*2,2</t>
  </si>
  <si>
    <t>0,6*0,6*2,25</t>
  </si>
  <si>
    <t>29</t>
  </si>
  <si>
    <t>971033581</t>
  </si>
  <si>
    <t>Vybourání otvorů ve zdivu základovém nebo nadzákladovém z cihel, tvárnic, příčkovek z cihel pálených na maltu vápennou nebo vápenocementovou plochy do 1 m2, tl. do 900 mm</t>
  </si>
  <si>
    <t>1672673692</t>
  </si>
  <si>
    <t>0,35*0,75*2,4</t>
  </si>
  <si>
    <t>0,09*2,38*0,65</t>
  </si>
  <si>
    <t>30</t>
  </si>
  <si>
    <t>971033631</t>
  </si>
  <si>
    <t>Vybourání otvorů ve zdivu základovém nebo nadzákladovém z cihel, tvárnic, příčkovek z cihel pálených na maltu vápennou nebo vápenocementovou plochy do 4 m2, tl. do 150 mm</t>
  </si>
  <si>
    <t>-1698175245</t>
  </si>
  <si>
    <t>1,087*2,38</t>
  </si>
  <si>
    <t>1,465*2,38</t>
  </si>
  <si>
    <t>1,465*2,15</t>
  </si>
  <si>
    <t>0,68*2,0</t>
  </si>
  <si>
    <t>0,98*2,1</t>
  </si>
  <si>
    <t>0,972*3,412</t>
  </si>
  <si>
    <t>31</t>
  </si>
  <si>
    <t>971033641</t>
  </si>
  <si>
    <t>Vybourání otvorů ve zdivu základovém nebo nadzákladovém z cihel, tvárnic, příčkovek z cihel pálených na maltu vápennou nebo vápenocementovou plochy do 4 m2, tl. do 300 mm</t>
  </si>
  <si>
    <t>343059894</t>
  </si>
  <si>
    <t>0,975*2,871*0,24</t>
  </si>
  <si>
    <t>0,9*2,15*0,3</t>
  </si>
  <si>
    <t>1,6*2,38*0,25</t>
  </si>
  <si>
    <t>1,651*2,3*0,25</t>
  </si>
  <si>
    <t>0,2*0,2*3,34</t>
  </si>
  <si>
    <t>1,1*2,15*0,3</t>
  </si>
  <si>
    <t>32</t>
  </si>
  <si>
    <t>971033651</t>
  </si>
  <si>
    <t>Vybourání otvorů ve zdivu základovém nebo nadzákladovém z cihel, tvárnic, příčkovek z cihel pálených na maltu vápennou nebo vápenocementovou plochy do 4 m2, tl. do 600 mm</t>
  </si>
  <si>
    <t>1065259677</t>
  </si>
  <si>
    <t>0,95*2,4*0,34</t>
  </si>
  <si>
    <t>1,06*2,15*0,35</t>
  </si>
  <si>
    <t>1,5*1,89*0,6</t>
  </si>
  <si>
    <t>1*2,1*0,45</t>
  </si>
  <si>
    <t>0,75*2,38*0,45</t>
  </si>
  <si>
    <t>1,126*2,15*0,6*2</t>
  </si>
  <si>
    <t>(2,592+5,272)*3,412*0,3</t>
  </si>
  <si>
    <t>0,98*2,2*0,5</t>
  </si>
  <si>
    <t xml:space="preserve">3,235*2,25*0,3 </t>
  </si>
  <si>
    <t>-1,28*2,2*0,3</t>
  </si>
  <si>
    <t>2,16*2,2*0,5*2</t>
  </si>
  <si>
    <t>33</t>
  </si>
  <si>
    <t>971033681</t>
  </si>
  <si>
    <t>Vybourání otvorů ve zdivu základovém nebo nadzákladovém z cihel, tvárnic, příčkovek z cihel pálených na maltu vápennou nebo vápenocementovou plochy do 4 m2, tl. do 900 mm</t>
  </si>
  <si>
    <t>-725765090</t>
  </si>
  <si>
    <t>1,3*2,38*0,48</t>
  </si>
  <si>
    <t>0,6*2,175*0,74*2</t>
  </si>
  <si>
    <t>34</t>
  </si>
  <si>
    <t>972054691</t>
  </si>
  <si>
    <t>Vybourání otvorů ve stropech nebo klenbách železobetonových bez odstranění podlahy a násypu, plochy do 4 m2, tl. přes 80 mm</t>
  </si>
  <si>
    <t>163904783</t>
  </si>
  <si>
    <t>4,18*0,2 " otvor nad schodištěm</t>
  </si>
  <si>
    <t>35</t>
  </si>
  <si>
    <t>978036191</t>
  </si>
  <si>
    <t>Otlučení cementových omítek vnějších ploch s vyškrabáním spar zdiva a s očištěním povrchu, v rozsahu přes 80 do 100 %</t>
  </si>
  <si>
    <t>924715600</t>
  </si>
  <si>
    <t>858 "stávající omítka - oprava"</t>
  </si>
  <si>
    <t>36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</si>
  <si>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</si>
  <si>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</si>
  <si>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1730683010</t>
  </si>
  <si>
    <t>37</t>
  </si>
  <si>
    <t>981511112</t>
  </si>
  <si>
    <t>Demolice konstrukcí objektů postupným rozebíráním zdiva na maltu cementovou z cihel nebo tvárnic</t>
  </si>
  <si>
    <t>1069709024</t>
  </si>
  <si>
    <t>1,143*0,694*7,45 "komín1</t>
  </si>
  <si>
    <t>0,5*0,722*4,95 "komín 2</t>
  </si>
  <si>
    <t>0,5*0,611*6,9 "komín 3</t>
  </si>
  <si>
    <t>38</t>
  </si>
  <si>
    <t>98511111R</t>
  </si>
  <si>
    <t>Otlučení nebo odsekání vrstev omítek stěn</t>
  </si>
  <si>
    <t>-1954777893</t>
  </si>
  <si>
    <t>((6,542+0,898+3,07+0,94+1,671+4,568)*2+(3,3+2+2,7)*2)*3,064 "001+002"</t>
  </si>
  <si>
    <t>(8,508+3,584+2,456)*2*2,4 "004+003"</t>
  </si>
  <si>
    <t>(3,845+5,2)*2*2,4 "005</t>
  </si>
  <si>
    <t>(5,139+4,433)*2 "119"</t>
  </si>
  <si>
    <t>fasáda</t>
  </si>
  <si>
    <t>742+60</t>
  </si>
  <si>
    <t>39</t>
  </si>
  <si>
    <t>98511112R</t>
  </si>
  <si>
    <t>Otlučení nebo odsekání vrstev omítek líce kleneb a podhledů</t>
  </si>
  <si>
    <t>-906803516</t>
  </si>
  <si>
    <t>(48,57+2,7+12,13+15,68+15,95+2,35+2,31) "001-007</t>
  </si>
  <si>
    <t>40</t>
  </si>
  <si>
    <t>985121122</t>
  </si>
  <si>
    <t>Tryskání degradovaného betonu stěn, rubu kleneb a podlah vodou pod tlakem přes 300 do 1 250 barů</t>
  </si>
  <si>
    <t>-1676969539</t>
  </si>
  <si>
    <t>1,053*3,766 " schodiště</t>
  </si>
  <si>
    <t>(0,161+0,3)*20*1,343+1,343*1,1 "schodiště</t>
  </si>
  <si>
    <t>(0,175+0,3)*22*1,343+1,343*1 "schodiště"</t>
  </si>
  <si>
    <t>41</t>
  </si>
  <si>
    <t>985142112</t>
  </si>
  <si>
    <t>Vysekání spojovací hmoty ze spár zdiva včetně vyčištění hloubky spáry do 40 mm délky spáry na 1 m2 upravované plochy přes 6 do 12 m</t>
  </si>
  <si>
    <t>967521104</t>
  </si>
  <si>
    <t>42</t>
  </si>
  <si>
    <t>985311312</t>
  </si>
  <si>
    <t>Reprofilace betonu sanačními maltami na cementové bázi ručně rubu kleneb a podlah, tloušťky přes 10 do 20 mm</t>
  </si>
  <si>
    <t>-438768730</t>
  </si>
  <si>
    <t>43</t>
  </si>
  <si>
    <t>985324211</t>
  </si>
  <si>
    <t>Ochranný nátěr betonu akrylátový dvojnásobný s impregnací (OS-B)</t>
  </si>
  <si>
    <t>202601742</t>
  </si>
  <si>
    <t>997</t>
  </si>
  <si>
    <t>Přesun sutě</t>
  </si>
  <si>
    <t>44</t>
  </si>
  <si>
    <t>997013501</t>
  </si>
  <si>
    <t>Odvoz suti a vybouraných hmot na skládku nebo meziskládku se složením, na vzdálenost do 1 km</t>
  </si>
  <si>
    <t>210450336</t>
  </si>
  <si>
    <t>45</t>
  </si>
  <si>
    <t>997013509</t>
  </si>
  <si>
    <t>Odvoz suti a vybouraných hmot na skládku nebo meziskládku se složením, na vzdálenost Příplatek k ceně za každý další i započatý 1 km přes 1 km</t>
  </si>
  <si>
    <t>-343116641</t>
  </si>
  <si>
    <t>572,774*12 'Přepočtené koeficientem množství</t>
  </si>
  <si>
    <t>46</t>
  </si>
  <si>
    <t>997013831</t>
  </si>
  <si>
    <t>Poplatek za uložení stavebního odpadu na skládce (skládkovné) směsného stavebního a demoličního zatříděného do Katalogu odpadů pod kódem 170 904</t>
  </si>
  <si>
    <t>-1838846306</t>
  </si>
  <si>
    <t>PSV</t>
  </si>
  <si>
    <t>Práce a dodávky PSV</t>
  </si>
  <si>
    <t>725</t>
  </si>
  <si>
    <t>Zdravotechnika - zařizovací předměty</t>
  </si>
  <si>
    <t>47</t>
  </si>
  <si>
    <t>725110811</t>
  </si>
  <si>
    <t>Demontáž klozetů splachovacích s nádrží nebo tlakovým splachovačem</t>
  </si>
  <si>
    <t>soubor</t>
  </si>
  <si>
    <t>-997248392</t>
  </si>
  <si>
    <t>48</t>
  </si>
  <si>
    <t>725210821</t>
  </si>
  <si>
    <t>Demontáž umyvadel bez výtokových armatur umyvadel</t>
  </si>
  <si>
    <t>1549855256</t>
  </si>
  <si>
    <t>733</t>
  </si>
  <si>
    <t>Ústřední vytápění - rozvodné potrubí</t>
  </si>
  <si>
    <t>49</t>
  </si>
  <si>
    <t>733120815</t>
  </si>
  <si>
    <t>Demontáž potrubí z trubek ocelových hladkých Ø do 38</t>
  </si>
  <si>
    <t>-851968107</t>
  </si>
  <si>
    <t>216 "1NP"</t>
  </si>
  <si>
    <t>216 "2NP"</t>
  </si>
  <si>
    <t>735</t>
  </si>
  <si>
    <t>Ústřední vytápění - otopná tělesa</t>
  </si>
  <si>
    <t>50</t>
  </si>
  <si>
    <t>735111810</t>
  </si>
  <si>
    <t>Demontáž otopných těles litinových článkových</t>
  </si>
  <si>
    <t>993420983</t>
  </si>
  <si>
    <t>1,2*0,6*18 "1NP"</t>
  </si>
  <si>
    <t>1,2*0,6*18 "2NP"</t>
  </si>
  <si>
    <t>51</t>
  </si>
  <si>
    <t>735494811</t>
  </si>
  <si>
    <t>Vypuštění vody z otopných soustav bez kotlů, ohříváků, zásobníků a nádrží</t>
  </si>
  <si>
    <t>444119069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</si>
  <si>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</si>
  <si>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</si>
  <si>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</si>
  <si>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</si>
  <si>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</si>
  <si>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1562282683</t>
  </si>
  <si>
    <t xml:space="preserve">5,2+4,1+3,4  "krokve</t>
  </si>
  <si>
    <t>10,2+5,6+4,8+6,8+4,25+3,6+3,1+3,7+1,8*2+1,9 " vzpěry</t>
  </si>
  <si>
    <t>2,6*2+1,8</t>
  </si>
  <si>
    <t>53</t>
  </si>
  <si>
    <t>762331814</t>
  </si>
  <si>
    <t>Demontáž vázaných konstrukcí krovů sklonu do 60° z hranolů, hranolků, fošen, průřezové plochy přes 288 do 450 cm2</t>
  </si>
  <si>
    <t>2007751004</t>
  </si>
  <si>
    <t>6,1*2+6,8 "18x20, 17x19 vazné trámy"</t>
  </si>
  <si>
    <t>3,1*2 "sloupy</t>
  </si>
  <si>
    <t>54</t>
  </si>
  <si>
    <t>762342811</t>
  </si>
  <si>
    <t>Demontáž bednění a laťování laťování střech sklonu do 60° se všemi nadstřešními konstrukcemi, z latí průřezové plochy do 25 cm2 při osové vzdálenosti do 0,22 m</t>
  </si>
  <si>
    <t>493563983</t>
  </si>
  <si>
    <t>435</t>
  </si>
  <si>
    <t>55</t>
  </si>
  <si>
    <t>762511887</t>
  </si>
  <si>
    <t>Demontáž podlahové konstrukce podkladové z dřevoštěpkových desek dvouvrstvých lepených na pero a drážku, tloušťka desky přes 2x15 mm</t>
  </si>
  <si>
    <t>2023400458</t>
  </si>
  <si>
    <t>248,16 "3NP"</t>
  </si>
  <si>
    <t>56</t>
  </si>
  <si>
    <t>762812811</t>
  </si>
  <si>
    <t>Demontáž záklopů stropů vrchních a zapuštěných z hoblovaných prken s olištováním, tl. do 32 mm</t>
  </si>
  <si>
    <t>-641918848</t>
  </si>
  <si>
    <t>43,78+(51,13+248,16)*0,1 " 303+ 10% 302-304"</t>
  </si>
  <si>
    <t>763</t>
  </si>
  <si>
    <t>Konstrukce suché výstavby</t>
  </si>
  <si>
    <t>57</t>
  </si>
  <si>
    <t>763111812</t>
  </si>
  <si>
    <t>Demontáž příček ze sádrokartonových desek s nosnou konstrukcí z ocelových profilů jednoduchých, opláštění dvojité</t>
  </si>
  <si>
    <t>254028132</t>
  </si>
  <si>
    <t>10,031*1,2+6,494*2+1,603*2+10,148*2,2 "3NP"</t>
  </si>
  <si>
    <t>764</t>
  </si>
  <si>
    <t>Konstrukce klempířské</t>
  </si>
  <si>
    <t>58</t>
  </si>
  <si>
    <t>764001821</t>
  </si>
  <si>
    <t>Demontáž klempířských konstrukcí krytiny ze svitků nebo tabulí do suti</t>
  </si>
  <si>
    <t>1445932449</t>
  </si>
  <si>
    <t xml:space="preserve">435 </t>
  </si>
  <si>
    <t>59</t>
  </si>
  <si>
    <t>764002851</t>
  </si>
  <si>
    <t>Demontáž klempířských konstrukcí oplechování parapetů do suti</t>
  </si>
  <si>
    <t>-1477953279</t>
  </si>
  <si>
    <t>1,4*2+1,6+1,2*9</t>
  </si>
  <si>
    <t>1,2*6+5*1+1,6+1,026*3</t>
  </si>
  <si>
    <t>60</t>
  </si>
  <si>
    <t>764004801</t>
  </si>
  <si>
    <t>Demontáž klempířských konstrukcí žlabu podokapního do suti</t>
  </si>
  <si>
    <t>487525973</t>
  </si>
  <si>
    <t>13,727+5,941+2,035+17,722+8,354+16,55+4,12+3,75+5</t>
  </si>
  <si>
    <t>61</t>
  </si>
  <si>
    <t>764004861</t>
  </si>
  <si>
    <t>Demontáž klempířských konstrukcí svodu do suti</t>
  </si>
  <si>
    <t>1946652035</t>
  </si>
  <si>
    <t>7,9*4 "svody"</t>
  </si>
  <si>
    <t>767</t>
  </si>
  <si>
    <t>Konstrukce zámečnické</t>
  </si>
  <si>
    <t>62</t>
  </si>
  <si>
    <t>767996801</t>
  </si>
  <si>
    <t>Demontáž ostatních zámečnických konstrukcí o hmotnosti jednotlivých dílů rozebráním do 50 kg</t>
  </si>
  <si>
    <t>kg</t>
  </si>
  <si>
    <t>-1637288389</t>
  </si>
  <si>
    <t>487 "mříže</t>
  </si>
  <si>
    <t>346 "mříže"</t>
  </si>
  <si>
    <t>4,2*2,566*40 "zastřešení schodiště</t>
  </si>
  <si>
    <t>771</t>
  </si>
  <si>
    <t>Podlahy z dlaždic</t>
  </si>
  <si>
    <t>63</t>
  </si>
  <si>
    <t>77157181R</t>
  </si>
  <si>
    <t>Demontáž podlah z dlaždic keramických ornamentálních kladených do malty s očištěním</t>
  </si>
  <si>
    <t>-356874544</t>
  </si>
  <si>
    <t>26,5 "2NP chodba se schodištěm"</t>
  </si>
  <si>
    <t>776</t>
  </si>
  <si>
    <t>Podlahy povlakové</t>
  </si>
  <si>
    <t>64</t>
  </si>
  <si>
    <t>776201812</t>
  </si>
  <si>
    <t>Demontáž povlakových podlahovin lepených ručně s podložkou</t>
  </si>
  <si>
    <t>-302719901</t>
  </si>
  <si>
    <t>22,52+21,23+13,39+7,66+9,35 "113-118"</t>
  </si>
  <si>
    <t>29,5+24,5+40+13,02+6,18+20,7+23,01+20,67+10,33 "201 -214"</t>
  </si>
  <si>
    <t>787</t>
  </si>
  <si>
    <t>Dokončovací práce - zasklívání</t>
  </si>
  <si>
    <t>65</t>
  </si>
  <si>
    <t>787300801</t>
  </si>
  <si>
    <t>Vysklívání střešních konstrukcí a střešních světlíků tmelených</t>
  </si>
  <si>
    <t>510319684</t>
  </si>
  <si>
    <t>4,2*2 " zastřešení schodiště</t>
  </si>
  <si>
    <t>CP</t>
  </si>
  <si>
    <t>celková plocha místností</t>
  </si>
  <si>
    <t>1206,31</t>
  </si>
  <si>
    <t>fa</t>
  </si>
  <si>
    <t>fasáda stávající</t>
  </si>
  <si>
    <t>858</t>
  </si>
  <si>
    <t>MD_st</t>
  </si>
  <si>
    <t>mikrodecor stěny</t>
  </si>
  <si>
    <t>307,8</t>
  </si>
  <si>
    <t>po_a</t>
  </si>
  <si>
    <t>podlaha a - cihelná dlažba</t>
  </si>
  <si>
    <t>47,29</t>
  </si>
  <si>
    <t>po_b</t>
  </si>
  <si>
    <t>podlaha b - mikrodecor 1PP</t>
  </si>
  <si>
    <t>43,76</t>
  </si>
  <si>
    <t>po_c</t>
  </si>
  <si>
    <t>podlaha c - dno výtahu</t>
  </si>
  <si>
    <t>5,248</t>
  </si>
  <si>
    <t>po_d</t>
  </si>
  <si>
    <t>podlaha d- microdecor 1NP</t>
  </si>
  <si>
    <t>251,86</t>
  </si>
  <si>
    <t>02 - Stavební úpravy a přístavba</t>
  </si>
  <si>
    <t>po_e</t>
  </si>
  <si>
    <t>podlaha e - ornamentální dlažba</t>
  </si>
  <si>
    <t>34,38</t>
  </si>
  <si>
    <t>po_f</t>
  </si>
  <si>
    <t>podlaha f - repase parket</t>
  </si>
  <si>
    <t>239,02</t>
  </si>
  <si>
    <t>po_g</t>
  </si>
  <si>
    <t>podlaha g - nové parkety</t>
  </si>
  <si>
    <t>205,07</t>
  </si>
  <si>
    <t>po_h</t>
  </si>
  <si>
    <t>podlaha h - mikrodecor 1NP vnitřní dvorek</t>
  </si>
  <si>
    <t>29,83</t>
  </si>
  <si>
    <t>po_i</t>
  </si>
  <si>
    <t>podlaha i - vinyl 3NP</t>
  </si>
  <si>
    <t>253,31</t>
  </si>
  <si>
    <t>po_k</t>
  </si>
  <si>
    <t>podlaha k - mikrodecor 1NP přístavba</t>
  </si>
  <si>
    <t>58,18</t>
  </si>
  <si>
    <t>PP_1</t>
  </si>
  <si>
    <t>1PP - celková plocha místností</t>
  </si>
  <si>
    <t>95,42</t>
  </si>
  <si>
    <t>štuk</t>
  </si>
  <si>
    <t>štuk vnější omítky</t>
  </si>
  <si>
    <t>1041,099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</si>
  <si>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</si>
  <si>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</si>
  <si>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</si>
  <si>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</si>
  <si>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</si>
  <si>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</si>
  <si>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</si>
  <si>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</si>
  <si>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</si>
  <si>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</si>
  <si>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731 - Ústřední vytápění </t>
  </si>
  <si>
    <t xml:space="preserve">    741 - Elektroinstalace - silnoproud</t>
  </si>
  <si>
    <t xml:space="preserve">    751 - Vzduchotechnika</t>
  </si>
  <si>
    <t xml:space="preserve">    765 - Krytina skládaná</t>
  </si>
  <si>
    <t xml:space="preserve">    766 - Konstrukce truhlářské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</si>
  <si>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</si>
  <si>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</si>
  <si>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</si>
  <si>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</si>
  <si>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</si>
  <si>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</si>
  <si>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OST - Ostatní</t>
  </si>
  <si>
    <t>Zakládání</t>
  </si>
  <si>
    <t>271532213</t>
  </si>
  <si>
    <t>Podsyp pod základové konstrukce se zhutněním a urovnáním povrchu z kameniva hrubého, frakce 8 - 16 mm</t>
  </si>
  <si>
    <t>-112426587</t>
  </si>
  <si>
    <t>8,75*8,0*0,15 "přístavba"</t>
  </si>
  <si>
    <t>273313611</t>
  </si>
  <si>
    <t>Základy z betonu prostého desky z betonu kamenem neprokládaného tř. C 16/20</t>
  </si>
  <si>
    <t>716895757</t>
  </si>
  <si>
    <t>273313711</t>
  </si>
  <si>
    <t>Základy z betonu prostého desky z betonu kamenem neprokládaného tř. C 20/25</t>
  </si>
  <si>
    <t>-1879296820</t>
  </si>
  <si>
    <t xml:space="preserve">2,5*2,441*0,15  "1PP -deska výtahu DZ1"</t>
  </si>
  <si>
    <t>273351121</t>
  </si>
  <si>
    <t>Bednění základů desek zřízení</t>
  </si>
  <si>
    <t>2113855946</t>
  </si>
  <si>
    <t>(2,35+2,641)*2*0,15 "1PP - pasy pod základ výtahu"</t>
  </si>
  <si>
    <t>34,3*0,32+7*0,22*2 "základová rýha - přístavba"</t>
  </si>
  <si>
    <t>(8,75+8,0)*2*0,15 "přístavba"</t>
  </si>
  <si>
    <t>273351122</t>
  </si>
  <si>
    <t>Bednění základů desek odstranění</t>
  </si>
  <si>
    <t>1242075181</t>
  </si>
  <si>
    <t>273362021</t>
  </si>
  <si>
    <t>Výztuž základů desek ze svařovaných sítí z drátů typu KARI</t>
  </si>
  <si>
    <t>1162814221</t>
  </si>
  <si>
    <t>2,4*2,4*5,398*0,001 "Kari 150/150/8 - deska výtah"</t>
  </si>
  <si>
    <t>8,75*8,0*5,398*0,001 "přístavba"</t>
  </si>
  <si>
    <t>274313611</t>
  </si>
  <si>
    <t>Základy z betonu prostého pasy betonu kamenem neprokládaného tř. C 16/20</t>
  </si>
  <si>
    <t>1052208538</t>
  </si>
  <si>
    <t>(2,35+2,641)*2*0,4*0,35 "1PP - pasy pod základ výtahu</t>
  </si>
  <si>
    <t>34,3*0,6*0,32+7*0,45*0,22 "základová rýha - přístavba"</t>
  </si>
  <si>
    <t>279113125</t>
  </si>
  <si>
    <t>Základové zdi z tvárnic ztraceného bednění včetně výplně z betonu bez zvláštních nároků na vliv prostředí třídy C 12/15, tloušťky zdiva přes 300 do 400 mm</t>
  </si>
  <si>
    <t>-121057601</t>
  </si>
  <si>
    <t>(8,75+7,2)*2*0,6</t>
  </si>
  <si>
    <t>279232513</t>
  </si>
  <si>
    <t>Postupná podezdívka základového zdiva jakékoliv tloušťky, bez výkopu a zapažení na maltu cementovou, cihlami betonovými</t>
  </si>
  <si>
    <t>-2055104276</t>
  </si>
  <si>
    <t>1,95*0,45*0,9+3,2*0,8*0,9+1,95*0,65*0,9 "1PP podezdění u výtahu"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</si>
  <si>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</si>
  <si>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</si>
  <si>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-240282255</t>
  </si>
  <si>
    <t>19,14*0,4*0,03</t>
  </si>
  <si>
    <t>Svislé a kompletní konstrukce</t>
  </si>
  <si>
    <t>310239211</t>
  </si>
  <si>
    <t>Zazdívka otvorů ve zdivu nadzákladovém cihlami pálenými plochy přes 1 m2 do 4 m2 na maltu vápenocementovou</t>
  </si>
  <si>
    <t>2126075101</t>
  </si>
  <si>
    <t xml:space="preserve">0,6*2,05*0,45*2  </t>
  </si>
  <si>
    <t>1,12*2,05*0,6</t>
  </si>
  <si>
    <t xml:space="preserve">0,916*0,5*3,34+0,68*0,3*3,34+0,6*0,5*3,34 </t>
  </si>
  <si>
    <t xml:space="preserve">1,3*2,2*0,5+1,536*1,5*0,7+0,5*0,7*2,5+0,75*0,45*2,5  </t>
  </si>
  <si>
    <t>1,28*2,2*0,5+1,273*2,2*0,3</t>
  </si>
  <si>
    <t>311235131</t>
  </si>
  <si>
    <t>Zdivo jednovrstvé z cihel děrovaných broušených na celoplošnou tenkovrstvou maltu, pevnost cihel do P10, tl. zdiva 240 mm</t>
  </si>
  <si>
    <t>-624421636</t>
  </si>
  <si>
    <t>7,2*2,65 "1NP"</t>
  </si>
  <si>
    <t>311235151</t>
  </si>
  <si>
    <t>Zdivo jednovrstvé z cihel děrovaných broušených na celoplošnou tenkovrstvou maltu, pevnost cihel do P10, tl. zdiva 300 mm</t>
  </si>
  <si>
    <t>767944603</t>
  </si>
  <si>
    <t>2,241*3,822 " 107 - výtahová šachta 1NP"</t>
  </si>
  <si>
    <t xml:space="preserve">(2,25+2,241)*4,305  "výtahová šachta 2NP"</t>
  </si>
  <si>
    <t xml:space="preserve">(2,55+2,241)*2*2,96  "výtahová šachta 3NP"</t>
  </si>
  <si>
    <t>-0,98*2,14</t>
  </si>
  <si>
    <t>(0,4+0,15+0,2)*3,4</t>
  </si>
  <si>
    <t>6,2*3,0*0,3+2,917*3,0*0,3 "3NP"</t>
  </si>
  <si>
    <t>-0,96*2,15*2</t>
  </si>
  <si>
    <t>311238652</t>
  </si>
  <si>
    <t>Zdivo jednovrstvé tepelně izolační z cihel děrovaných broušených s integrovanou izolací z hydrofobizované minerální vlny na tenkovrstvou maltu, součinitel prostupu tepla U přes 0,14 do 0,18, tl. zdiva 380 mm</t>
  </si>
  <si>
    <t>-282540552</t>
  </si>
  <si>
    <t>(8,75+7,2)*2*2,8 "1NP"</t>
  </si>
  <si>
    <t>-(2,6*2,3*2+5,0*2,3+3,0*1,15+3,35*2,35+2,0*2,1)</t>
  </si>
  <si>
    <t>(8,75+7,2)*2*3,24 "2NP"</t>
  </si>
  <si>
    <t>-(1,6*2,1+0,6*2,74*2+2,63*2,74)</t>
  </si>
  <si>
    <t xml:space="preserve">2,5*2,94 </t>
  </si>
  <si>
    <t>(7,2+5,5+4,4)*2,1 "3NP"</t>
  </si>
  <si>
    <t>314272502</t>
  </si>
  <si>
    <t>Komín dvouprůduchový z lehčeného betonu s integrovanou izolací s izostatickými vložkami komínové těleso výšky 3 m bez větrací šachty, světlý průměr vložky 16/20 cm</t>
  </si>
  <si>
    <t>-182743056</t>
  </si>
  <si>
    <t>314272506</t>
  </si>
  <si>
    <t>Komín dvouprůduchový z lehčeného betonu s integrovanou izolací s izostatickými vložkami komínové těleso výšky 3 m s větrací šachtou, světlý průměr vložek 16/20 cm</t>
  </si>
  <si>
    <t>2069944184</t>
  </si>
  <si>
    <t>314272512</t>
  </si>
  <si>
    <t>Komín dvouprůduchový z lehčeného betonu s integrovanou izolací s izostatickými vložkami komínové těleso výšky 3 m Příplatek k ceně za každý další i započatý metr výšky komínového tělesa přes 3 m bez větrací šachty, světlý průměr vložek 16/20 cm</t>
  </si>
  <si>
    <t>-1265785616</t>
  </si>
  <si>
    <t>11*2</t>
  </si>
  <si>
    <t>314272516</t>
  </si>
  <si>
    <t>Komín dvouprůduchový z lehčeného betonu s integrovanou izolací s izostatickými vložkami komínové těleso výšky 3 m Příplatek k ceně za každý další i započatý metr výšky komínového tělesa přes 3 m s větrací šachtou, světlý průměr vložek 16/20 cm</t>
  </si>
  <si>
    <t>431697611</t>
  </si>
  <si>
    <t>9 "komín u výtahová šachty"</t>
  </si>
  <si>
    <t>31714232R</t>
  </si>
  <si>
    <t>Překlady v SDK příčkách tl 150 mm pro světlost otvoru do 1010 mm</t>
  </si>
  <si>
    <t>kus</t>
  </si>
  <si>
    <t>295700833</t>
  </si>
  <si>
    <t>3 "dveřní otvor š. 800mm"</t>
  </si>
  <si>
    <t>6 "dveřní otvor š. 1000mm"</t>
  </si>
  <si>
    <t>31714342R</t>
  </si>
  <si>
    <t>Překlady v SDK příčkách tl 150 mm pro světlost otvoru do 1800 mm</t>
  </si>
  <si>
    <t>12667454</t>
  </si>
  <si>
    <t>317168012</t>
  </si>
  <si>
    <t>Překlady keramické ploché osazené do maltového lože, výšky překladu 71 mm šířky 115 mm, délky 1250 mm</t>
  </si>
  <si>
    <t>-1169664324</t>
  </si>
  <si>
    <t>317168051</t>
  </si>
  <si>
    <t>Překlady keramické vysoké osazené do maltového lože, šířky překladu 70 mm výšky 238 mm, délky 1000 mm</t>
  </si>
  <si>
    <t>-1322949738</t>
  </si>
  <si>
    <t xml:space="preserve">24 </t>
  </si>
  <si>
    <t>317941123</t>
  </si>
  <si>
    <t>Osazování ocelových válcovaných nosníků na zdivu I nebo IE nebo U nebo UE nebo L č. 14 až 22 nebo výšky do 220 mm</t>
  </si>
  <si>
    <t>1315243251</t>
  </si>
  <si>
    <t>ocelový profil 80/180/5mm</t>
  </si>
  <si>
    <t>29,5*19,12*0,001 "nosný rám pro zastřešení schodiště - P6"</t>
  </si>
  <si>
    <t xml:space="preserve">35,5*19,12*0,001  "nosný rám pro zastřešení dvorku - P10"</t>
  </si>
  <si>
    <t>M</t>
  </si>
  <si>
    <t>145501981</t>
  </si>
  <si>
    <t>profil ocelový obdélníkový 180x80x5 mm</t>
  </si>
  <si>
    <t>-1073289849</t>
  </si>
  <si>
    <t>P</t>
  </si>
  <si>
    <t>Poznámka k položce:_x000d_
Hmotnost: 19,12kg/m</t>
  </si>
  <si>
    <t>317944321</t>
  </si>
  <si>
    <t>Válcované nosníky dodatečně osazované do připravených otvorů bez zazdění hlav do č. 12</t>
  </si>
  <si>
    <t>-2061023346</t>
  </si>
  <si>
    <t>1,5*8*11,1*0,001 "I č. 120 - P1"</t>
  </si>
  <si>
    <t>1,77*2*11,1*0,001 "I č. 120 - P2"</t>
  </si>
  <si>
    <t>1,25*4*11,1*0,001 "I č. 120 - P4"</t>
  </si>
  <si>
    <t>0,9*9*6,83*0,001 "L 65/65/5 - P5"</t>
  </si>
  <si>
    <t>1,55*2*11,1*0,001 "I č. 120 - P7"</t>
  </si>
  <si>
    <t>2,1*8*11,1*0,001 "I č. 120 - P8"</t>
  </si>
  <si>
    <t>1,6*4*11,1*0,001 "I č. 120 - P9"</t>
  </si>
  <si>
    <t>1,1*4*11,1*0,001 "I č. 120 - P13"</t>
  </si>
  <si>
    <t>1,7*8*11,1*0,001 "I č. 120 - P16"</t>
  </si>
  <si>
    <t>317944323</t>
  </si>
  <si>
    <t>Válcované nosníky dodatečně osazované do připravených otvorů bez zazdění hlav č. 14 až 22</t>
  </si>
  <si>
    <t>-207695208</t>
  </si>
  <si>
    <t>2,9*4*14,3*0,001 "I č. 140 - P3"</t>
  </si>
  <si>
    <t>2,7*8*21,9*0,001 "I č. 180 - P11"</t>
  </si>
  <si>
    <t>3,75*2*21,9*0,001 "I č. 180 - P12"</t>
  </si>
  <si>
    <t>3,0*3*14,3*0,001 "I č. 140 - P14"</t>
  </si>
  <si>
    <t>1,7*1*21,9*0,001 "I č. 180 - P15"</t>
  </si>
  <si>
    <t>33994111R</t>
  </si>
  <si>
    <t>Sloup ze silnostěnných profilů 80/80/6, délky do 3m, přišroubované</t>
  </si>
  <si>
    <t>-1909669411</t>
  </si>
  <si>
    <t>2,65*1 "sloup S101"</t>
  </si>
  <si>
    <t>2,975*2 "rám R201"</t>
  </si>
  <si>
    <t>2,995*2 "rám R201"</t>
  </si>
  <si>
    <t>0,87*6 "sloup S201"</t>
  </si>
  <si>
    <t>0,8*5 "sloup S202"</t>
  </si>
  <si>
    <t>342244301</t>
  </si>
  <si>
    <t>Příčky jednoduché z cihel děrovaných zvukově izolační na maltu MC, pevnost cihel do P15, tl. příčky 115 mm</t>
  </si>
  <si>
    <t>-1184995257</t>
  </si>
  <si>
    <t xml:space="preserve">(1,147+2,053)*2,4-0,9*1,97 </t>
  </si>
  <si>
    <t>(3,074+1,73)*3,543</t>
  </si>
  <si>
    <t>(1,11+1,293)*0,9</t>
  </si>
  <si>
    <t xml:space="preserve">(5,578+2,205)*3,34 </t>
  </si>
  <si>
    <t>(4+1,232)*2,827</t>
  </si>
  <si>
    <t xml:space="preserve">3,27*3,412  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</si>
  <si>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</si>
  <si>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</si>
  <si>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</si>
  <si>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-935702508</t>
  </si>
  <si>
    <t>2,55*2,84*0,1 "strop výtahu "</t>
  </si>
  <si>
    <t>8,75*8,0*0,15 "D101"</t>
  </si>
  <si>
    <t>2,5*2,5*0,12 "D102"</t>
  </si>
  <si>
    <t>8,75*8,0*0,18 "D201"</t>
  </si>
  <si>
    <t>2,5*2,5*0,14 "D102"</t>
  </si>
  <si>
    <t>411351011</t>
  </si>
  <si>
    <t>Bednění stropních konstrukcí - bez podpěrné konstrukce desek tloušťky stropní desky přes 5 do 25 cm zřízení</t>
  </si>
  <si>
    <t>1603168352</t>
  </si>
  <si>
    <t>1,95*2,24 "strop výtahu "</t>
  </si>
  <si>
    <t>(2,55+2,84)*2*0,1 "strop výtahu "</t>
  </si>
  <si>
    <t>7,95*7,2*0,15 "D101"</t>
  </si>
  <si>
    <t>(8,75+8,0)*2*0,15 "D101"</t>
  </si>
  <si>
    <t>2,5*2,5 "D102"</t>
  </si>
  <si>
    <t>2,5*3*0,12 "D102"</t>
  </si>
  <si>
    <t>7,95*7,2 "D201"</t>
  </si>
  <si>
    <t>(8,75+8,0)*2*0,18 "D201"</t>
  </si>
  <si>
    <t>2,5*3*0,14 "D102"</t>
  </si>
  <si>
    <t>411351012</t>
  </si>
  <si>
    <t>Bednění stropních konstrukcí - bez podpěrné konstrukce desek tloušťky stropní desky přes 5 do 25 cm odstranění</t>
  </si>
  <si>
    <t>1942495403</t>
  </si>
  <si>
    <t>411354311</t>
  </si>
  <si>
    <t>Podpěrná konstrukce stropů - desek, kleneb a skořepin výška podepření do 4 m tloušťka stropu přes 5 do 15 cm zřízení</t>
  </si>
  <si>
    <t>-1387488776</t>
  </si>
  <si>
    <t>411354312</t>
  </si>
  <si>
    <t>Podpěrná konstrukce stropů - desek, kleneb a skořepin výška podepření do 4 m tloušťka stropu přes 5 do 15 cm odstranění</t>
  </si>
  <si>
    <t>1431916166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</si>
  <si>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</si>
  <si>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</si>
  <si>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-2036963429</t>
  </si>
  <si>
    <t>(3,95+4,44)*0,001 "strop výtah"</t>
  </si>
  <si>
    <t>(1016,5-320,942)*0,001 "strop 1NP"</t>
  </si>
  <si>
    <t>(1648,8-328,97)*0,001 "strop 2NP"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</si>
  <si>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</si>
  <si>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</si>
  <si>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-1556333247</t>
  </si>
  <si>
    <t>2,4*2,1*5,398*0,001 "Kari 150/150/8 - strop výtah"</t>
  </si>
  <si>
    <t>417321515</t>
  </si>
  <si>
    <t>Ztužující pásy a věnce z betonu železového (bez výztuže) tř. C 25/30</t>
  </si>
  <si>
    <t>-113359228</t>
  </si>
  <si>
    <t>muzeum</t>
  </si>
  <si>
    <t>0,35*0,2*11,15 " věnce V101, V304 -statika</t>
  </si>
  <si>
    <t>0,3*0,2*24,85 " věnce V303, V305, V306</t>
  </si>
  <si>
    <t>0,3*0,25*21,56 " věnce V301, V302, V401, V402</t>
  </si>
  <si>
    <t>přístavba</t>
  </si>
  <si>
    <t>0,35*0,3*25,5 "věnce 102, 104, 105"</t>
  </si>
  <si>
    <t>0,35*0,3*8 "103"</t>
  </si>
  <si>
    <t>0,25*0,3*8 "106"</t>
  </si>
  <si>
    <t>0,35*0,34*16,08 "202, 204"</t>
  </si>
  <si>
    <t>0,35*0,3*27,5 "201, 203"</t>
  </si>
  <si>
    <t>417351115</t>
  </si>
  <si>
    <t>Bednění bočnic ztužujících pásů a věnců včetně vzpěr zřízení</t>
  </si>
  <si>
    <t>-1090574104</t>
  </si>
  <si>
    <t>0,2*11,15*2 " věnce V101, V304 -statika</t>
  </si>
  <si>
    <t>0,2*24,85*2 " věnce V303, V305, V306</t>
  </si>
  <si>
    <t>0,25*21,56*2 " věnce V301, V302, V401, V402</t>
  </si>
  <si>
    <t>0,3*25,5*2 "věnce 102, 104, 105"</t>
  </si>
  <si>
    <t>0,3*8*2 "103"</t>
  </si>
  <si>
    <t>0,3*8*2 "106"</t>
  </si>
  <si>
    <t>0,34*16,08*2 "202, 204"</t>
  </si>
  <si>
    <t>0,3*27,5*2 "201, 203"</t>
  </si>
  <si>
    <t>417351116</t>
  </si>
  <si>
    <t>Bednění bočnic ztužujících pásů a věnců včetně vzpěr odstranění</t>
  </si>
  <si>
    <t>-1873084159</t>
  </si>
  <si>
    <t>417361821</t>
  </si>
  <si>
    <t>Výztuž ztužujících pásů a věnců z betonářské oceli 10 505 (R) nebo BSt 500</t>
  </si>
  <si>
    <t>-259006042</t>
  </si>
  <si>
    <t>(44,822+4,66+222)*0,001 "muzeum"</t>
  </si>
  <si>
    <t>(81,844+189,233+49,865)*0,001 "přístavba 1NP</t>
  </si>
  <si>
    <t>(71,258+245,088+12,624)*0,001 "přístavba 2NP</t>
  </si>
  <si>
    <t>43423111R</t>
  </si>
  <si>
    <t>Žulové atypické schody kamenicky opracované, impregnované, vč. kotevních prvků a zaoblených hran, výška 200mm</t>
  </si>
  <si>
    <t>-1239673939</t>
  </si>
  <si>
    <t>4,2*3 "S11"</t>
  </si>
  <si>
    <t>Úpravy povrchů, podlahy a osazování výplní</t>
  </si>
  <si>
    <t>61118110R</t>
  </si>
  <si>
    <t>Minerální stěrka vnitřních ploch tloušťky do 2 mm vodorovných konstrukcí stropů rovných</t>
  </si>
  <si>
    <t>885126637</t>
  </si>
  <si>
    <t>9,25+31,6+6,44+18,5+20,5+2,08+2,68+4,37 "1PP"</t>
  </si>
  <si>
    <t>11,06+42,47+33,98+37,82+33,71+5,14+7,88+12,92+18,79+24,01+4+6,25+9,25+15,79+2,29+22,6+30,82+29,92</t>
  </si>
  <si>
    <t>18,59+30,67+25,11+36,11+42,23+51,48+10,58+23,41+6,43+38,3+2,29+23,65+44,36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</si>
  <si>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</si>
  <si>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</si>
  <si>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1199904117</t>
  </si>
  <si>
    <t>2,55*2,84 "strop výtahu "</t>
  </si>
  <si>
    <t>8,75*8,0 "D101"</t>
  </si>
  <si>
    <t>8,75*8,0 "D201"</t>
  </si>
  <si>
    <t>str_žb</t>
  </si>
  <si>
    <t>611321191</t>
  </si>
  <si>
    <t>Omítka vápenocementová vnitřních ploch nanášená ručně Příplatek k cenám za každých dalších i započatých 5 mm tloušťky omítky přes 10 mm stropů</t>
  </si>
  <si>
    <t>-1748810431</t>
  </si>
  <si>
    <t>159,742*2 'Přepočtené koeficientem množství</t>
  </si>
  <si>
    <t>61218110R</t>
  </si>
  <si>
    <t>Minerální stěrka vnitřních ploch tloušťky do 2 mm svislých konstrukcí stěn v podlaží i na schodišti</t>
  </si>
  <si>
    <t>2084889657</t>
  </si>
  <si>
    <t>21,276+85,8+58,6+66,9+68,1+28,4+38,+31,3+46,4+56,3+18,1+23,3+68,7+40+37,2+56,2+50,6+32,9 "1NP stávající"</t>
  </si>
  <si>
    <t>51,2+81,2+61,4+68,9+76,1+146,2+34,9+52,1+30,16+77,1+21,3+52,3+73,7 "2NP stávající"</t>
  </si>
  <si>
    <t>612321141</t>
  </si>
  <si>
    <t>Omítka vápenocementová vnitřních ploch nanášená ručně dvouvrstvá, tloušťky jádrové omítky do 10 mm a tloušťky štuku do 3 mm štuková svislých konstrukcí stěn</t>
  </si>
  <si>
    <t>-805924047</t>
  </si>
  <si>
    <t>77,034*2 "příčky 150mm"</t>
  </si>
  <si>
    <t>zazdívka otvorů</t>
  </si>
  <si>
    <t xml:space="preserve">0,6*2,05*2  "1PP"</t>
  </si>
  <si>
    <t>1,12*2,05</t>
  </si>
  <si>
    <t>0,916*3,34+0,68*3,34+0,6*3,34 "1NP"</t>
  </si>
  <si>
    <t xml:space="preserve">1,3*2,2+1,536*1,5+0,7*2,5+0,75*2,5  "2NP"</t>
  </si>
  <si>
    <t>1,28*2,2+1,273*2,2</t>
  </si>
  <si>
    <t>vnitřní příčka tl 250mm</t>
  </si>
  <si>
    <t>19,08*2</t>
  </si>
  <si>
    <t>vnitřní příčka tl 300mm</t>
  </si>
  <si>
    <t>60,792*2</t>
  </si>
  <si>
    <t>vnější zdivo tl 380mm</t>
  </si>
  <si>
    <t>183,099*1</t>
  </si>
  <si>
    <t>612321191</t>
  </si>
  <si>
    <t>Omítka vápenocementová vnitřních ploch nanášená ručně Příplatek k cenám za každých dalších i započatých 5 mm tloušťky omítky přes 10 mm stěn</t>
  </si>
  <si>
    <t>-754289223</t>
  </si>
  <si>
    <t>523,408*2 'Přepočtené koeficientem množství</t>
  </si>
  <si>
    <t>612821012</t>
  </si>
  <si>
    <t>Sanační omítka vnitřních ploch stěn pro vlhké a zasolené zdivo, prováděná ve dvou vrstvách, tl. jádrové omítky do 30 mm ručně štuková</t>
  </si>
  <si>
    <t>-1305458587</t>
  </si>
  <si>
    <t>(5,218+4,0)*2*2,4</t>
  </si>
  <si>
    <t>-(0,7*0,4*3+0,35*0,4+0,8*1,97)</t>
  </si>
  <si>
    <t>(3,584+5,22)*2*2,4</t>
  </si>
  <si>
    <t>-(0,7*0,4+0,8*1,97+0,8*2,1)</t>
  </si>
  <si>
    <t>(0,993+3,7+0,8)*2*2,4</t>
  </si>
  <si>
    <t>-0,8*1,97</t>
  </si>
  <si>
    <t>Mezisoučet</t>
  </si>
  <si>
    <t xml:space="preserve">(6,01+11,856+1,56+5)*1,0 </t>
  </si>
  <si>
    <t>612821031</t>
  </si>
  <si>
    <t>Sanační omítka vnitřních ploch stěn vyrovnávací vrstva, prováděná v tl. do 20 mm ručně</t>
  </si>
  <si>
    <t>643574223</t>
  </si>
  <si>
    <t>61999102R</t>
  </si>
  <si>
    <t>Nerezové lišty do rohů zdí ve 3NP, výška 2,1m - S9</t>
  </si>
  <si>
    <t>583304839</t>
  </si>
  <si>
    <t>6,5 "S9"</t>
  </si>
  <si>
    <t>622131101</t>
  </si>
  <si>
    <t>Podkladní a spojovací vrstva vnějších omítaných ploch cementový postřik nanášený ručně celoplošně stěn</t>
  </si>
  <si>
    <t>-338381330</t>
  </si>
  <si>
    <t>fa "stávající fasáda"</t>
  </si>
  <si>
    <t>622131121</t>
  </si>
  <si>
    <t>Podkladní a spojovací vrstva vnějších omítaných ploch penetrace akrylát-silikonová nanášená ručně stěn</t>
  </si>
  <si>
    <t>694471345</t>
  </si>
  <si>
    <t>622321141</t>
  </si>
  <si>
    <t>Omítka vápenocementová vnějších ploch nanášená ručně dvouvrstvá, tloušťky jádrové omítky do 15 mm a tloušťky štuku do 3 mm štuková stěn</t>
  </si>
  <si>
    <t>2111181952</t>
  </si>
  <si>
    <t>183,099 "nové zdivo"</t>
  </si>
  <si>
    <t>622321191</t>
  </si>
  <si>
    <t>Omítka vápenocementová vnějších ploch nanášená ručně Příplatek k cenám za každých dalších i započatých 5 mm tloušťky omítky přes 15 mm stěn</t>
  </si>
  <si>
    <t>-368779850</t>
  </si>
  <si>
    <t>1041,099*2 'Přepočtené koeficientem množství</t>
  </si>
  <si>
    <t>622325509</t>
  </si>
  <si>
    <t>Oprava vápenné omítky vnějších ploch stupně členitosti 4 štukové, v rozsahu opravované plochy přes 80 do 100%</t>
  </si>
  <si>
    <t>-61912263</t>
  </si>
  <si>
    <t>nové štukové profilované výzdoby kolem oken</t>
  </si>
  <si>
    <t>0,2*10*22</t>
  </si>
  <si>
    <t xml:space="preserve">podokapní a kordonová římsa </t>
  </si>
  <si>
    <t>0,4*380</t>
  </si>
  <si>
    <t>622821012</t>
  </si>
  <si>
    <t>Sanační omítka vnějších ploch stěn pro vlhké a zasolené zdivo, prováděná ve dvou vrstvách, tl. jádrové omítky do 30 mm ručně štuková</t>
  </si>
  <si>
    <t>1895960044</t>
  </si>
  <si>
    <t>(5,14+3,989+6,431+4,069+4,433+2,671+5,473)*1,0</t>
  </si>
  <si>
    <t>622821031</t>
  </si>
  <si>
    <t>Sanační omítka vnějších ploch stěn vyrovnávací vrstva, prováděná v tl. do 20 mm ručně</t>
  </si>
  <si>
    <t>434256358</t>
  </si>
  <si>
    <t>629995101</t>
  </si>
  <si>
    <t>Očištění vnějších ploch tlakovou vodou omytím</t>
  </si>
  <si>
    <t>367610698</t>
  </si>
  <si>
    <t>858 "stávající fasáda"</t>
  </si>
  <si>
    <t>631311116</t>
  </si>
  <si>
    <t>Mazanina z betonu prostého bez zvýšených nároků na prostředí tl. přes 50 do 80 mm tř. C 25/30</t>
  </si>
  <si>
    <t>-1191818413</t>
  </si>
  <si>
    <t>po_h*0,08 "vnitřní dvorek"</t>
  </si>
  <si>
    <t>631311126</t>
  </si>
  <si>
    <t>Mazanina z betonu prostého bez zvýšených nároků na prostředí tl. přes 80 do 120 mm tř. C 25/30</t>
  </si>
  <si>
    <t>-2035989598</t>
  </si>
  <si>
    <t>po_a*0,12 "cihelná podlaha"</t>
  </si>
  <si>
    <t>po_b*0,12 "polymer cementová stěrka 1PP"</t>
  </si>
  <si>
    <t>631362021</t>
  </si>
  <si>
    <t>Výztuž mazanin ze svařovaných sítí z drátů typu KARI</t>
  </si>
  <si>
    <t>453573713</t>
  </si>
  <si>
    <t>po_a*4,44*0,001 "cihelná podlaha"</t>
  </si>
  <si>
    <t>po_b*4,44*0,001 "polymer cementová stěrka 1PP</t>
  </si>
  <si>
    <t>po_h*4,44*0,001 "vnitřní dvorek"</t>
  </si>
  <si>
    <t>632441212</t>
  </si>
  <si>
    <t>Potěr anhydritový samonivelační litý tř. C 20, tl. přes 30 do 35 mm</t>
  </si>
  <si>
    <t>-1448379193</t>
  </si>
  <si>
    <t>po_d "polymer cementová stěrka 1NP"</t>
  </si>
  <si>
    <t>632441215</t>
  </si>
  <si>
    <t>Potěr anhydritový samonivelační litý tř. C 20, tl. přes 45 do 50 mm</t>
  </si>
  <si>
    <t>-916273447</t>
  </si>
  <si>
    <t>po_a "cihelná podlaha"</t>
  </si>
  <si>
    <t>po_b "polymer cementová stěrka 1PP"</t>
  </si>
  <si>
    <t>po_h "vnitřní dvorek"</t>
  </si>
  <si>
    <t>635111241</t>
  </si>
  <si>
    <t>Násyp ze štěrkopísku, písku nebo kameniva pod podlahy se zhutněním z kameniva hrubého 8-16</t>
  </si>
  <si>
    <t>-1755241466</t>
  </si>
  <si>
    <t>po_a*0,15 "cihelná podlaha - podsyp"</t>
  </si>
  <si>
    <t>po_b*0,175 "polymer cementová stěrka - podsyp 150-200mm 1PP"</t>
  </si>
  <si>
    <t>po_c*0,1 "podlaha výtahu"</t>
  </si>
  <si>
    <t>po_h*0,2 "vnitřní dvorek"</t>
  </si>
  <si>
    <t>641941712</t>
  </si>
  <si>
    <t>Osazování rámů kovových okenních na montážní pěnu, o ploše bez sdružených dveří nebo se sdruženými dveřmi přes 1 do 4 m2</t>
  </si>
  <si>
    <t>-161345464</t>
  </si>
  <si>
    <t>1 "okno 3x1,05m - 3KB"</t>
  </si>
  <si>
    <t>553415221</t>
  </si>
  <si>
    <t>okno přístavba (garáž) - 3KB</t>
  </si>
  <si>
    <t>2052664238</t>
  </si>
  <si>
    <t>66</t>
  </si>
  <si>
    <t>641941812</t>
  </si>
  <si>
    <t>Osazování rámů kovových okenních na montážní pěnu, o ploše bez sdružených dveří nebo se sdruženými dveřmi přes 4 do 10 m2</t>
  </si>
  <si>
    <t>-154350351</t>
  </si>
  <si>
    <t>1 "okno 3,35*2,2m - 2KB"</t>
  </si>
  <si>
    <t>2 "okno (7,433+2,74)*0,62m - 4KB"</t>
  </si>
  <si>
    <t>2 "okno 8,45*0,62m - 5KB"</t>
  </si>
  <si>
    <t>2 "okno 2,5x2,74m - 6KB"</t>
  </si>
  <si>
    <t>67</t>
  </si>
  <si>
    <t>553415631</t>
  </si>
  <si>
    <t>okno přístavba - 2KB</t>
  </si>
  <si>
    <t>-1150120953</t>
  </si>
  <si>
    <t>68</t>
  </si>
  <si>
    <t>553415634</t>
  </si>
  <si>
    <t>okno přístavba - 4KB (atypické)</t>
  </si>
  <si>
    <t>1413066072</t>
  </si>
  <si>
    <t>69</t>
  </si>
  <si>
    <t>553415635</t>
  </si>
  <si>
    <t>okno přístavba - 5KB</t>
  </si>
  <si>
    <t>1549540468</t>
  </si>
  <si>
    <t>70</t>
  </si>
  <si>
    <t>553415636</t>
  </si>
  <si>
    <t xml:space="preserve">propojovací tunel (svislé stěny) - 6KB </t>
  </si>
  <si>
    <t>122398293</t>
  </si>
  <si>
    <t>71</t>
  </si>
  <si>
    <t>641941914</t>
  </si>
  <si>
    <t>Osazování rámů kovových okenních na montážní pěnu, o ploše bez sdružených dveří nebo se sdruženými dveřmi přes 10 m2</t>
  </si>
  <si>
    <t>-2032671559</t>
  </si>
  <si>
    <t>1 "okno 4,75x2,2m - 1KB"</t>
  </si>
  <si>
    <t>72</t>
  </si>
  <si>
    <t>553417611</t>
  </si>
  <si>
    <t>okno přístavba (výloha) - 1KB</t>
  </si>
  <si>
    <t>-1833782816</t>
  </si>
  <si>
    <t>73</t>
  </si>
  <si>
    <t>642942611</t>
  </si>
  <si>
    <t>Osazování zárubní nebo rámů kovových dveřních lisovaných nebo z úhelníků bez dveřních křídel na montážní pěnu, plochy otvoru do 2,5 m2</t>
  </si>
  <si>
    <t>-1577401156</t>
  </si>
  <si>
    <t>74</t>
  </si>
  <si>
    <t>553311750</t>
  </si>
  <si>
    <t>zárubeň ocelová pro běžné zdění hranatý profil 190 700 levá,pravá</t>
  </si>
  <si>
    <t>1165262764</t>
  </si>
  <si>
    <t>75</t>
  </si>
  <si>
    <t>941111121</t>
  </si>
  <si>
    <t>Montáž lešení řadového trubkového lehkého pracovního s podlahami s provozním zatížením tř. 3 do 200 kg/m2 šířky tř. W09 přes 0,9 do 1,2 m, výšky do 10 m</t>
  </si>
  <si>
    <t>-1054426757</t>
  </si>
  <si>
    <t>(8,0*2+8,75+2,5)*7,107</t>
  </si>
  <si>
    <t>76</t>
  </si>
  <si>
    <t>941111122</t>
  </si>
  <si>
    <t>Montáž lešení řadového trubkového lehkého pracovního s podlahami s provozním zatížením tř. 3 do 200 kg/m2 šířky tř. W09 přes 0,9 do 1,2 m, výšky přes 10 do 25 m</t>
  </si>
  <si>
    <t>1382892269</t>
  </si>
  <si>
    <t>(13,486+6,01+1,918+17,224+8,064+15,942)*11,496</t>
  </si>
  <si>
    <t>77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</si>
  <si>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</si>
  <si>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</si>
  <si>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422733476</t>
  </si>
  <si>
    <t>193,666*90 'Přepočtené koeficientem množství</t>
  </si>
  <si>
    <t>78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</si>
  <si>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</si>
  <si>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</si>
  <si>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-1098140338</t>
  </si>
  <si>
    <t>720,155*90 'Přepočtené koeficientem množství</t>
  </si>
  <si>
    <t>79</t>
  </si>
  <si>
    <t>941111821</t>
  </si>
  <si>
    <t>Demontáž lešení řadového trubkového lehkého pracovního s podlahami s provozním zatížením tř. 3 do 200 kg/m2 šířky tř. W09 přes 0,9 do 1,2 m, výšky do 10 m</t>
  </si>
  <si>
    <t>776944297</t>
  </si>
  <si>
    <t>80</t>
  </si>
  <si>
    <t>941111822</t>
  </si>
  <si>
    <t>Demontáž lešení řadového trubkového lehkého pracovního s podlahami s provozním zatížením tř. 3 do 200 kg/m2 šířky tř. W09 přes 0,9 do 1,2 m, výšky přes 10 do 25 m</t>
  </si>
  <si>
    <t>1572902456</t>
  </si>
  <si>
    <t>81</t>
  </si>
  <si>
    <t>952901111</t>
  </si>
  <si>
    <t>Vyčištění budov nebo objektů před předáním do užívání budov bytové nebo občanské výstavby, světlé výšky podlaží do 4 m</t>
  </si>
  <si>
    <t>1902370053</t>
  </si>
  <si>
    <t>NP_1</t>
  </si>
  <si>
    <t>11,06+42,47+33,98+37,82+33,71+5,14+7,88+12,92+18,79+24,01+4+6,25+9,25+15,79+2,29+22,6+30,82+29,92+28,43+29,75</t>
  </si>
  <si>
    <t>NP_2</t>
  </si>
  <si>
    <t>18,59+30,67+25,11+36,11+42,23+51,48+10,58+23,41+6,43+38,3+2,29+23,65+44,36+58,29</t>
  </si>
  <si>
    <t>NP_3</t>
  </si>
  <si>
    <t>7,14+22,26+40,81+20,13+15,5+25,53+28,22+23,59+19,73+14,26+15,04+37,15+20,39+2,76</t>
  </si>
  <si>
    <t>82</t>
  </si>
  <si>
    <t>953171022</t>
  </si>
  <si>
    <t>Osazování kovových předmětů poklopů litinových nebo ocelových včetně rámů, hmotnosti přes 50 do 100 kg</t>
  </si>
  <si>
    <t>-2042049564</t>
  </si>
  <si>
    <t>83</t>
  </si>
  <si>
    <t>552410211</t>
  </si>
  <si>
    <t>poklop včetně rámu 600/600mm</t>
  </si>
  <si>
    <t>-958020764</t>
  </si>
  <si>
    <t>84</t>
  </si>
  <si>
    <t>985231112</t>
  </si>
  <si>
    <t>Spárování zdiva hloubky do 40 mm aktivovanou maltou délky spáry na 1 m2 upravované plochy přes 6 do 12 m</t>
  </si>
  <si>
    <t>-757001015</t>
  </si>
  <si>
    <t>PP_1 "strop"</t>
  </si>
  <si>
    <t>85</t>
  </si>
  <si>
    <t>985233121</t>
  </si>
  <si>
    <t>Úprava spár po spárování zdiva kamenného nebo cihelného délky spáry na 1 m2 upravované plochy přes 6 do 12 m uhlazením</t>
  </si>
  <si>
    <t>-1768867586</t>
  </si>
  <si>
    <t>86</t>
  </si>
  <si>
    <t>-5184466</t>
  </si>
  <si>
    <t>998</t>
  </si>
  <si>
    <t>Přesun hmot</t>
  </si>
  <si>
    <t>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</si>
  <si>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</si>
  <si>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</si>
  <si>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-611185997</t>
  </si>
  <si>
    <t>711</t>
  </si>
  <si>
    <t>Izolace proti vodě, vlhkosti a plynům</t>
  </si>
  <si>
    <t>88</t>
  </si>
  <si>
    <t>711111001</t>
  </si>
  <si>
    <t>Provedení izolace proti zemní vlhkosti natěradly a tmely za studena na ploše vodorovné V nátěrem penetračním</t>
  </si>
  <si>
    <t>-1971649896</t>
  </si>
  <si>
    <t>po_k "1NP přístavba"</t>
  </si>
  <si>
    <t>89</t>
  </si>
  <si>
    <t>111631500</t>
  </si>
  <si>
    <t>lak penetrační asfaltový</t>
  </si>
  <si>
    <t>1683832214</t>
  </si>
  <si>
    <t>58,18*0,0003 'Přepočtené koeficientem množství</t>
  </si>
  <si>
    <t>90</t>
  </si>
  <si>
    <t>711131101</t>
  </si>
  <si>
    <t>Provedení izolace proti zemní vlhkosti pásy na sucho AIP nebo tkaniny na ploše vodorovné V</t>
  </si>
  <si>
    <t>83878614</t>
  </si>
  <si>
    <t>po_a*2 "cihelná dlažba 1PP"</t>
  </si>
  <si>
    <t>po_b*2 "polymer cementová stěrka 1PP"</t>
  </si>
  <si>
    <t xml:space="preserve">2,15*2,441  "dno výtahu"</t>
  </si>
  <si>
    <t>po_h*2 "vnitřní dvorek"</t>
  </si>
  <si>
    <t>91</t>
  </si>
  <si>
    <t>693110241</t>
  </si>
  <si>
    <t>geotextilie z polypropylenových vláken netkaná,šíře 650 cm, 300 g/m2</t>
  </si>
  <si>
    <t>-578542472</t>
  </si>
  <si>
    <t>305,188*1,15 'Přepočtené koeficientem množství</t>
  </si>
  <si>
    <t>92</t>
  </si>
  <si>
    <t>1209313189</t>
  </si>
  <si>
    <t>po_a "cihelná dlažba 1PP"</t>
  </si>
  <si>
    <t>93</t>
  </si>
  <si>
    <t>693340121</t>
  </si>
  <si>
    <t>multifunkční profilovaná tvarovka, výška nopu 70mm</t>
  </si>
  <si>
    <t>-1081482744</t>
  </si>
  <si>
    <t>120,88*1,15 'Přepočtené koeficientem množství</t>
  </si>
  <si>
    <t>94</t>
  </si>
  <si>
    <t>711141559</t>
  </si>
  <si>
    <t>Provedení izolace proti zemní vlhkosti pásy přitavením NAIP na ploše vodorovné V</t>
  </si>
  <si>
    <t>-587479123</t>
  </si>
  <si>
    <t>95</t>
  </si>
  <si>
    <t>628331580</t>
  </si>
  <si>
    <t>pás asfaltový natavitelný oxidovaný tl. 4mm typu G200 S40 s vložkou ze skleněné tkaniny, s jemnozrnným minerálním posypem</t>
  </si>
  <si>
    <t>-1030912334</t>
  </si>
  <si>
    <t>58,18*1,15 'Přepočtené koeficientem množství</t>
  </si>
  <si>
    <t>96</t>
  </si>
  <si>
    <t>711191201</t>
  </si>
  <si>
    <t>Provedení izolace proti zemní vlhkosti hydroizolační stěrkou na ploše vodorovné V dvouvrstvá na betonu</t>
  </si>
  <si>
    <t>1963530381</t>
  </si>
  <si>
    <t>po_a "1PP cihelná"</t>
  </si>
  <si>
    <t>po_b "1PP - mikrodekor"</t>
  </si>
  <si>
    <t>po_c "výtah"</t>
  </si>
  <si>
    <t>po_h "1NP - mikrodekor, vnitřní dvorek"</t>
  </si>
  <si>
    <t>97</t>
  </si>
  <si>
    <t>711192202</t>
  </si>
  <si>
    <t>Provedení izolace proti zemní vlhkosti hydroizolační stěrkou na ploše svislé S dvouvrstvá na zdivu</t>
  </si>
  <si>
    <t>-1770350368</t>
  </si>
  <si>
    <t>(2,241+1,95*2)*1,0 "stěny výtahu"</t>
  </si>
  <si>
    <t>98</t>
  </si>
  <si>
    <t>585810050</t>
  </si>
  <si>
    <t>malta těsnící hydraulicky rychle tuhnoucí se síranovzdorným pojivem</t>
  </si>
  <si>
    <t>1691000945</t>
  </si>
  <si>
    <t>132,269*2 'Přepočtené koeficientem množství</t>
  </si>
  <si>
    <t>99</t>
  </si>
  <si>
    <t>711471053</t>
  </si>
  <si>
    <t>Provedení izolace proti povrchové a podpovrchové tlakové vodě termoplasty na ploše vodorovné V folií z nízkolehčeného PE položenou volně</t>
  </si>
  <si>
    <t>-2077430844</t>
  </si>
  <si>
    <t>100</t>
  </si>
  <si>
    <t>283231020</t>
  </si>
  <si>
    <t>fólie LDPE (750 kg/m3) proti zemní vlhkosti nad úrovní terénu tl 1,5mm</t>
  </si>
  <si>
    <t>379626310</t>
  </si>
  <si>
    <t>120,88*1,1 'Přepočtené koeficientem množství</t>
  </si>
  <si>
    <t>101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</si>
  <si>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</si>
  <si>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</si>
  <si>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</si>
  <si>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1444071146</t>
  </si>
  <si>
    <t>713</t>
  </si>
  <si>
    <t>Izolace tepelné</t>
  </si>
  <si>
    <t>102</t>
  </si>
  <si>
    <t>713121111</t>
  </si>
  <si>
    <t>Montáž tepelné izolace podlah rohožemi, pásy, deskami, dílci, bloky (izolační materiál ve specifikaci) kladenými volně jednovrstvá</t>
  </si>
  <si>
    <t>-2102929225</t>
  </si>
  <si>
    <t>103</t>
  </si>
  <si>
    <t>283764210</t>
  </si>
  <si>
    <t>deska z polystyrénu XPS, hrana polodrážková a hladký povrch tl 80mm</t>
  </si>
  <si>
    <t>-1651449836</t>
  </si>
  <si>
    <t>120,88*1,02 'Přepočtené koeficientem množství</t>
  </si>
  <si>
    <t>104</t>
  </si>
  <si>
    <t>59436060</t>
  </si>
  <si>
    <t>po_i "vinyl 3NP"</t>
  </si>
  <si>
    <t>105</t>
  </si>
  <si>
    <t>631526981</t>
  </si>
  <si>
    <t xml:space="preserve">deska izolační minerální lehkých plovoucích podlah  tl.30 mm</t>
  </si>
  <si>
    <t>-427764336</t>
  </si>
  <si>
    <t>253,31*1,02 'Přepočtené koeficientem množství</t>
  </si>
  <si>
    <t>106</t>
  </si>
  <si>
    <t>727199078</t>
  </si>
  <si>
    <t>107</t>
  </si>
  <si>
    <t>283764170</t>
  </si>
  <si>
    <t>deska z polystyrénu XPS, hrana polodrážková a hladký povrch tl 50mm</t>
  </si>
  <si>
    <t>1037132128</t>
  </si>
  <si>
    <t>29,83*1,02 'Přepočtené koeficientem množství</t>
  </si>
  <si>
    <t>108</t>
  </si>
  <si>
    <t>-1144831215</t>
  </si>
  <si>
    <t>109</t>
  </si>
  <si>
    <t>283766361</t>
  </si>
  <si>
    <t>deska polystyrénová pro snížení kročejového hluku s korkovou podložkou</t>
  </si>
  <si>
    <t>268956897</t>
  </si>
  <si>
    <t>110</t>
  </si>
  <si>
    <t>713131121</t>
  </si>
  <si>
    <t>Montáž tepelné izolace stěn rohožemi, pásy, deskami, dílci, bloky (izolační materiál ve specifikaci) přichycením úchytnými dráty a závlačkami</t>
  </si>
  <si>
    <t>-1359686050</t>
  </si>
  <si>
    <t>(15,274+6,483+14,123+6,6+7,383+3,958)*1,4 " 305-312 nadezdívka -obvod</t>
  </si>
  <si>
    <t>111</t>
  </si>
  <si>
    <t>631667580</t>
  </si>
  <si>
    <t>pás tepelně izolační pro všechny druhy nezatížených izolací λ=0,038-0,039 tl 180mm</t>
  </si>
  <si>
    <t>659740810</t>
  </si>
  <si>
    <t>75,349*1,02 'Přepočtené koeficientem množství</t>
  </si>
  <si>
    <t>112</t>
  </si>
  <si>
    <t>713131141</t>
  </si>
  <si>
    <t>Montáž tepelné izolace stěn rohožemi, pásy, deskami, dílci, bloky (izolační materiál ve specifikaci) lepením celoplošně</t>
  </si>
  <si>
    <t>-2145635465</t>
  </si>
  <si>
    <t>34,3*0,5 "izolace základů-přístavba"</t>
  </si>
  <si>
    <t>113</t>
  </si>
  <si>
    <t>283763520</t>
  </si>
  <si>
    <t>deska fasádní polystyrénová pro tepelné izolace spodní stavby tl 50mm</t>
  </si>
  <si>
    <t>-1051711188</t>
  </si>
  <si>
    <t>Poznámka k položce:_x000d_
lambda=0,034 [W / m K]</t>
  </si>
  <si>
    <t>17,15*1,02 'Přepočtené koeficientem množství</t>
  </si>
  <si>
    <t>114</t>
  </si>
  <si>
    <t>713141131</t>
  </si>
  <si>
    <t>Montáž tepelné izolace střech plochých rohožemi, pásy, deskami, dílci, bloky (izolační materiál ve specifikaci) přilepenými za studena zplna, jednovrstvá</t>
  </si>
  <si>
    <t>1593237636</t>
  </si>
  <si>
    <t>73,39 "izolace stropu přístavby"</t>
  </si>
  <si>
    <t>115</t>
  </si>
  <si>
    <t>631667710</t>
  </si>
  <si>
    <t>pás tepelně izolační mezi krokve λ=0,036-0,037 tl 180mm</t>
  </si>
  <si>
    <t>-1141773608</t>
  </si>
  <si>
    <t>73,39*1,02 'Přepočtené koeficientem množství</t>
  </si>
  <si>
    <t>116</t>
  </si>
  <si>
    <t>713151111</t>
  </si>
  <si>
    <t>Montáž tepelné izolace střech šikmých rohožemi, pásy, deskami (izolační materiál ve specifikaci) kladenými volně mezi krokve</t>
  </si>
  <si>
    <t>-564885613</t>
  </si>
  <si>
    <t>435+115+105 "střecha"</t>
  </si>
  <si>
    <t>117</t>
  </si>
  <si>
    <t>1288536844</t>
  </si>
  <si>
    <t>655*1,02 'Přepočtené koeficientem množství</t>
  </si>
  <si>
    <t>118</t>
  </si>
  <si>
    <t>998713202</t>
  </si>
  <si>
    <t>Přesun hmot pro izolace tepelné stanovený procentní sazbou (%) z ceny vodorovná dopravní vzdálenost do 50 m v objektech výšky přes 6 do 12 m</t>
  </si>
  <si>
    <t>1352599005</t>
  </si>
  <si>
    <t>721</t>
  </si>
  <si>
    <t>Zdravotechnika - vnitřní kanalizace</t>
  </si>
  <si>
    <t>119</t>
  </si>
  <si>
    <t>72117331R</t>
  </si>
  <si>
    <t>ZTI - vnitřní kanalizace (dodávka + montáž) dle projektové dokumentace</t>
  </si>
  <si>
    <t>kpl</t>
  </si>
  <si>
    <t>-1038045659</t>
  </si>
  <si>
    <t>120</t>
  </si>
  <si>
    <t>72117332R</t>
  </si>
  <si>
    <t>ZTI - venkovní kanalizace (dodávka + montáž) dle projektové dokumentace</t>
  </si>
  <si>
    <t>516085239</t>
  </si>
  <si>
    <t>121</t>
  </si>
  <si>
    <t>72121911R</t>
  </si>
  <si>
    <t>Odtokový žlábek DN 125 s vyspádovaným dnem a čistící šachtičkou, opatřený litnovou mřížkou - S10</t>
  </si>
  <si>
    <t>-405978595</t>
  </si>
  <si>
    <t>722</t>
  </si>
  <si>
    <t>Zdravotechnika - vnitřní vodovod</t>
  </si>
  <si>
    <t>122</t>
  </si>
  <si>
    <t>72217310R</t>
  </si>
  <si>
    <t>ZTI - vnitřní vodovod (dodávka + montáž) dle projektové dokumentace</t>
  </si>
  <si>
    <t>436310963</t>
  </si>
  <si>
    <t>123</t>
  </si>
  <si>
    <t>72225014R</t>
  </si>
  <si>
    <t>Nástěnný hadicový systém se skříní do zdi v bílém provedení s pevnou hadicí dl. 30m, vč. všech doplňků - S4</t>
  </si>
  <si>
    <t>-858790186</t>
  </si>
  <si>
    <t>124</t>
  </si>
  <si>
    <t>72225911R</t>
  </si>
  <si>
    <t>Hasicí přístroje - PHP s hasicí schopností 21A - S12</t>
  </si>
  <si>
    <t>53113693</t>
  </si>
  <si>
    <t>125</t>
  </si>
  <si>
    <t>72225912R</t>
  </si>
  <si>
    <t>Hasicí přístroje - PHP s hasicí schopností 183B - S12</t>
  </si>
  <si>
    <t>524399529</t>
  </si>
  <si>
    <t>126</t>
  </si>
  <si>
    <t>72225913R</t>
  </si>
  <si>
    <t>Hasicí přístroje - PHP CO2 - S12</t>
  </si>
  <si>
    <t>760210793</t>
  </si>
  <si>
    <t>723</t>
  </si>
  <si>
    <t>Zdravotechnika - vnitřní plynovod</t>
  </si>
  <si>
    <t>127</t>
  </si>
  <si>
    <t>72318100R</t>
  </si>
  <si>
    <t>ZTI - vnitřní plynovod (dodávka + montáž) dle projektové dokumentace</t>
  </si>
  <si>
    <t>173995639</t>
  </si>
  <si>
    <t>128</t>
  </si>
  <si>
    <t>72521160R</t>
  </si>
  <si>
    <t>ZTI - zařizovací předměty (dodávka + montáž) dle projektové dokumentace</t>
  </si>
  <si>
    <t>1442744984</t>
  </si>
  <si>
    <t>129</t>
  </si>
  <si>
    <t>725291211</t>
  </si>
  <si>
    <t>Doplňky zařízení koupelen a záchodů keramické mýdelník jednoduchý</t>
  </si>
  <si>
    <t>-216695849</t>
  </si>
  <si>
    <t>5 "S15"</t>
  </si>
  <si>
    <t>130</t>
  </si>
  <si>
    <t>72529121R</t>
  </si>
  <si>
    <t>Doplňky zařízení koupelen a záchodů - držák toaletních papírů</t>
  </si>
  <si>
    <t>776701182</t>
  </si>
  <si>
    <t>6 "S15"</t>
  </si>
  <si>
    <t>131</t>
  </si>
  <si>
    <t>72549101R</t>
  </si>
  <si>
    <t>Zrcadla na WC v rámu 600/600mm - S14</t>
  </si>
  <si>
    <t>-535619784</t>
  </si>
  <si>
    <t>5 "S14"</t>
  </si>
  <si>
    <t>731</t>
  </si>
  <si>
    <t xml:space="preserve">Ústřední vytápění </t>
  </si>
  <si>
    <t>132</t>
  </si>
  <si>
    <t>73111961R</t>
  </si>
  <si>
    <t>Ústřední vytápění - montáž (dle projektové dokumentace)</t>
  </si>
  <si>
    <t>66265061</t>
  </si>
  <si>
    <t>133</t>
  </si>
  <si>
    <t>48410305R</t>
  </si>
  <si>
    <t>Ústřední vytápění - dodávka (dle projektové dokumentace)</t>
  </si>
  <si>
    <t>1790228149</t>
  </si>
  <si>
    <t>741</t>
  </si>
  <si>
    <t>Elektroinstalace - silnoproud</t>
  </si>
  <si>
    <t>134</t>
  </si>
  <si>
    <t>74137000R</t>
  </si>
  <si>
    <t>ELEKTROINSTALACE (dodávka + montáž) dle projektové dokumentace</t>
  </si>
  <si>
    <t>-686751129</t>
  </si>
  <si>
    <t>135</t>
  </si>
  <si>
    <t>74137001R</t>
  </si>
  <si>
    <t>Osvětlení dle projektové dokumentace</t>
  </si>
  <si>
    <t>668238810</t>
  </si>
  <si>
    <t>751</t>
  </si>
  <si>
    <t>Vzduchotechnika</t>
  </si>
  <si>
    <t>136</t>
  </si>
  <si>
    <t>75111101R</t>
  </si>
  <si>
    <t>Vzduchotechnika - montáž (dle projektové dokumentace)</t>
  </si>
  <si>
    <t>1762402337</t>
  </si>
  <si>
    <t>137</t>
  </si>
  <si>
    <t>429143841</t>
  </si>
  <si>
    <t>Vzduchotechnika - dodávka (dle projektové dokumentace)</t>
  </si>
  <si>
    <t>1979455781</t>
  </si>
  <si>
    <t>138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</si>
  <si>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</si>
  <si>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</si>
  <si>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1816655018</t>
  </si>
  <si>
    <t>5 "pásky 100/120"</t>
  </si>
  <si>
    <t>139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</si>
  <si>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</si>
  <si>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</si>
  <si>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-1384072418</t>
  </si>
  <si>
    <t>239,5 "kleština 80/160"</t>
  </si>
  <si>
    <t xml:space="preserve">209,5  "krokve 120/140"</t>
  </si>
  <si>
    <t xml:space="preserve">50  "úžlabí+nároží  krokve 120/160"</t>
  </si>
  <si>
    <t>25 "pozednice 140/120"</t>
  </si>
  <si>
    <t>4 "sloupek 140/140"</t>
  </si>
  <si>
    <t>140</t>
  </si>
  <si>
    <t>762332133</t>
  </si>
  <si>
    <t>Montáž vázaných konstrukcí krovů střech pultových, sedlových, valbových, stanových čtvercového nebo obdélníkového půdorysu, z řeziva hraněného průřezové plochy přes 224 do 288 cm2</t>
  </si>
  <si>
    <t>-447292037</t>
  </si>
  <si>
    <t xml:space="preserve">17,7  "vaznice 140/180"</t>
  </si>
  <si>
    <t>141</t>
  </si>
  <si>
    <t>762332135</t>
  </si>
  <si>
    <t>Montáž vázaných konstrukcí krovů střech pultových, sedlových, valbových, stanových čtvercového nebo obdélníkového půdorysu, z řeziva hraněného průřezové plochy přes 450 cm2</t>
  </si>
  <si>
    <t>1160730658</t>
  </si>
  <si>
    <t>7 "stropní trám 170/230"</t>
  </si>
  <si>
    <t>opravy uhnilých částí</t>
  </si>
  <si>
    <t xml:space="preserve">40  "vazný trám 230/230, krokev 150/180, vzpěra 130/150"</t>
  </si>
  <si>
    <t>142</t>
  </si>
  <si>
    <t>605111661</t>
  </si>
  <si>
    <t>řezivo jehličnaté hranol dl 4 - 6 m jakost I.</t>
  </si>
  <si>
    <t>-1215413882</t>
  </si>
  <si>
    <t xml:space="preserve">0,08*0,16*239,5  "D1 kleštiny 80/160"</t>
  </si>
  <si>
    <t xml:space="preserve">0,12*0,14*209,5  "D2  krokve 120/140"</t>
  </si>
  <si>
    <t xml:space="preserve">0,12*0,16*50  "D3 úžlabí/nároží krokve 120/160"</t>
  </si>
  <si>
    <t xml:space="preserve">0,12*0,14*25 "D4  pozednice 140/120"</t>
  </si>
  <si>
    <t xml:space="preserve">0,14*0,18*17,7  "D5  vaznice 140/180"</t>
  </si>
  <si>
    <t xml:space="preserve">0,14*0,14*4  " D6 sloupek 140/140"</t>
  </si>
  <si>
    <t>0,1*0,12*5 "D7 pásky 100/120"</t>
  </si>
  <si>
    <t>7*0,17*0,23 "stropní trám 170/230"</t>
  </si>
  <si>
    <t>0,23*0,23*40"D10 opravy"</t>
  </si>
  <si>
    <t>143</t>
  </si>
  <si>
    <t>762341250</t>
  </si>
  <si>
    <t>Bednění a laťování montáž bednění střech rovných a šikmých sklonu do 60° s vyřezáním otvorů z prken hoblovaných</t>
  </si>
  <si>
    <t>-729353575</t>
  </si>
  <si>
    <t xml:space="preserve">220  "D9 bednění "</t>
  </si>
  <si>
    <t xml:space="preserve">50  "opravy"</t>
  </si>
  <si>
    <t>144</t>
  </si>
  <si>
    <t>605151210</t>
  </si>
  <si>
    <t>řezivo jehličnaté boční prkno 40-60mm</t>
  </si>
  <si>
    <t>1785054312</t>
  </si>
  <si>
    <t>270*0,025 "prkna tl.25mm"</t>
  </si>
  <si>
    <t>145</t>
  </si>
  <si>
    <t>762342314</t>
  </si>
  <si>
    <t>Bednění a laťování montáž laťování střech složitých sklonu do 60° při osové vzdálenosti latí přes 150 do 360 mm</t>
  </si>
  <si>
    <t>793244405</t>
  </si>
  <si>
    <t xml:space="preserve">537  "D8 latě 50/30"</t>
  </si>
  <si>
    <t>146</t>
  </si>
  <si>
    <t>605141010</t>
  </si>
  <si>
    <t>řezivo jehličnaté lať 10-25cm2</t>
  </si>
  <si>
    <t>1733989963</t>
  </si>
  <si>
    <t>537*4*0,05*0,03</t>
  </si>
  <si>
    <t>147</t>
  </si>
  <si>
    <t>762395000</t>
  </si>
  <si>
    <t>Spojovací prostředky krovů, bednění a laťování, nadstřešních konstrukcí svory, prkna, hřebíky, pásová ocel, vruty</t>
  </si>
  <si>
    <t>-1478894078</t>
  </si>
  <si>
    <t>9,608+6,75+3,222</t>
  </si>
  <si>
    <t>148</t>
  </si>
  <si>
    <t>762421110</t>
  </si>
  <si>
    <t>Obložení stropů nebo střešních podhledů montáž deskami z dřevovláknitých hmot s tvarováním a úpravou pro olištování spár měkkými</t>
  </si>
  <si>
    <t>1388474745</t>
  </si>
  <si>
    <t>149</t>
  </si>
  <si>
    <t>607151560</t>
  </si>
  <si>
    <t>deska dřevovláknitá zvukově a tepelně izolančnít tl 10mm</t>
  </si>
  <si>
    <t>-437530197</t>
  </si>
  <si>
    <t>253,31*1,04 'Přepočtené koeficientem množství</t>
  </si>
  <si>
    <t>150</t>
  </si>
  <si>
    <t>762511262</t>
  </si>
  <si>
    <t>Podlahové konstrukce podkladové z dřevoštěpkových desek OSB jednovrstvých šroubovaných na pero a drážku nebroušených, tloušťky desky 12 mm</t>
  </si>
  <si>
    <t>1308714180</t>
  </si>
  <si>
    <t>151</t>
  </si>
  <si>
    <t>762511274</t>
  </si>
  <si>
    <t>Podlahové konstrukce podkladové z dřevoštěpkových desek OSB jednovrstvých šroubovaných na pero a drážku broušených, tloušťky desky 18 mm</t>
  </si>
  <si>
    <t>818623116</t>
  </si>
  <si>
    <t>152</t>
  </si>
  <si>
    <t>762595001</t>
  </si>
  <si>
    <t>Spojovací prostředky podlah a podkladových konstrukcí hřebíky, vruty</t>
  </si>
  <si>
    <t>993433998</t>
  </si>
  <si>
    <t>153</t>
  </si>
  <si>
    <t>762526110</t>
  </si>
  <si>
    <t>Položení podlah položení polštářů pod podlahy osové vzdálenosti do 650 mm</t>
  </si>
  <si>
    <t>-797106720</t>
  </si>
  <si>
    <t xml:space="preserve">(6,7+3,5+4,7)*(4,83+4,82+0,23) "3NP : podlaha 1  -statika"</t>
  </si>
  <si>
    <t>154</t>
  </si>
  <si>
    <t>762751210</t>
  </si>
  <si>
    <t>Montáž prostorových konstrukcí vázaných na hladko (bez zářezů) z řeziva hraněného nebo polohraněného, s použitím ocelových spojek (spojky ve specifikaci), průřezové plochy do 120 cm2</t>
  </si>
  <si>
    <t>424268687</t>
  </si>
  <si>
    <t>(6+4,25+5,8)*10+7,5+2+4,5*2+6,5+5,5+3,5+3*2 " 3NP podlaha 2 - statika délka nosníků</t>
  </si>
  <si>
    <t xml:space="preserve">((6+4,25+5,8)*10+7,5+2+4,5*2+6,5+5,5+3,5+3*2)*2+69,5 " délka hranolu 80/60 </t>
  </si>
  <si>
    <t>155</t>
  </si>
  <si>
    <t>605111601</t>
  </si>
  <si>
    <t>řezivo jehličnaté hranol dl 3 - 3,5 m jakost I.</t>
  </si>
  <si>
    <t>1912045684</t>
  </si>
  <si>
    <t>(147,212*2)*0,16*0,06 " 3NP: fošny podl.1</t>
  </si>
  <si>
    <t>470,5*0,08*0,06 "3NP: sbíjené vazníky podl.2</t>
  </si>
  <si>
    <t>156</t>
  </si>
  <si>
    <t>998762202</t>
  </si>
  <si>
    <t>Přesun hmot pro konstrukce tesařské stanovený procentní sazbou (%) z ceny vodorovná dopravní vzdálenost do 50 m v objektech výšky přes 6 do 12 m</t>
  </si>
  <si>
    <t>401906406</t>
  </si>
  <si>
    <t>157</t>
  </si>
  <si>
    <t>763111427</t>
  </si>
  <si>
    <t>Příčka ze sádrokartonových desek s nosnou konstrukcí z jednoduchých ocelových profilů UW, CW dvojitě opláštěná deskami protipožárními DF tl. 2 x 12,5 mm, EI 90, příčka tl. 150 mm, profil 100 TI tl. 80 mm, Rw 55 dB</t>
  </si>
  <si>
    <t>-431918141</t>
  </si>
  <si>
    <t>(15,274+6,483+14,123+6,6+7,383+3,958)*1,7 " 305-312 nadezdívka -obvod</t>
  </si>
  <si>
    <t>(6,647+4,31+3,34+4,975)*2,83 "305-308,312 obvod</t>
  </si>
  <si>
    <t>((5,8*2+3,34+4,01+3,33+2,86+2,65+3,747+1,344)-1,6*2,1*4)*2,83 " vnitří příčky plné</t>
  </si>
  <si>
    <t>((5,52+5,822+6,339+5,723+2,327+5,303+4,975)*2,83)"vnitřní příčky kosené</t>
  </si>
  <si>
    <t>-101,905*7/100 "7% zkosení</t>
  </si>
  <si>
    <t>158</t>
  </si>
  <si>
    <t>763131442</t>
  </si>
  <si>
    <t>Podhled ze sádrokartonových desek dvouvrstvá zavěšená spodní konstrukce z ocelových profilů CD, UD dvojitě opláštěná deskami protipožárními DF, tl. 2 x 12,5 mm, TI tl. 80 mm 40 kg/m3</t>
  </si>
  <si>
    <t>-600699869</t>
  </si>
  <si>
    <t>4+6,25+9,25+2,29 "1NP"</t>
  </si>
  <si>
    <t>2,29 "2NP"</t>
  </si>
  <si>
    <t>14,26+15,04+37,15+20,39+2,76 "3NP"</t>
  </si>
  <si>
    <t>SDK_pod</t>
  </si>
  <si>
    <t>159</t>
  </si>
  <si>
    <t>763153211</t>
  </si>
  <si>
    <t>Podlaha ze sádrokartonových desek lepených na pero a drážku, s penetrací desky tl. 2 x 12,5 mm, podlaha tl. 45 mm, suchý podsyp tl. 20 mm</t>
  </si>
  <si>
    <t>1559337676</t>
  </si>
  <si>
    <t>160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</si>
  <si>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</si>
  <si>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</si>
  <si>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601087377</t>
  </si>
  <si>
    <t>161</t>
  </si>
  <si>
    <t>553315420</t>
  </si>
  <si>
    <t>zárubeň ocelová pro sádrokarton 150 800 levá,pravá</t>
  </si>
  <si>
    <t>-1034234578</t>
  </si>
  <si>
    <t>162</t>
  </si>
  <si>
    <t>553315430</t>
  </si>
  <si>
    <t>zárubeň ocelová pro sádrokarton 150 900 levá,pravá</t>
  </si>
  <si>
    <t>-1009043831</t>
  </si>
  <si>
    <t>163</t>
  </si>
  <si>
    <t>763181312</t>
  </si>
  <si>
    <t>Výplně otvorů konstrukcí ze sádrokartonových desek montáž zárubně kovové s příslušenstvím pro příčky výšky do 2,75 m nebo zátěže dveřního křídla do 25 kg, s profily CW a UW dvoukřídlové</t>
  </si>
  <si>
    <t>-954889744</t>
  </si>
  <si>
    <t>164</t>
  </si>
  <si>
    <t>553315450</t>
  </si>
  <si>
    <t>zárubeň ocelová pro sádrokarton 150 1450 dvoukřídlá</t>
  </si>
  <si>
    <t>-1896515745</t>
  </si>
  <si>
    <t>165</t>
  </si>
  <si>
    <t>763412111</t>
  </si>
  <si>
    <t>Sanitární příčky vhodné do suchého prostředí dělící z dřevotřískových desek laminovaných tl. 12 mm</t>
  </si>
  <si>
    <t>-1000016232</t>
  </si>
  <si>
    <t>2,1*5 "S3"</t>
  </si>
  <si>
    <t>166</t>
  </si>
  <si>
    <t>763412121</t>
  </si>
  <si>
    <t>Sanitární příčky vhodné do suchého prostředí dveře vnitřní do sanitárních příček šířky do 800 mm, výšky do 2 000 mm z dřevotřískových desek laminovaných včetně nerezového kování tl. 12 mm</t>
  </si>
  <si>
    <t>1549325606</t>
  </si>
  <si>
    <t>167</t>
  </si>
  <si>
    <t>998763402</t>
  </si>
  <si>
    <t>Přesun hmot pro konstrukce montované z desek stanovený procentní sazbou (%) z ceny vodorovná dopravní vzdálenost do 50 m v objektech výšky přes 6 do 12 m</t>
  </si>
  <si>
    <t>-1068184795</t>
  </si>
  <si>
    <t>168</t>
  </si>
  <si>
    <t>764002413</t>
  </si>
  <si>
    <t>Montáž strukturní oddělovací rohože jakékoli rš</t>
  </si>
  <si>
    <t>-1557728041</t>
  </si>
  <si>
    <t>169</t>
  </si>
  <si>
    <t>283292230</t>
  </si>
  <si>
    <t>fólie difuzně propustné s nakašírovanou strukturovanou rohoží pod hladkou plechovou krytinu</t>
  </si>
  <si>
    <t>2067233349</t>
  </si>
  <si>
    <t>220*1,15 'Přepočtené koeficientem množství</t>
  </si>
  <si>
    <t>170</t>
  </si>
  <si>
    <t>76404241R</t>
  </si>
  <si>
    <t>Pojistná hydroizolace asf. pásy natavené na penetrovaný povrch</t>
  </si>
  <si>
    <t>-1643058564</t>
  </si>
  <si>
    <t>171</t>
  </si>
  <si>
    <t>76404242R</t>
  </si>
  <si>
    <t>Paropropustná fole (dodávka + montáž)</t>
  </si>
  <si>
    <t>2035502784</t>
  </si>
  <si>
    <t>172</t>
  </si>
  <si>
    <t>764131401</t>
  </si>
  <si>
    <t>Krytina ze svitků nebo tabulí z měděného plechu s úpravou u okapů, prostupů a výčnělků střechy rovné drážkováním ze svitků rš 500 mm, sklon střechy do 30°</t>
  </si>
  <si>
    <t>-1317313916</t>
  </si>
  <si>
    <t>115 " hlavní objekt"</t>
  </si>
  <si>
    <t>105 "přístavba"</t>
  </si>
  <si>
    <t>173</t>
  </si>
  <si>
    <t>764231466</t>
  </si>
  <si>
    <t>Oplechování střešních prvků z měděného plechu úžlabí rš 500 mm</t>
  </si>
  <si>
    <t>-43722970</t>
  </si>
  <si>
    <t>3 "K13"</t>
  </si>
  <si>
    <t>174</t>
  </si>
  <si>
    <t>76423345R</t>
  </si>
  <si>
    <t xml:space="preserve">Sněhový zachytávač krytiny z Cu plechu </t>
  </si>
  <si>
    <t>315942010</t>
  </si>
  <si>
    <t>115 "K5"</t>
  </si>
  <si>
    <t>175</t>
  </si>
  <si>
    <t>764234407</t>
  </si>
  <si>
    <t>Oplechování horních ploch zdí a nadezdívek (atik) z měděného plechu mechanicky kotvených rš 670 mm</t>
  </si>
  <si>
    <t>322053442</t>
  </si>
  <si>
    <t>22 "K3 - r.š. 600mm"</t>
  </si>
  <si>
    <t>2,5 "K14 - r.š. 600mm"</t>
  </si>
  <si>
    <t>176</t>
  </si>
  <si>
    <t>764238424</t>
  </si>
  <si>
    <t>Oplechování říms a ozdobných prvků z měděného plechu rovných, bez rohů celoplošně lepené rš 330 mm</t>
  </si>
  <si>
    <t>-838848363</t>
  </si>
  <si>
    <t xml:space="preserve">128  "K6 - r.š. 300mm"</t>
  </si>
  <si>
    <t xml:space="preserve">113,8  "K7 - r.š. 150mm"</t>
  </si>
  <si>
    <t xml:space="preserve">52  "K8 - r.š. 350mm"</t>
  </si>
  <si>
    <t>35,5 "K9 - r.š. 300mm"</t>
  </si>
  <si>
    <t>42 " K10 - r.š. 300mm"</t>
  </si>
  <si>
    <t>177</t>
  </si>
  <si>
    <t>764331414</t>
  </si>
  <si>
    <t>Lemování zdí z měděného plechu boční nebo horní rovných, střech s krytinou skládanou mimo prejzovou rš 330 mm</t>
  </si>
  <si>
    <t>-1174857731</t>
  </si>
  <si>
    <t xml:space="preserve">56,1  "K5 - r.š.300mm"</t>
  </si>
  <si>
    <t>178</t>
  </si>
  <si>
    <t>764334412</t>
  </si>
  <si>
    <t>Lemování prostupů z měděného plechu bez lišty, střech s krytinou skládanou nebo z plechu</t>
  </si>
  <si>
    <t>-533146770</t>
  </si>
  <si>
    <t>0,33*6,6*2 "K4"</t>
  </si>
  <si>
    <t>0,35*4 "K12"</t>
  </si>
  <si>
    <t>179</t>
  </si>
  <si>
    <t>764335422</t>
  </si>
  <si>
    <t>Lemování trub, konzol, držáků a ostatních kusových prvků z měděného plechu střech s krytinou skládanou mimo prejzovou nebo z plechu, průměr přes 75 do 100 mm</t>
  </si>
  <si>
    <t>-1100927054</t>
  </si>
  <si>
    <t>5 "K11"</t>
  </si>
  <si>
    <t>180</t>
  </si>
  <si>
    <t>764531404</t>
  </si>
  <si>
    <t>Žlab podokapní z měděného plechu včetně háků a čel půlkruhový rš 330 mm</t>
  </si>
  <si>
    <t>347832070</t>
  </si>
  <si>
    <t>96 "K2"</t>
  </si>
  <si>
    <t>181</t>
  </si>
  <si>
    <t>764531444</t>
  </si>
  <si>
    <t>Žlab podokapní z měděného plechu včetně háků a čel kotlík oválný (trychtýřový), rš žlabu/průměr svodu 330/100 mm</t>
  </si>
  <si>
    <t>-64457704</t>
  </si>
  <si>
    <t>182</t>
  </si>
  <si>
    <t>764538422</t>
  </si>
  <si>
    <t>Svod z měděného plechu včetně objímek, kolen a odskoků kruhový, průměru 100 mm</t>
  </si>
  <si>
    <t>587356589</t>
  </si>
  <si>
    <t>20 " K1"</t>
  </si>
  <si>
    <t>183</t>
  </si>
  <si>
    <t>764538423</t>
  </si>
  <si>
    <t>Svod z měděného plechu včetně objímek, kolen a odskoků kruhový, průměru 120 mm</t>
  </si>
  <si>
    <t>-1557586027</t>
  </si>
  <si>
    <t>25 "k1"</t>
  </si>
  <si>
    <t>184</t>
  </si>
  <si>
    <t>998764202</t>
  </si>
  <si>
    <t>Přesun hmot pro konstrukce klempířské stanovený procentní sazbou (%) z ceny vodorovná dopravní vzdálenost do 50 m v objektech výšky přes 6 do 12 m</t>
  </si>
  <si>
    <t>-1982606782</t>
  </si>
  <si>
    <t>765</t>
  </si>
  <si>
    <t>Krytina skládaná</t>
  </si>
  <si>
    <t>185</t>
  </si>
  <si>
    <t>765113016</t>
  </si>
  <si>
    <t>Krytina keramická drážková sklonu střechy do 30° na sucho maloformátová engobovaná</t>
  </si>
  <si>
    <t>-1625604138</t>
  </si>
  <si>
    <t>435 "hlavní objekt"</t>
  </si>
  <si>
    <t>186</t>
  </si>
  <si>
    <t>765113112</t>
  </si>
  <si>
    <t>Krytina keramická drážková sklonu střechy do 30° okapová hrana s větracím pásem kovovým</t>
  </si>
  <si>
    <t>-365000451</t>
  </si>
  <si>
    <t>16,476+8,593+17,912+2,035+5,97+13,964</t>
  </si>
  <si>
    <t>187</t>
  </si>
  <si>
    <t>765113212</t>
  </si>
  <si>
    <t>Krytina keramická drážková sklonu střechy do 30° nárožní hrana na sucho s větracím lepícím pásem kovovým z hřebenáčů engobovaných</t>
  </si>
  <si>
    <t>911528707</t>
  </si>
  <si>
    <t xml:space="preserve">10,2+3,6+6+5,8+7,9 "nároží </t>
  </si>
  <si>
    <t>188</t>
  </si>
  <si>
    <t>765113312</t>
  </si>
  <si>
    <t>Krytina keramická drážková sklonu střechy do 30° hřeben na sucho s větracím pásem kovovým z hřebenáčů engobovaných</t>
  </si>
  <si>
    <t>-983582248</t>
  </si>
  <si>
    <t>9,9+8,7+8,4+1,25+4,35+1,4 "hřebeny</t>
  </si>
  <si>
    <t>189</t>
  </si>
  <si>
    <t>765113912</t>
  </si>
  <si>
    <t>Krytina keramická drážková sklonu střechy do 30° Příplatek cenám za sklon přes 40° do 50°</t>
  </si>
  <si>
    <t>-391469523</t>
  </si>
  <si>
    <t>190</t>
  </si>
  <si>
    <t>765191021</t>
  </si>
  <si>
    <t>Montáž pojistné hydroizolační fólie kladené ve sklonu přes 20° s lepenými přesahy na krokve</t>
  </si>
  <si>
    <t>-370474184</t>
  </si>
  <si>
    <t>191</t>
  </si>
  <si>
    <t>283292950</t>
  </si>
  <si>
    <t>fólie kontaktní difuzně propustná pro doplňkovou hydroizolační vrstvu, třívrstvá mikroporézní PP 150g/m2 s integrovanou samolepící páskou</t>
  </si>
  <si>
    <t>-477051266</t>
  </si>
  <si>
    <t>435*1,1 'Přepočtené koeficientem množství</t>
  </si>
  <si>
    <t>192</t>
  </si>
  <si>
    <t>765191023</t>
  </si>
  <si>
    <t>Montáž pojistné hydroizolační fólie kladené ve sklonu přes 20° s lepenými přesahy na bednění nebo tepelnou izolaci</t>
  </si>
  <si>
    <t>-1495659301</t>
  </si>
  <si>
    <t>193</t>
  </si>
  <si>
    <t>283293220</t>
  </si>
  <si>
    <t>fólie kontaktní difuzně propustná pro doplňkovou hydroizolační vrstvu, čtyřvrstvá mikroporézní PP 160g/m2</t>
  </si>
  <si>
    <t>-311485729</t>
  </si>
  <si>
    <t>194</t>
  </si>
  <si>
    <t>998765202</t>
  </si>
  <si>
    <t>Přesun hmot pro krytiny skládané stanovený procentní sazbou (%) z ceny vodorovná dopravní vzdálenost do 50 m v objektech výšky přes 6 do 12 m</t>
  </si>
  <si>
    <t>-2030141811</t>
  </si>
  <si>
    <t>766</t>
  </si>
  <si>
    <t>Konstrukce truhlářské</t>
  </si>
  <si>
    <t>195</t>
  </si>
  <si>
    <t>76612352R</t>
  </si>
  <si>
    <t>Montáž stěn celozasklených, výšky přes 2,75 do 3,50 m</t>
  </si>
  <si>
    <t>295904583</t>
  </si>
  <si>
    <t>3,292*3,546 "T4"</t>
  </si>
  <si>
    <t>2,81*2,898 "T5"</t>
  </si>
  <si>
    <t>196</t>
  </si>
  <si>
    <t>553291001</t>
  </si>
  <si>
    <t>atypická prosklená stěna s obloukovým proskleným nadsvětlíkem, s posuvnými dvoukřídlovými dveřmi 1600/2300mm, ovládanými na pohybové čidlo - T4</t>
  </si>
  <si>
    <t>377393900</t>
  </si>
  <si>
    <t>197</t>
  </si>
  <si>
    <t>553291002</t>
  </si>
  <si>
    <t>atypická prosklená stěna s obloukovým proskleným nadsvětlíkem, s jednokřídlovými dveřmi 900/2300mm - T5</t>
  </si>
  <si>
    <t>1553528179</t>
  </si>
  <si>
    <t>198</t>
  </si>
  <si>
    <t>76662101R</t>
  </si>
  <si>
    <t xml:space="preserve">Montáž dřevěných rámů přes 1 m2 pevných </t>
  </si>
  <si>
    <t>-929522890</t>
  </si>
  <si>
    <t>0,8*2,0 "S1"</t>
  </si>
  <si>
    <t>1,0*2,1 "S2"</t>
  </si>
  <si>
    <t>199</t>
  </si>
  <si>
    <t>611400031</t>
  </si>
  <si>
    <t>dřevěný rám pevně zasklený bezpečnostním sklem 800/2000mm - S1</t>
  </si>
  <si>
    <t>-730046871</t>
  </si>
  <si>
    <t>200</t>
  </si>
  <si>
    <t>611400041</t>
  </si>
  <si>
    <t>dřevěný rám pevně zasklený bezpečnostním sklem 1000/2100mm - S2</t>
  </si>
  <si>
    <t>-2074022276</t>
  </si>
  <si>
    <t>201</t>
  </si>
  <si>
    <t>766621112</t>
  </si>
  <si>
    <t>Montáž oken dřevěných včetně montáže rámu plochy přes 1 m2 špaletových do zdiva, výšky přes 1,5 do 2,5 m</t>
  </si>
  <si>
    <t>-448288747</t>
  </si>
  <si>
    <t>1,2*1,6*5 "2"</t>
  </si>
  <si>
    <t>1,2*1,6*4 "2a"</t>
  </si>
  <si>
    <t>1,6*1,8*1 "3"</t>
  </si>
  <si>
    <t>1,4*1,8*1 "4"</t>
  </si>
  <si>
    <t>1,4*1,8*1 "5"</t>
  </si>
  <si>
    <t>1,0*1,8*1 "6"</t>
  </si>
  <si>
    <t>1,0*2,0*5 "7"</t>
  </si>
  <si>
    <t>1,0*2,0*4 "7a"</t>
  </si>
  <si>
    <t>1,0*2,0*3 "8"</t>
  </si>
  <si>
    <t>1,0*2,0*2 "8a"</t>
  </si>
  <si>
    <t>1,8*2,0*1 "9"</t>
  </si>
  <si>
    <t>1,4*2,0*1 "10"</t>
  </si>
  <si>
    <t>1,0*2,0*1 "11"</t>
  </si>
  <si>
    <t>1,0*1,8*1 "12"</t>
  </si>
  <si>
    <t>1,0*1,8*1 "12a"</t>
  </si>
  <si>
    <t>1,68*2,0*2 "14"</t>
  </si>
  <si>
    <t>1,98*2,0*2 "14a"</t>
  </si>
  <si>
    <t>202</t>
  </si>
  <si>
    <t>611322611</t>
  </si>
  <si>
    <t>stávající okno dřevěné tříkřídlové špaletové repasované 1600/1800 - č.3</t>
  </si>
  <si>
    <t>1547746391</t>
  </si>
  <si>
    <t>203</t>
  </si>
  <si>
    <t>611322612</t>
  </si>
  <si>
    <t>stávající okno dřevěné tříkřídlové špaletové repasované 1400/1800 - č.5</t>
  </si>
  <si>
    <t>422978308</t>
  </si>
  <si>
    <t>204</t>
  </si>
  <si>
    <t>611322613</t>
  </si>
  <si>
    <t>stávající okno dřevěné tříkřídlové špaletové repasované 1000/1800 - č.6</t>
  </si>
  <si>
    <t>1631675782</t>
  </si>
  <si>
    <t>205</t>
  </si>
  <si>
    <t>611322491</t>
  </si>
  <si>
    <t>stávající okno dřevěné dvojdílné špaletové repasované 1000/2000 - č.7</t>
  </si>
  <si>
    <t>1500828290</t>
  </si>
  <si>
    <t>206</t>
  </si>
  <si>
    <t>611322492</t>
  </si>
  <si>
    <t>stávající okno dřevěné dvojdílné špaletové repasované 1000/2000 - č.7a</t>
  </si>
  <si>
    <t>-1549016203</t>
  </si>
  <si>
    <t>207</t>
  </si>
  <si>
    <t>611322493</t>
  </si>
  <si>
    <t>stávající okno dřevěné dvojdílné špaletové repasované 1800/2000 - č.9</t>
  </si>
  <si>
    <t>1734752316</t>
  </si>
  <si>
    <t>208</t>
  </si>
  <si>
    <t>611322494</t>
  </si>
  <si>
    <t>stávající okno dřevěné dvojdílné špaletové repasované 1400/2000 - č.10</t>
  </si>
  <si>
    <t>-545333079</t>
  </si>
  <si>
    <t>209</t>
  </si>
  <si>
    <t>611322495</t>
  </si>
  <si>
    <t>stávající okno dřevěné dvojdílné špaletové repasované 1000/2000 - č.11</t>
  </si>
  <si>
    <t>314696664</t>
  </si>
  <si>
    <t>210</t>
  </si>
  <si>
    <t>611322601</t>
  </si>
  <si>
    <t>okno dřevěné dvoukřídlové atypické špaletové 1200/1600 - č.2</t>
  </si>
  <si>
    <t>214645361</t>
  </si>
  <si>
    <t>211</t>
  </si>
  <si>
    <t>611322602</t>
  </si>
  <si>
    <t>okno dřevěné dvoukřídlové atypické špaletové 1200/1600 - č.2a</t>
  </si>
  <si>
    <t>666296265</t>
  </si>
  <si>
    <t>212</t>
  </si>
  <si>
    <t>611322603</t>
  </si>
  <si>
    <t>okno dřevěné tříkřídlové atypické špaletové 1400/1800 - č.4</t>
  </si>
  <si>
    <t>-1672438393</t>
  </si>
  <si>
    <t>213</t>
  </si>
  <si>
    <t>611322604</t>
  </si>
  <si>
    <t>okno dřevěné dvoukřídlové atypické špaletové 1000/2000 - č.8</t>
  </si>
  <si>
    <t>-875403952</t>
  </si>
  <si>
    <t>214</t>
  </si>
  <si>
    <t>611322605</t>
  </si>
  <si>
    <t>okno dřevěné dvoukřídlové atypické špaletové 1000/2000 - č.8a</t>
  </si>
  <si>
    <t>1011944330</t>
  </si>
  <si>
    <t>215</t>
  </si>
  <si>
    <t>611322606</t>
  </si>
  <si>
    <t>okno dřevěné dvoukřídlové atypické špaletové 1000/1800 - č.12</t>
  </si>
  <si>
    <t>-1917895720</t>
  </si>
  <si>
    <t>216</t>
  </si>
  <si>
    <t>611322607</t>
  </si>
  <si>
    <t>okno dřevěné dvoukřídlové atypické špaletové 1000/1800 - č.12a</t>
  </si>
  <si>
    <t>706002655</t>
  </si>
  <si>
    <t>217</t>
  </si>
  <si>
    <t>611322608</t>
  </si>
  <si>
    <t>okno dřevěné dvoukřídlové atypické špaletové - č.14</t>
  </si>
  <si>
    <t>1606217424</t>
  </si>
  <si>
    <t>218</t>
  </si>
  <si>
    <t>611322609</t>
  </si>
  <si>
    <t>okno dřevěné dvoukřídlové atypické špaletové - č.14a</t>
  </si>
  <si>
    <t>1740252169</t>
  </si>
  <si>
    <t>219</t>
  </si>
  <si>
    <t>766621622</t>
  </si>
  <si>
    <t>Montáž oken dřevěných plochy do 1 m2 včetně montáže rámu otevíravých do zdiva</t>
  </si>
  <si>
    <t>173565017</t>
  </si>
  <si>
    <t xml:space="preserve">3  "1PP  1,1a"</t>
  </si>
  <si>
    <t>220</t>
  </si>
  <si>
    <t>611301001</t>
  </si>
  <si>
    <t xml:space="preserve">okno dřevěné jednokřídlové výklopné  60x40 cm</t>
  </si>
  <si>
    <t>-1557685637</t>
  </si>
  <si>
    <t>3 "1PP 1,1a"</t>
  </si>
  <si>
    <t>221</t>
  </si>
  <si>
    <t>766660002</t>
  </si>
  <si>
    <t>Montáž dveřních křídel dřevěných nebo plastových otevíravých do ocelové zárubně povrchově upravených jednokřídlových, šířky přes 800 mm</t>
  </si>
  <si>
    <t>-1694341146</t>
  </si>
  <si>
    <t>222</t>
  </si>
  <si>
    <t>611611041</t>
  </si>
  <si>
    <t>dveře vnitřní jednokřídlové hladké, plné, bez prahu s větrací mřížkou, vč. kování 900/1970mm - T1</t>
  </si>
  <si>
    <t>640909406</t>
  </si>
  <si>
    <t>223</t>
  </si>
  <si>
    <t>766660171</t>
  </si>
  <si>
    <t>Montáž dveřních křídel dřevěných nebo plastových otevíravých do obložkové zárubně povrchově upravených jednokřídlových, šířky do 800 mm</t>
  </si>
  <si>
    <t>-1514118880</t>
  </si>
  <si>
    <t>224</t>
  </si>
  <si>
    <t>611611043</t>
  </si>
  <si>
    <t>atypické dveře vnitřní jednokřídlové, plné, kazetové, bez prahu s větrací mřížkou, vč. kování 800/1970mm - T8</t>
  </si>
  <si>
    <t>-1501930897</t>
  </si>
  <si>
    <t>225</t>
  </si>
  <si>
    <t>611611044</t>
  </si>
  <si>
    <t xml:space="preserve">dveře vnitřní jednokřídlové hladké, bez prahu s větrací mřížkou, vč. kování 700/2100mm - T9_x000d_
</t>
  </si>
  <si>
    <t>970073450</t>
  </si>
  <si>
    <t>226</t>
  </si>
  <si>
    <t>766660172</t>
  </si>
  <si>
    <t>Montáž dveřních křídel dřevěných nebo plastových otevíravých do obložkové zárubně povrchově upravených jednokřídlových, šířky přes 800 mm</t>
  </si>
  <si>
    <t>1465948899</t>
  </si>
  <si>
    <t>227</t>
  </si>
  <si>
    <t>553413131</t>
  </si>
  <si>
    <t xml:space="preserve">stávající vnitřní dveře jednokřídlové, plné, kazetové, s dubvým prahem - kompletní repase  1000/220mm - T10</t>
  </si>
  <si>
    <t>661742311</t>
  </si>
  <si>
    <t>228</t>
  </si>
  <si>
    <t>553413132</t>
  </si>
  <si>
    <t xml:space="preserve">stávající vnitřní dveře jednokřídlové, plné, kazetové, s dubvým prahem - kompletní repase  900/215mm - T10</t>
  </si>
  <si>
    <t>-1750923569</t>
  </si>
  <si>
    <t>229</t>
  </si>
  <si>
    <t>611611045</t>
  </si>
  <si>
    <t>atypické dveře vnitřní jednokřídlové kazetové, plné, bez prahu vč. kování 900/2100mm - T11</t>
  </si>
  <si>
    <t>-1548882249</t>
  </si>
  <si>
    <t>230</t>
  </si>
  <si>
    <t>611611052</t>
  </si>
  <si>
    <t>dveře vnitřní jednokřídlové kazetové, s dubovým prahem 900/2100mm - T15</t>
  </si>
  <si>
    <t>-598703877</t>
  </si>
  <si>
    <t>231</t>
  </si>
  <si>
    <t>611611053</t>
  </si>
  <si>
    <t>dveře vnitřní jednokřídlové kazetové, s dubovým prahem 900/2100mm - T16</t>
  </si>
  <si>
    <t>546936829</t>
  </si>
  <si>
    <t>232</t>
  </si>
  <si>
    <t>611611071</t>
  </si>
  <si>
    <t>dveře vnitřní jednokřídlové hladké, plné, bez prahu 900/2100mm - T18</t>
  </si>
  <si>
    <t>855710438</t>
  </si>
  <si>
    <t>233</t>
  </si>
  <si>
    <t>766660173</t>
  </si>
  <si>
    <t>Montáž dveřních křídel dřevěných nebo plastových otevíravých do obložkové zárubně povrchově upravených dvoukřídlových, šířky do 1450 mm</t>
  </si>
  <si>
    <t>995257966</t>
  </si>
  <si>
    <t>234</t>
  </si>
  <si>
    <t>611602851</t>
  </si>
  <si>
    <t>atypické dveře dřevěné dvoukřídlové, plné, kazetové (ve stylu stávajících), bez prahu 1100/2100 - T6</t>
  </si>
  <si>
    <t>-1042208060</t>
  </si>
  <si>
    <t>235</t>
  </si>
  <si>
    <t>553413121</t>
  </si>
  <si>
    <t xml:space="preserve">stávající vnitřní dveře dvoukřídlové, plné, kazetové, s dubvým prahem - kompletní repase  1300/220mm - T10a</t>
  </si>
  <si>
    <t>-1971226663</t>
  </si>
  <si>
    <t>236</t>
  </si>
  <si>
    <t>553413122</t>
  </si>
  <si>
    <t xml:space="preserve">stávající vnitřní dveře dvoukřídlové, prosklené 2/3, kazetové, s dubvým prahem - kompletní repase  1300/220mm - T10a</t>
  </si>
  <si>
    <t>-1592404730</t>
  </si>
  <si>
    <t>237</t>
  </si>
  <si>
    <t>611611056</t>
  </si>
  <si>
    <t>dveře vnitřní dvoukřídlové hladké, plné, bez prahu 1600/2100mm - T17</t>
  </si>
  <si>
    <t>968806313</t>
  </si>
  <si>
    <t>238</t>
  </si>
  <si>
    <t>766660192</t>
  </si>
  <si>
    <t>Montáž dveřních křídel dřevěných nebo plastových otevíravých do obložkové zárubně z masivního dřeva s polodrážkou jednokřídlových, šířky přes 800 mm</t>
  </si>
  <si>
    <t>1385111715</t>
  </si>
  <si>
    <t>239</t>
  </si>
  <si>
    <t>611611042</t>
  </si>
  <si>
    <t>atypické dveře dřevěné jednokřídlové, plné, kazetové (ve stylu stávajících) s větrací mřížkou, bez prahu 900/2100 - T7</t>
  </si>
  <si>
    <t>70051671</t>
  </si>
  <si>
    <t>240</t>
  </si>
  <si>
    <t>766660318</t>
  </si>
  <si>
    <t>Montáž dveřních křídel dřevěných nebo plastových posuvných dveří do pouzdra zděné příčky s jednou kapsou dvoukřídlových, průchozí šířky přes 1650 do 2450 mm</t>
  </si>
  <si>
    <t>-1391039374</t>
  </si>
  <si>
    <t>241</t>
  </si>
  <si>
    <t>553910621</t>
  </si>
  <si>
    <t>atypické kazetové posuvné panely ve stylu stávajích dveří 2160/2200mm - T14</t>
  </si>
  <si>
    <t>2117612020</t>
  </si>
  <si>
    <t>242</t>
  </si>
  <si>
    <t>766660411</t>
  </si>
  <si>
    <t>Montáž dveřních křídel dřevěných nebo plastových vchodových dveří včetně rámu do zdiva jednokřídlových bez nadsvětlíku</t>
  </si>
  <si>
    <t>-371753366</t>
  </si>
  <si>
    <t>243</t>
  </si>
  <si>
    <t>611611061</t>
  </si>
  <si>
    <t>atypické dveře vstupní jednokřídlové s dubovým prahem (ve stylu stávajících) 900/2100mm - T13</t>
  </si>
  <si>
    <t>-1488006264</t>
  </si>
  <si>
    <t>244</t>
  </si>
  <si>
    <t>766660421</t>
  </si>
  <si>
    <t>Montáž dveřních křídel dřevěných nebo plastových vchodových dveří včetně rámu do zdiva jednokřídlových s nadsvětlíkem</t>
  </si>
  <si>
    <t>1925459758</t>
  </si>
  <si>
    <t>245</t>
  </si>
  <si>
    <t>611611046</t>
  </si>
  <si>
    <t>atypické dveře jednokřídlové kazetové, plné, bez prahu vč. kování s proskleným nadsvětlíkem 900/2100mm - T12</t>
  </si>
  <si>
    <t>1018594785</t>
  </si>
  <si>
    <t>246</t>
  </si>
  <si>
    <t>766660451</t>
  </si>
  <si>
    <t>Montáž dveřních křídel dřevěných nebo plastových vchodových dveří včetně rámu do zdiva dvoukřídlových bez nadsvětlíku</t>
  </si>
  <si>
    <t>991895</t>
  </si>
  <si>
    <t>247</t>
  </si>
  <si>
    <t>553413112</t>
  </si>
  <si>
    <t xml:space="preserve">atypické vstupní dveře dvoukřídlové s dubovým prahem (ve stylu stávajících)  2000/2300mm - T19</t>
  </si>
  <si>
    <t>2041894211</t>
  </si>
  <si>
    <t>248</t>
  </si>
  <si>
    <t>766660461</t>
  </si>
  <si>
    <t>Montáž dveřních křídel dřevěných nebo plastových vchodových dveří včetně rámu do zdiva dvoukřídlových s nadsvětlíkem</t>
  </si>
  <si>
    <t>1979468991</t>
  </si>
  <si>
    <t>249</t>
  </si>
  <si>
    <t>553413111</t>
  </si>
  <si>
    <t xml:space="preserve">stávající vstupní dveře dvoukřídlové s proskleným nadsvětlíkem, kompletní repase  2900/2810mm - T3</t>
  </si>
  <si>
    <t>-1888401718</t>
  </si>
  <si>
    <t>250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</si>
  <si>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</si>
  <si>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</si>
  <si>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-1290855367</t>
  </si>
  <si>
    <t>9 "č. 13"</t>
  </si>
  <si>
    <t>251</t>
  </si>
  <si>
    <t>611407371</t>
  </si>
  <si>
    <t>okno střešní dřevěné kyvné 780/1600, izolační trojsklo</t>
  </si>
  <si>
    <t>-874271434</t>
  </si>
  <si>
    <t>252</t>
  </si>
  <si>
    <t>76667130R</t>
  </si>
  <si>
    <t>Zateplený výlez na střechu s hliníkovými sklopnými schůdky - 600/900mm - S13</t>
  </si>
  <si>
    <t>1203438266</t>
  </si>
  <si>
    <t>253</t>
  </si>
  <si>
    <t>76667151R</t>
  </si>
  <si>
    <t>Panely a vitríny (dodávka a osazení) - MUZEOLOGIE</t>
  </si>
  <si>
    <t>-674077962</t>
  </si>
  <si>
    <t>254</t>
  </si>
  <si>
    <t>76667152R</t>
  </si>
  <si>
    <t>Panely a vitríny (dodávka a osazení) - PRAVĚK A STAROVĚK</t>
  </si>
  <si>
    <t>1156808232</t>
  </si>
  <si>
    <t>255</t>
  </si>
  <si>
    <t>76667153R</t>
  </si>
  <si>
    <t>Panely a vitríny (dodávka a osazení) - PŘÍRODA POLABÍ</t>
  </si>
  <si>
    <t>-1874184046</t>
  </si>
  <si>
    <t>256</t>
  </si>
  <si>
    <t>76667154R</t>
  </si>
  <si>
    <t>Panely a vitríny (dodávka a osazení) - HRABAL</t>
  </si>
  <si>
    <t>608663626</t>
  </si>
  <si>
    <t>257</t>
  </si>
  <si>
    <t>76667155R</t>
  </si>
  <si>
    <t>Panely a vitríny (dodávka a osazení) - ŽELEZNICE</t>
  </si>
  <si>
    <t>117183205</t>
  </si>
  <si>
    <t>258</t>
  </si>
  <si>
    <t>76667156R</t>
  </si>
  <si>
    <t>Panely a vitríny (dodávka a osazení) - RENESANCE A TŘICETILETÁ VÁLKA</t>
  </si>
  <si>
    <t>-1324987283</t>
  </si>
  <si>
    <t>259</t>
  </si>
  <si>
    <t>76667157R</t>
  </si>
  <si>
    <t>Panely a vitríny (dodávka a osazení) - BAROKO</t>
  </si>
  <si>
    <t>1321424915</t>
  </si>
  <si>
    <t>260</t>
  </si>
  <si>
    <t>76667158R</t>
  </si>
  <si>
    <t>Panely a vitríny (dodávka a osazení) - ROZVOJ, ROZŠIŘOVÁNÍ MĚSTA A POKOJE</t>
  </si>
  <si>
    <t>-690693852</t>
  </si>
  <si>
    <t>261</t>
  </si>
  <si>
    <t>76667159R</t>
  </si>
  <si>
    <t>Panely a vitríny (dodávka a osazení) - DOČASNÁ EXPOZICE</t>
  </si>
  <si>
    <t>670189867</t>
  </si>
  <si>
    <t>262</t>
  </si>
  <si>
    <t>76667160R</t>
  </si>
  <si>
    <t>1920827266</t>
  </si>
  <si>
    <t>263</t>
  </si>
  <si>
    <t>76667161R</t>
  </si>
  <si>
    <t>1938021254</t>
  </si>
  <si>
    <t>264</t>
  </si>
  <si>
    <t>766682111</t>
  </si>
  <si>
    <t>Montáž zárubní dřevěných, plastových nebo z lamina obložkových, pro dveře jednokřídlové, tloušťky stěny do 170 mm</t>
  </si>
  <si>
    <t>-216192774</t>
  </si>
  <si>
    <t>265</t>
  </si>
  <si>
    <t>611822580</t>
  </si>
  <si>
    <t>zárubeň obložková pro dveře 1křídlé 600,700,800,900x1970mm tl 60-170mm dub,buk</t>
  </si>
  <si>
    <t>1391770504</t>
  </si>
  <si>
    <t>266</t>
  </si>
  <si>
    <t>766682113</t>
  </si>
  <si>
    <t>Montáž zárubní dřevěných, plastových nebo z lamina obložkových, pro dveře jednokřídlové, tloušťky stěny přes 350 mm</t>
  </si>
  <si>
    <t>-331473157</t>
  </si>
  <si>
    <t>267</t>
  </si>
  <si>
    <t>611822700</t>
  </si>
  <si>
    <t>zárubeň obložková pro dveře 1křídlé 600,700,800,900x1970mm tl 260-350mm a více dub,buk</t>
  </si>
  <si>
    <t>-614893577</t>
  </si>
  <si>
    <t>268</t>
  </si>
  <si>
    <t>611822701</t>
  </si>
  <si>
    <t>zárubeň obložková pro dveře 1křídlové 60,70,80,90x215</t>
  </si>
  <si>
    <t>1096799445</t>
  </si>
  <si>
    <t>269</t>
  </si>
  <si>
    <t>611822702</t>
  </si>
  <si>
    <t>zárubeň obložková pro dveře 1křídlové 100x220</t>
  </si>
  <si>
    <t>1697919156</t>
  </si>
  <si>
    <t>270</t>
  </si>
  <si>
    <t>766682123</t>
  </si>
  <si>
    <t>Montáž zárubní dřevěných, plastových nebo z lamina obložkových, pro dveře dvoukřídlové, tloušťky stěny přes 350 mm</t>
  </si>
  <si>
    <t>-501508615</t>
  </si>
  <si>
    <t>271</t>
  </si>
  <si>
    <t>611822860</t>
  </si>
  <si>
    <t>zárubeň obložková pro dveře 2křídlé 1250,1450x1970mm tl 360-750mm dub,buk</t>
  </si>
  <si>
    <t>-1343179488</t>
  </si>
  <si>
    <t>272</t>
  </si>
  <si>
    <t>611822861</t>
  </si>
  <si>
    <t>zárubeň obložková pro dveře 2křídlové 130x220</t>
  </si>
  <si>
    <t>1650799845</t>
  </si>
  <si>
    <t>273</t>
  </si>
  <si>
    <t>76669411R</t>
  </si>
  <si>
    <t>Montáž ostatních truhlářských konstrukcí parapetních desek dřevěných nebo plastových šířky do 300 mm</t>
  </si>
  <si>
    <t>343752166</t>
  </si>
  <si>
    <t>70 "S8"</t>
  </si>
  <si>
    <t>274</t>
  </si>
  <si>
    <t>607941091</t>
  </si>
  <si>
    <t>deska parapetní dřevěný masiv se zaoblenou vnější hranou, šířka 200-300mm</t>
  </si>
  <si>
    <t>-1834600761</t>
  </si>
  <si>
    <t>275</t>
  </si>
  <si>
    <t>998766202</t>
  </si>
  <si>
    <t>Přesun hmot pro konstrukce truhlářské stanovený procentní sazbou (%) z ceny vodorovná dopravní vzdálenost do 50 m v objektech výšky přes 6 do 12 m</t>
  </si>
  <si>
    <t>1067599652</t>
  </si>
  <si>
    <t>276</t>
  </si>
  <si>
    <t>76716111R</t>
  </si>
  <si>
    <t>Kompletní repase stávajícího vniřního kovaného zábradlí schodiště, vč. dřevěného madla, výška zábradlí 1m</t>
  </si>
  <si>
    <t>-1704936849</t>
  </si>
  <si>
    <t>277</t>
  </si>
  <si>
    <t>76716121R</t>
  </si>
  <si>
    <t>Atypické kované zábradlí schodiště (kopie stávajícího), vč. dřevěného madla</t>
  </si>
  <si>
    <t>333407324</t>
  </si>
  <si>
    <t>278</t>
  </si>
  <si>
    <t>76716122R</t>
  </si>
  <si>
    <t>Atypické skleněné zábradlí kotvené do podlahy a bočních stěn, čiré bezpečnostní sklo, nosné prvky mosaz 1100/700mm vč. dřevěného madla - S5</t>
  </si>
  <si>
    <t>1170313933</t>
  </si>
  <si>
    <t>279</t>
  </si>
  <si>
    <t>76716131R</t>
  </si>
  <si>
    <t>Atypická kovaná posuvná brána na el. pohon ve zjednodušeném stylu mříží na oknech v 1NP, vč. všech doplňků - 3700/2000 - Z8</t>
  </si>
  <si>
    <t>-128777738</t>
  </si>
  <si>
    <t>280</t>
  </si>
  <si>
    <t>76716141R</t>
  </si>
  <si>
    <t>Atypická kovaná vrata mezi přístavbou a hlavní budovou 2500/2100mm - Z11</t>
  </si>
  <si>
    <t>1022580115</t>
  </si>
  <si>
    <t>281</t>
  </si>
  <si>
    <t>76716151R</t>
  </si>
  <si>
    <t xml:space="preserve">Nerezové madlo s objímkami DN 30 (v tunelu mezi přístavbou a hlavní budovou) - Z12_x000d_
</t>
  </si>
  <si>
    <t>-296219245</t>
  </si>
  <si>
    <t>282</t>
  </si>
  <si>
    <t>767330111</t>
  </si>
  <si>
    <t>Montáž tubusových světlovodů kopule s lemováním šikmá střecha</t>
  </si>
  <si>
    <t>-1043016713</t>
  </si>
  <si>
    <t>283</t>
  </si>
  <si>
    <t>553811121</t>
  </si>
  <si>
    <t>světlovodný tubus průměr 400 mm vč. všech doplňků, s vestavěným LED osvětlením</t>
  </si>
  <si>
    <t>-2107276343</t>
  </si>
  <si>
    <t>6*3,8 "S6"</t>
  </si>
  <si>
    <t>284</t>
  </si>
  <si>
    <t>767531111</t>
  </si>
  <si>
    <t>Montáž vstupních čistících zón z rohoží kovových nebo plastových</t>
  </si>
  <si>
    <t>-833812243</t>
  </si>
  <si>
    <t>2,5*2,2 "S7"</t>
  </si>
  <si>
    <t>285</t>
  </si>
  <si>
    <t>697520700</t>
  </si>
  <si>
    <t>rohož vstupní provedení umělohmotné profily se silon. Kartáčky</t>
  </si>
  <si>
    <t>646247275</t>
  </si>
  <si>
    <t>286</t>
  </si>
  <si>
    <t>767531121</t>
  </si>
  <si>
    <t>Montáž vstupních čistících zón z rohoží osazení rámu mosazného nebo hliníkového zapuštěného z L profilů</t>
  </si>
  <si>
    <t>62429812</t>
  </si>
  <si>
    <t>(2,5+2,2)*2 "S7"</t>
  </si>
  <si>
    <t>287</t>
  </si>
  <si>
    <t>697521600</t>
  </si>
  <si>
    <t>rám pro zapuštění profil L-30/30 25/25 20/30 15/30-Al</t>
  </si>
  <si>
    <t>-65193883</t>
  </si>
  <si>
    <t>288</t>
  </si>
  <si>
    <t>767590110</t>
  </si>
  <si>
    <t>Montáž podlahových konstrukcí podlahových roštů, podlah připevněných svařováním</t>
  </si>
  <si>
    <t>1072333941</t>
  </si>
  <si>
    <t>2,907*1000 'Přepočtené koeficientem množství</t>
  </si>
  <si>
    <t>289</t>
  </si>
  <si>
    <t>130104440</t>
  </si>
  <si>
    <t>úhelník ocelový rovnostranný jakost 11 375 120x120x10mm</t>
  </si>
  <si>
    <t>506016233</t>
  </si>
  <si>
    <t>Poznámka k položce:_x000d_
Hmotnost: 18,20 kg/m</t>
  </si>
  <si>
    <t>11*18,2*0,001 "L 120/10 - 1NP"</t>
  </si>
  <si>
    <t>9,2*18,2*0,001 "L 120/10 - 3NP"</t>
  </si>
  <si>
    <t>290</t>
  </si>
  <si>
    <t>130109360</t>
  </si>
  <si>
    <t>ocel profilová UPE 180 jakost 11 375</t>
  </si>
  <si>
    <t>1224912953</t>
  </si>
  <si>
    <t>Poznámka k položce:_x000d_
Hmotnost: 20,20 kg/m</t>
  </si>
  <si>
    <t>podlaha 3NP</t>
  </si>
  <si>
    <t>119,7*16,1*0,001 "UPE 180"</t>
  </si>
  <si>
    <t>291</t>
  </si>
  <si>
    <t>130109740</t>
  </si>
  <si>
    <t>ocel profilová HE-B 140 jakost 11 375</t>
  </si>
  <si>
    <t>282653006</t>
  </si>
  <si>
    <t>Poznámka k položce:_x000d_
Hmotnost: 34,50 kg/m</t>
  </si>
  <si>
    <t>18,2*33,7*0,001 "HEB 140"</t>
  </si>
  <si>
    <t>292</t>
  </si>
  <si>
    <t>767640311</t>
  </si>
  <si>
    <t>Montáž dveří ocelových vnitřních jednokřídlových</t>
  </si>
  <si>
    <t>-1079704153</t>
  </si>
  <si>
    <t>293</t>
  </si>
  <si>
    <t>553411561</t>
  </si>
  <si>
    <t>dveře vnitřní jednokřídlové hladké, kovové, bez prahu se samozavíračem, vč. kování 900/1970mm - T2</t>
  </si>
  <si>
    <t>-1116132138</t>
  </si>
  <si>
    <t>294</t>
  </si>
  <si>
    <t>767651111</t>
  </si>
  <si>
    <t>Montáž vrat garážových nebo průmyslových sekčních zajížděcích pod strop, plochy do 6 m2</t>
  </si>
  <si>
    <t>-1159702376</t>
  </si>
  <si>
    <t>2 "2,5x2,3m - T20"</t>
  </si>
  <si>
    <t>295</t>
  </si>
  <si>
    <t>553458051</t>
  </si>
  <si>
    <t>vrata garážová výsuvná na el. pohon, lamelové 2500/2300mm - T20</t>
  </si>
  <si>
    <t>-1598451800</t>
  </si>
  <si>
    <t>296</t>
  </si>
  <si>
    <t>767662120</t>
  </si>
  <si>
    <t>Montáž mříží pevných, připevněných svařováním</t>
  </si>
  <si>
    <t>600055619</t>
  </si>
  <si>
    <t>1,4*1,8 "Z5"</t>
  </si>
  <si>
    <t>1,0*1,8 "Z5"</t>
  </si>
  <si>
    <t>1,4*1,8 "Z5a"</t>
  </si>
  <si>
    <t>297</t>
  </si>
  <si>
    <t>553811301</t>
  </si>
  <si>
    <t>repase stávající kované mříže na okně v 1NP - 1400/1800mm - Z5</t>
  </si>
  <si>
    <t>1235486376</t>
  </si>
  <si>
    <t>298</t>
  </si>
  <si>
    <t>553811302</t>
  </si>
  <si>
    <t>repase stávající kované mříže na okně v 1NP - 1000/1800mm - Z5</t>
  </si>
  <si>
    <t>-641524276</t>
  </si>
  <si>
    <t>299</t>
  </si>
  <si>
    <t>553811309</t>
  </si>
  <si>
    <t>nová atypická kovaná mříž ve stylu stávající - 1400/1800mm - Z5a</t>
  </si>
  <si>
    <t>1461241035</t>
  </si>
  <si>
    <t>300</t>
  </si>
  <si>
    <t>76781011R</t>
  </si>
  <si>
    <t>Montáž mřížek větracích čtyřhranných průřezu do 0,25 m2</t>
  </si>
  <si>
    <t>-1694906267</t>
  </si>
  <si>
    <t>301</t>
  </si>
  <si>
    <t>553414252</t>
  </si>
  <si>
    <t>mřížka větrací 350/400mm - Z2</t>
  </si>
  <si>
    <t>809330657</t>
  </si>
  <si>
    <t>302</t>
  </si>
  <si>
    <t>553414253</t>
  </si>
  <si>
    <t>mřížka větrací 700/150mm - Z3</t>
  </si>
  <si>
    <t>-1484614100</t>
  </si>
  <si>
    <t>303</t>
  </si>
  <si>
    <t>76781012R</t>
  </si>
  <si>
    <t>Montáž mřížek větracích čtyřhranných průřezu do 0,5 m2</t>
  </si>
  <si>
    <t>-740368400</t>
  </si>
  <si>
    <t>304</t>
  </si>
  <si>
    <t>553414251</t>
  </si>
  <si>
    <t>mřížka větrací 700/400mm - Z1</t>
  </si>
  <si>
    <t>1495141854</t>
  </si>
  <si>
    <t>305</t>
  </si>
  <si>
    <t>76783310R</t>
  </si>
  <si>
    <t>Hliníkový žebřík na střechu přístavby, vč. háků</t>
  </si>
  <si>
    <t>97124780</t>
  </si>
  <si>
    <t>306</t>
  </si>
  <si>
    <t>76785110R</t>
  </si>
  <si>
    <t>Montáž a dodávka lávek komínových (včetně všech doplňků a sloupků, zábradlí a ocelového závěsného žebříku)</t>
  </si>
  <si>
    <t>57895436</t>
  </si>
  <si>
    <t>10 "komínová lávka"</t>
  </si>
  <si>
    <t>307</t>
  </si>
  <si>
    <t>998767202</t>
  </si>
  <si>
    <t>Přesun hmot pro zámečnické konstrukce stanovený procentní sazbou (%) z ceny vodorovná dopravní vzdálenost do 50 m v objektech výšky přes 6 do 12 m</t>
  </si>
  <si>
    <t>2053379245</t>
  </si>
  <si>
    <t>308</t>
  </si>
  <si>
    <t>771531007</t>
  </si>
  <si>
    <t>Montáž podlah z dlaždic cihelných nebo portlandských tloušťky do 30 mm kladených do malty přes 22 do 25 ks/m2</t>
  </si>
  <si>
    <t>-490606000</t>
  </si>
  <si>
    <t>9,25+31,6+6,44 "1PP"</t>
  </si>
  <si>
    <t>309</t>
  </si>
  <si>
    <t>596311050</t>
  </si>
  <si>
    <t>dlažba ruční cihelná 290x140x30mm</t>
  </si>
  <si>
    <t>-1803422380</t>
  </si>
  <si>
    <t>Poznámka k položce:_x000d_
Spotřeba: 25 kus/m2</t>
  </si>
  <si>
    <t>47,29*25 'Přepočtené koeficientem množství</t>
  </si>
  <si>
    <t>310</t>
  </si>
  <si>
    <t>771531105</t>
  </si>
  <si>
    <t>Montáž podlah z dlaždic cihelných nebo portlandských Příplatek k cenám za dvojnásobný ochranný voskový nátěr</t>
  </si>
  <si>
    <t>-2089399968</t>
  </si>
  <si>
    <t>311</t>
  </si>
  <si>
    <t>771591111</t>
  </si>
  <si>
    <t>Příprava podkladu před provedením dlažby nátěr penetrační na podlahu</t>
  </si>
  <si>
    <t>-1691929350</t>
  </si>
  <si>
    <t>po_e "ornamentální dlažba"</t>
  </si>
  <si>
    <t>312</t>
  </si>
  <si>
    <t>77154111R</t>
  </si>
  <si>
    <t>Montáž ornamentální dlažby</t>
  </si>
  <si>
    <t>1793101519</t>
  </si>
  <si>
    <t>15,79 "podesty 2NP"</t>
  </si>
  <si>
    <t>18,59 "podesty 3NP"</t>
  </si>
  <si>
    <t>313</t>
  </si>
  <si>
    <t>97903111R</t>
  </si>
  <si>
    <t xml:space="preserve">Chemické očištění stávající ornamentální dlažby </t>
  </si>
  <si>
    <t>-987869529</t>
  </si>
  <si>
    <t>314</t>
  </si>
  <si>
    <t>97903112R</t>
  </si>
  <si>
    <t>Stávající kamenné hlavní jednoramenné půlelipsové schodiště - vyboušení, vyspravení, trhliny vyplněny pryskyřicí, impregnace</t>
  </si>
  <si>
    <t>-58625586</t>
  </si>
  <si>
    <t>315</t>
  </si>
  <si>
    <t>998771202</t>
  </si>
  <si>
    <t>Přesun hmot pro podlahy z dlaždic stanovený procentní sazbou (%) z ceny vodorovná dopravní vzdálenost do 50 m v objektech výšky přes 6 do 12 m</t>
  </si>
  <si>
    <t>-308476769</t>
  </si>
  <si>
    <t>775</t>
  </si>
  <si>
    <t>Podlahy skládané</t>
  </si>
  <si>
    <t>316</t>
  </si>
  <si>
    <t>775510952</t>
  </si>
  <si>
    <t>Doplnění podlah vlysových bez broušení a olištování tl. do 22 mm, plochy přes 0,25 do 1 m2</t>
  </si>
  <si>
    <t>-1812022789</t>
  </si>
  <si>
    <t>po_f*0,1 "odhad 10%"</t>
  </si>
  <si>
    <t>317</t>
  </si>
  <si>
    <t>611924600</t>
  </si>
  <si>
    <t>vlysy parketové dub 21x50x400mm barevnost přirozená</t>
  </si>
  <si>
    <t>-932086331</t>
  </si>
  <si>
    <t>318</t>
  </si>
  <si>
    <t>775512471</t>
  </si>
  <si>
    <t>Podlahy vlysové masivní šroubované na měkký podklad rybinový, řemenový, průpletový vzor s tmelením a broušením, bez povrchové úpravy a olištování z vlysů tl. do 22 mm šířky přes 50 do 60 mm, délky přes 350 do 400 mm dub, třída I</t>
  </si>
  <si>
    <t>-795098236</t>
  </si>
  <si>
    <t>10,58+23,41+6,43+38,3+23,65+44,36+58,34</t>
  </si>
  <si>
    <t>319</t>
  </si>
  <si>
    <t>775591319</t>
  </si>
  <si>
    <t>Skládané podlahy - ostatní práce celkové s mezibroušením základní lak, mezibroušení laku, vrchní lak, mezibroušení laku, vrchní lak</t>
  </si>
  <si>
    <t>78955717</t>
  </si>
  <si>
    <t>po_g "nové parkety"</t>
  </si>
  <si>
    <t>320</t>
  </si>
  <si>
    <t>775591411</t>
  </si>
  <si>
    <t>Skládané podlahy - ostatní práce dokončovací nátěr olejem a voskování</t>
  </si>
  <si>
    <t>-1259515838</t>
  </si>
  <si>
    <t>321</t>
  </si>
  <si>
    <t>775591905</t>
  </si>
  <si>
    <t>Ostatní práce při opravách dřevěných podlah tmelení celoplošné, podlah vlysových, parketových</t>
  </si>
  <si>
    <t>728077744</t>
  </si>
  <si>
    <t>po_f "repase parket"</t>
  </si>
  <si>
    <t>322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</si>
  <si>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</si>
  <si>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</si>
  <si>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-1683164430</t>
  </si>
  <si>
    <t>22,6+30,82 "1NP</t>
  </si>
  <si>
    <t>30,67+25,11+36,11+42,23+51,48 "2NP"</t>
  </si>
  <si>
    <t>323</t>
  </si>
  <si>
    <t>775591929</t>
  </si>
  <si>
    <t>Ostatní práce při opravách dřevěných podlah lakování celkové základní lak, mezibroušení, vrchní lak, mezibroušení, vrchní lak</t>
  </si>
  <si>
    <t>-1733604245</t>
  </si>
  <si>
    <t>324</t>
  </si>
  <si>
    <t>775591931</t>
  </si>
  <si>
    <t>Ostatní práce při opravách dřevěných podlah dokončovací nátěr olejem a voskování</t>
  </si>
  <si>
    <t>-300289392</t>
  </si>
  <si>
    <t>325</t>
  </si>
  <si>
    <t>998775202</t>
  </si>
  <si>
    <t>Přesun hmot pro podlahy skládané stanovený procentní sazbou (%) z ceny vodorovná dopravní vzdálenost do 50 m v objektech výšky přes 6 do 12 m</t>
  </si>
  <si>
    <t>-1132989720</t>
  </si>
  <si>
    <t>326</t>
  </si>
  <si>
    <t>776231111</t>
  </si>
  <si>
    <t>Montáž podlahovin z vinylu lepením lamel nebo čtverců standardním lepidlem</t>
  </si>
  <si>
    <t>515669804</t>
  </si>
  <si>
    <t>22,26+40,81+20,13+15,5+25,53+28,22+23,59+19,73+37,15+20,39 "3NP"</t>
  </si>
  <si>
    <t>327</t>
  </si>
  <si>
    <t>284110531</t>
  </si>
  <si>
    <t>dílce vinylové např. VALTON UNI (dle výběru architekta)</t>
  </si>
  <si>
    <t>-920678731</t>
  </si>
  <si>
    <t>253,31*1,1 'Přepočtené koeficientem množství</t>
  </si>
  <si>
    <t>328</t>
  </si>
  <si>
    <t>998776202</t>
  </si>
  <si>
    <t>Přesun hmot pro podlahy povlakové stanovený procentní sazbou (%) z ceny vodorovná dopravní vzdálenost do 50 m v objektech výšky přes 6 do 12 m</t>
  </si>
  <si>
    <t>-908669050</t>
  </si>
  <si>
    <t>777</t>
  </si>
  <si>
    <t>Podlahy lité</t>
  </si>
  <si>
    <t>329</t>
  </si>
  <si>
    <t>77761210R</t>
  </si>
  <si>
    <t>Stěrka polymercementová třívrstvá (systém Microdecor) vč. penetrace a dvouvrstvého polyuretanového matného laku</t>
  </si>
  <si>
    <t>1406161446</t>
  </si>
  <si>
    <t>18,5+20,5+2,08+2,68</t>
  </si>
  <si>
    <t>11,06+42,47+33,98+37,82+33,71+5,14+7,88+12,92+18,79+24,01+4+6,25+9,25+2,29*2 "2,29 - 1x2NP"</t>
  </si>
  <si>
    <t>28,43+29,75</t>
  </si>
  <si>
    <t>po_j</t>
  </si>
  <si>
    <t>14,26+15,04+2,76</t>
  </si>
  <si>
    <t>MD_po</t>
  </si>
  <si>
    <t>(3,55*2+21,6+20,7+23,4+17,2+8,0+10,2+9,7+13,9+17,8+10,0+13,7+11,3+17,8)*0,1 "sokl výšky 100mm</t>
  </si>
  <si>
    <t>(6,8+8,8+12+6,1)*2,6 "stěny výšky 2,6m</t>
  </si>
  <si>
    <t xml:space="preserve">2NP </t>
  </si>
  <si>
    <t>8,6*2,6 "stěny výšky 2,6m</t>
  </si>
  <si>
    <t>(15,1+6,9+22,6+17,0+6,7)*2,6 "stěny výšky 2,6m</t>
  </si>
  <si>
    <t>330</t>
  </si>
  <si>
    <t>998777202</t>
  </si>
  <si>
    <t>Přesun hmot pro podlahy lité stanovený procentní sazbou (%) z ceny vodorovná dopravní vzdálenost do 50 m v objektech výšky přes 6 do 12 m</t>
  </si>
  <si>
    <t>-1474974109</t>
  </si>
  <si>
    <t>783</t>
  </si>
  <si>
    <t>Dokončovací práce - nátěry</t>
  </si>
  <si>
    <t>331</t>
  </si>
  <si>
    <t>783223121</t>
  </si>
  <si>
    <t>Napouštěcí nátěr tesařských konstrukcí zabudovaných do konstrukce proti dřevokazným houbám, hmyzu a plísním dvojnásobný akrylátový</t>
  </si>
  <si>
    <t>531854567</t>
  </si>
  <si>
    <t xml:space="preserve">(0,08+0,16)*2*239,5  "D1 kleštiny"</t>
  </si>
  <si>
    <t xml:space="preserve">(0,12+0,14)*2*209,5  "D2  krokve</t>
  </si>
  <si>
    <t>(0,12+0,16)*2*50 "D3 úžlabí/nároží krokve</t>
  </si>
  <si>
    <t xml:space="preserve">(0,12+0,14)*2*25"D4  pozednice</t>
  </si>
  <si>
    <t xml:space="preserve">(0,14+0,18)*2*17,7   "D5  vaznice</t>
  </si>
  <si>
    <t>0,14*4*4 " D6 sloupek</t>
  </si>
  <si>
    <t>(0,1+0,12)*2*5 "D7 pásky</t>
  </si>
  <si>
    <t>7*(0,17+0,23)*2 "stropní trám 170/230"</t>
  </si>
  <si>
    <t xml:space="preserve">0,23*4*40  "D10 opravy</t>
  </si>
  <si>
    <t>(270+0,025)*2 "prkna tl.25mm</t>
  </si>
  <si>
    <t xml:space="preserve">(0,05+0,03)*2*537*4  "D8"</t>
  </si>
  <si>
    <t>332</t>
  </si>
  <si>
    <t>78322312R</t>
  </si>
  <si>
    <t>-664971847</t>
  </si>
  <si>
    <t>1 "stávající krov"</t>
  </si>
  <si>
    <t>333</t>
  </si>
  <si>
    <t>783827483</t>
  </si>
  <si>
    <t>Krycí (ochranný ) nátěr omítek dvojnásobný hladkých omítek hladkých, zrnitých tenkovrstvých nebo štukových stupně členitosti 5 silikátový</t>
  </si>
  <si>
    <t>314669262</t>
  </si>
  <si>
    <t>štuk "štukové omítky vnější"</t>
  </si>
  <si>
    <t>784</t>
  </si>
  <si>
    <t>Dokončovací práce - malby a tapety</t>
  </si>
  <si>
    <t>334</t>
  </si>
  <si>
    <t>784221101</t>
  </si>
  <si>
    <t>Malby z malířských směsí otěruvzdorných za sucha dvojnásobné, bílé za sucha otěruvzdorné dobře v místnostech výšky do 3,80 m</t>
  </si>
  <si>
    <t>1131258811</t>
  </si>
  <si>
    <t>CP "celková plocha místností - strop"</t>
  </si>
  <si>
    <t>105,203 "sanace omítek stěn 1PP"</t>
  </si>
  <si>
    <t>42,4+57,9 "nové zdivo 1NP"</t>
  </si>
  <si>
    <t>92,2+24,5 "2NP nové"</t>
  </si>
  <si>
    <t>130 "nové zdivo 3NP"</t>
  </si>
  <si>
    <t>SDK příčky 3NP</t>
  </si>
  <si>
    <t>((5,8*2+3,34+4,01+3,33+2,86+2,65+3,747+1,344)-1,6*2,1*4)*2,83*2 " vnitří příčky plné</t>
  </si>
  <si>
    <t>((5,52+5,822+6,339+5,723+2,327+5,303+4,975)*2,83)*2"vnitřní příčky kosené</t>
  </si>
  <si>
    <t>-MD_st "stěrka hyg. zař."</t>
  </si>
  <si>
    <t>335</t>
  </si>
  <si>
    <t>78731331R</t>
  </si>
  <si>
    <t>Zasklívání střech dvojsklem izolačním 4-16-18, 2x bezpečnostní sklo CONNEX</t>
  </si>
  <si>
    <t>1113292708</t>
  </si>
  <si>
    <t>5,477*4,412 "zastřešení dvorku - 1KA"</t>
  </si>
  <si>
    <t>4,466*4,674 "zastřešení schodiště -2KA"</t>
  </si>
  <si>
    <t>336</t>
  </si>
  <si>
    <t>611241271</t>
  </si>
  <si>
    <t>zastřešní dvorku - 1KA</t>
  </si>
  <si>
    <t>1730307973</t>
  </si>
  <si>
    <t>337</t>
  </si>
  <si>
    <t>611241272</t>
  </si>
  <si>
    <t>zastřešní schodiště - 2KA</t>
  </si>
  <si>
    <t>-1437931996</t>
  </si>
  <si>
    <t>338</t>
  </si>
  <si>
    <t>998787202</t>
  </si>
  <si>
    <t>Přesun hmot pro zasklívání stanovený procentní sazbou (%) z ceny vodorovná dopravní vzdálenost do 50 m v objektech výšky přes 6 do 12 m</t>
  </si>
  <si>
    <t>942341021</t>
  </si>
  <si>
    <t>Práce a dodávky M</t>
  </si>
  <si>
    <t>33-M</t>
  </si>
  <si>
    <t>Montáže dopr.zaříz.,sklad. zař. a váh</t>
  </si>
  <si>
    <t>339</t>
  </si>
  <si>
    <t>33003001R</t>
  </si>
  <si>
    <t>Montáž a dodávka výtahu 3/3 neprůchozí, nosnost 1000kg/ 13 osob, rychlost 1m/s</t>
  </si>
  <si>
    <t>1098040412</t>
  </si>
  <si>
    <t>340</t>
  </si>
  <si>
    <t>33003002R</t>
  </si>
  <si>
    <t xml:space="preserve">Montážní lešení výtahu </t>
  </si>
  <si>
    <t>1464289363</t>
  </si>
  <si>
    <t>341</t>
  </si>
  <si>
    <t>33003003R</t>
  </si>
  <si>
    <t>Montážní háky</t>
  </si>
  <si>
    <t>1519904082</t>
  </si>
  <si>
    <t>342</t>
  </si>
  <si>
    <t>33003004R</t>
  </si>
  <si>
    <t>Požární úprava rozváděče v nástupišti nejvyšší stanice EI 30 DP1</t>
  </si>
  <si>
    <t>1900726565</t>
  </si>
  <si>
    <t>Ostatní</t>
  </si>
  <si>
    <t>343</t>
  </si>
  <si>
    <t>001001001</t>
  </si>
  <si>
    <t>Repase stávajícího nápisu MUZEUM na objektu (vyčištění + nový nátěr)</t>
  </si>
  <si>
    <t>512</t>
  </si>
  <si>
    <t>-187865314</t>
  </si>
  <si>
    <t>03 - Venkovní úpravy</t>
  </si>
  <si>
    <t xml:space="preserve">    5 - Komunikace pozemní</t>
  </si>
  <si>
    <t>181951102</t>
  </si>
  <si>
    <t>Úprava pláně vyrovnáním výškových rozdílů v hornině tř. 1 až 4 se zhutněním</t>
  </si>
  <si>
    <t>-1679454558</t>
  </si>
  <si>
    <t>Komunikace pozemní</t>
  </si>
  <si>
    <t>564231111</t>
  </si>
  <si>
    <t>Podklad nebo podsyp ze štěrkopísku ŠP s rozprostřením, vlhčením a zhutněním, po zhutnění tl. 100 mm</t>
  </si>
  <si>
    <t>399002628</t>
  </si>
  <si>
    <t>564730011</t>
  </si>
  <si>
    <t>Podklad nebo kryt z kameniva hrubého drceného vel. 8-16 mm s rozprostřením a zhutněním, po zhutnění tl. 100 mm</t>
  </si>
  <si>
    <t>-1695435281</t>
  </si>
  <si>
    <t>564760111</t>
  </si>
  <si>
    <t>Podklad nebo kryt z kameniva hrubého drceného vel. 16-32 mm s rozprostřením a zhutněním, po zhutnění tl. 200 mm</t>
  </si>
  <si>
    <t>11783777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</si>
  <si>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</si>
  <si>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</si>
  <si>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-410795407</t>
  </si>
  <si>
    <t>211 "venkovní dlažba"</t>
  </si>
  <si>
    <t>583801201</t>
  </si>
  <si>
    <t>kostka dlažební drobná, žula velikost 8/10 cm</t>
  </si>
  <si>
    <t>-789165131</t>
  </si>
  <si>
    <t>Poznámka k položce:_x000d_
1t = cca 5 m2</t>
  </si>
  <si>
    <t>211*0,2 'Přepočtené koeficientem množství</t>
  </si>
  <si>
    <t>998223011</t>
  </si>
  <si>
    <t>Přesun hmot pro pozemní komunikace s krytem dlážděným dopravní vzdálenost do 200 m jakékoliv délky objektu</t>
  </si>
  <si>
    <t>992785694</t>
  </si>
  <si>
    <t>04 - Ostatní náklady</t>
  </si>
  <si>
    <t>VRN - Vedlejší rozpočtové náklady</t>
  </si>
  <si>
    <t>VRN</t>
  </si>
  <si>
    <t>Vedlejší rozpočtové náklady</t>
  </si>
  <si>
    <t>011324000</t>
  </si>
  <si>
    <t>Archeologický průzkum</t>
  </si>
  <si>
    <t>Kč</t>
  </si>
  <si>
    <t>1024</t>
  </si>
  <si>
    <t>25514761</t>
  </si>
  <si>
    <t>011503000</t>
  </si>
  <si>
    <t>Stavební průzkum bez rozlišení</t>
  </si>
  <si>
    <t>-1526752466</t>
  </si>
  <si>
    <t>013203010</t>
  </si>
  <si>
    <t xml:space="preserve">Fotodokumentace stavby </t>
  </si>
  <si>
    <t>1472846895</t>
  </si>
  <si>
    <t>013254000</t>
  </si>
  <si>
    <t>Dokumentace skutečného provedení stavby</t>
  </si>
  <si>
    <t>1865429412</t>
  </si>
  <si>
    <t>030001000</t>
  </si>
  <si>
    <t>Zařízení staveniště</t>
  </si>
  <si>
    <t>560001385</t>
  </si>
  <si>
    <t>013203000</t>
  </si>
  <si>
    <t>Dokumentace stavby bez rozlišení</t>
  </si>
  <si>
    <t>364941188</t>
  </si>
  <si>
    <t>041203000</t>
  </si>
  <si>
    <t>Technický dozor investora</t>
  </si>
  <si>
    <t>275080320</t>
  </si>
  <si>
    <t>045203000</t>
  </si>
  <si>
    <t>Kompletační činnost</t>
  </si>
  <si>
    <t>-395344421</t>
  </si>
  <si>
    <t>049103000</t>
  </si>
  <si>
    <t>Náklady vzniklé v souvislosti s realizací stavby</t>
  </si>
  <si>
    <t>369788184</t>
  </si>
  <si>
    <t>053002000</t>
  </si>
  <si>
    <t>Poplatky</t>
  </si>
  <si>
    <t>-1381910168</t>
  </si>
  <si>
    <t>059002000</t>
  </si>
  <si>
    <t>Ostatní finance</t>
  </si>
  <si>
    <t>-925007507</t>
  </si>
  <si>
    <t>091003010</t>
  </si>
  <si>
    <t xml:space="preserve">Propagace projektu_x000d_
</t>
  </si>
  <si>
    <t>-1121622589</t>
  </si>
  <si>
    <t>Poznámka k položce:_x000d_
- billboard 5,1x2,4m - 1x_x000d_
- pamětní deska 300x400mm - 1x_x000d_
- finální podoba billboardu a desky bude navržena v průběhu realizace architektem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</si>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</sst>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81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42</v>
      </c>
      <c r="E29" s="46"/>
      <c r="F29" s="32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837_19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Rekonstrukce vlastivědného muzea Nymburk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Nymburk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67" t="str">
        <f>IF(AN8= "","",AN8)</f>
        <v>28. 4. 2019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2.6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Město Nymburk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68" t="str">
        <f>IF(E17="","",E17)</f>
        <v>RAM projekt s.r.o.</v>
      </c>
      <c r="AN49" s="39"/>
      <c r="AO49" s="39"/>
      <c r="AP49" s="39"/>
      <c r="AQ49" s="39"/>
      <c r="AR49" s="43"/>
      <c r="AS49" s="69" t="s">
        <v>52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2.6" customHeight="1"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68" t="str">
        <f>IF(E20="","",E20)</f>
        <v>Ing. Eva Mrvová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53</v>
      </c>
      <c r="D52" s="82"/>
      <c r="E52" s="82"/>
      <c r="F52" s="82"/>
      <c r="G52" s="82"/>
      <c r="H52" s="83"/>
      <c r="I52" s="84" t="s">
        <v>54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55</v>
      </c>
      <c r="AH52" s="82"/>
      <c r="AI52" s="82"/>
      <c r="AJ52" s="82"/>
      <c r="AK52" s="82"/>
      <c r="AL52" s="82"/>
      <c r="AM52" s="82"/>
      <c r="AN52" s="84" t="s">
        <v>56</v>
      </c>
      <c r="AO52" s="82"/>
      <c r="AP52" s="82"/>
      <c r="AQ52" s="86" t="s">
        <v>57</v>
      </c>
      <c r="AR52" s="43"/>
      <c r="AS52" s="87" t="s">
        <v>58</v>
      </c>
      <c r="AT52" s="88" t="s">
        <v>59</v>
      </c>
      <c r="AU52" s="88" t="s">
        <v>60</v>
      </c>
      <c r="AV52" s="88" t="s">
        <v>61</v>
      </c>
      <c r="AW52" s="88" t="s">
        <v>62</v>
      </c>
      <c r="AX52" s="88" t="s">
        <v>63</v>
      </c>
      <c r="AY52" s="88" t="s">
        <v>64</v>
      </c>
      <c r="AZ52" s="88" t="s">
        <v>65</v>
      </c>
      <c r="BA52" s="88" t="s">
        <v>66</v>
      </c>
      <c r="BB52" s="88" t="s">
        <v>67</v>
      </c>
      <c r="BC52" s="88" t="s">
        <v>68</v>
      </c>
      <c r="BD52" s="89" t="s">
        <v>69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ROUND(SUM(AG55:AG58),2)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19</v>
      </c>
      <c r="AR54" s="99"/>
      <c r="AS54" s="100">
        <f>ROUND(SUM(AS55:AS58),2)</f>
        <v>0</v>
      </c>
      <c r="AT54" s="101">
        <f>ROUND(SUM(AV54:AW54),2)</f>
        <v>0</v>
      </c>
      <c r="AU54" s="102">
        <f>ROUND(SUM(AU55:AU58),5)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ROUND(SUM(AZ55:AZ58),2)</f>
        <v>0</v>
      </c>
      <c r="BA54" s="101">
        <f>ROUND(SUM(BA55:BA58),2)</f>
        <v>0</v>
      </c>
      <c r="BB54" s="101">
        <f>ROUND(SUM(BB55:BB58),2)</f>
        <v>0</v>
      </c>
      <c r="BC54" s="101">
        <f>ROUND(SUM(BC55:BC58),2)</f>
        <v>0</v>
      </c>
      <c r="BD54" s="103">
        <f>ROUND(SUM(BD55:BD58),2)</f>
        <v>0</v>
      </c>
      <c r="BS54" s="104" t="s">
        <v>71</v>
      </c>
      <c r="BT54" s="104" t="s">
        <v>72</v>
      </c>
      <c r="BU54" s="105" t="s">
        <v>73</v>
      </c>
      <c r="BV54" s="104" t="s">
        <v>74</v>
      </c>
      <c r="BW54" s="104" t="s">
        <v>5</v>
      </c>
      <c r="BX54" s="104" t="s">
        <v>75</v>
      </c>
      <c r="CL54" s="104" t="s">
        <v>19</v>
      </c>
    </row>
    <row r="55" s="5" customFormat="1" ht="14.4" customHeight="1">
      <c r="A55" s="106" t="s">
        <v>76</v>
      </c>
      <c r="B55" s="107"/>
      <c r="C55" s="108"/>
      <c r="D55" s="109" t="s">
        <v>77</v>
      </c>
      <c r="E55" s="109"/>
      <c r="F55" s="109"/>
      <c r="G55" s="109"/>
      <c r="H55" s="109"/>
      <c r="I55" s="110"/>
      <c r="J55" s="109" t="s">
        <v>78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Bourací práce'!J30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79</v>
      </c>
      <c r="AR55" s="113"/>
      <c r="AS55" s="114">
        <v>0</v>
      </c>
      <c r="AT55" s="115">
        <f>ROUND(SUM(AV55:AW55),2)</f>
        <v>0</v>
      </c>
      <c r="AU55" s="116">
        <f>'01 - Bourací práce'!P94</f>
        <v>0</v>
      </c>
      <c r="AV55" s="115">
        <f>'01 - Bourací práce'!J33</f>
        <v>0</v>
      </c>
      <c r="AW55" s="115">
        <f>'01 - Bourací práce'!J34</f>
        <v>0</v>
      </c>
      <c r="AX55" s="115">
        <f>'01 - Bourací práce'!J35</f>
        <v>0</v>
      </c>
      <c r="AY55" s="115">
        <f>'01 - Bourací práce'!J36</f>
        <v>0</v>
      </c>
      <c r="AZ55" s="115">
        <f>'01 - Bourací práce'!F33</f>
        <v>0</v>
      </c>
      <c r="BA55" s="115">
        <f>'01 - Bourací práce'!F34</f>
        <v>0</v>
      </c>
      <c r="BB55" s="115">
        <f>'01 - Bourací práce'!F35</f>
        <v>0</v>
      </c>
      <c r="BC55" s="115">
        <f>'01 - Bourací práce'!F36</f>
        <v>0</v>
      </c>
      <c r="BD55" s="117">
        <f>'01 - Bourací práce'!F37</f>
        <v>0</v>
      </c>
      <c r="BT55" s="118" t="s">
        <v>80</v>
      </c>
      <c r="BV55" s="118" t="s">
        <v>74</v>
      </c>
      <c r="BW55" s="118" t="s">
        <v>81</v>
      </c>
      <c r="BX55" s="118" t="s">
        <v>5</v>
      </c>
      <c r="CL55" s="118" t="s">
        <v>19</v>
      </c>
      <c r="CM55" s="118" t="s">
        <v>82</v>
      </c>
    </row>
    <row r="56" s="5" customFormat="1" ht="14.4" customHeight="1">
      <c r="A56" s="106" t="s">
        <v>76</v>
      </c>
      <c r="B56" s="107"/>
      <c r="C56" s="108"/>
      <c r="D56" s="109" t="s">
        <v>83</v>
      </c>
      <c r="E56" s="109"/>
      <c r="F56" s="109"/>
      <c r="G56" s="109"/>
      <c r="H56" s="109"/>
      <c r="I56" s="110"/>
      <c r="J56" s="109" t="s">
        <v>84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Stavební úpravy a př...'!J30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79</v>
      </c>
      <c r="AR56" s="113"/>
      <c r="AS56" s="114">
        <v>0</v>
      </c>
      <c r="AT56" s="115">
        <f>ROUND(SUM(AV56:AW56),2)</f>
        <v>0</v>
      </c>
      <c r="AU56" s="116">
        <f>'02 - Stavební úpravy a př...'!P112</f>
        <v>0</v>
      </c>
      <c r="AV56" s="115">
        <f>'02 - Stavební úpravy a př...'!J33</f>
        <v>0</v>
      </c>
      <c r="AW56" s="115">
        <f>'02 - Stavební úpravy a př...'!J34</f>
        <v>0</v>
      </c>
      <c r="AX56" s="115">
        <f>'02 - Stavební úpravy a př...'!J35</f>
        <v>0</v>
      </c>
      <c r="AY56" s="115">
        <f>'02 - Stavební úpravy a př...'!J36</f>
        <v>0</v>
      </c>
      <c r="AZ56" s="115">
        <f>'02 - Stavební úpravy a př...'!F33</f>
        <v>0</v>
      </c>
      <c r="BA56" s="115">
        <f>'02 - Stavební úpravy a př...'!F34</f>
        <v>0</v>
      </c>
      <c r="BB56" s="115">
        <f>'02 - Stavební úpravy a př...'!F35</f>
        <v>0</v>
      </c>
      <c r="BC56" s="115">
        <f>'02 - Stavební úpravy a př...'!F36</f>
        <v>0</v>
      </c>
      <c r="BD56" s="117">
        <f>'02 - Stavební úpravy a př...'!F37</f>
        <v>0</v>
      </c>
      <c r="BT56" s="118" t="s">
        <v>80</v>
      </c>
      <c r="BV56" s="118" t="s">
        <v>74</v>
      </c>
      <c r="BW56" s="118" t="s">
        <v>85</v>
      </c>
      <c r="BX56" s="118" t="s">
        <v>5</v>
      </c>
      <c r="CL56" s="118" t="s">
        <v>19</v>
      </c>
      <c r="CM56" s="118" t="s">
        <v>82</v>
      </c>
    </row>
    <row r="57" s="5" customFormat="1" ht="14.4" customHeight="1">
      <c r="A57" s="106" t="s">
        <v>76</v>
      </c>
      <c r="B57" s="107"/>
      <c r="C57" s="108"/>
      <c r="D57" s="109" t="s">
        <v>86</v>
      </c>
      <c r="E57" s="109"/>
      <c r="F57" s="109"/>
      <c r="G57" s="109"/>
      <c r="H57" s="109"/>
      <c r="I57" s="110"/>
      <c r="J57" s="109" t="s">
        <v>87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'03 - Venkovní úpravy'!J30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79</v>
      </c>
      <c r="AR57" s="113"/>
      <c r="AS57" s="114">
        <v>0</v>
      </c>
      <c r="AT57" s="115">
        <f>ROUND(SUM(AV57:AW57),2)</f>
        <v>0</v>
      </c>
      <c r="AU57" s="116">
        <f>'03 - Venkovní úpravy'!P83</f>
        <v>0</v>
      </c>
      <c r="AV57" s="115">
        <f>'03 - Venkovní úpravy'!J33</f>
        <v>0</v>
      </c>
      <c r="AW57" s="115">
        <f>'03 - Venkovní úpravy'!J34</f>
        <v>0</v>
      </c>
      <c r="AX57" s="115">
        <f>'03 - Venkovní úpravy'!J35</f>
        <v>0</v>
      </c>
      <c r="AY57" s="115">
        <f>'03 - Venkovní úpravy'!J36</f>
        <v>0</v>
      </c>
      <c r="AZ57" s="115">
        <f>'03 - Venkovní úpravy'!F33</f>
        <v>0</v>
      </c>
      <c r="BA57" s="115">
        <f>'03 - Venkovní úpravy'!F34</f>
        <v>0</v>
      </c>
      <c r="BB57" s="115">
        <f>'03 - Venkovní úpravy'!F35</f>
        <v>0</v>
      </c>
      <c r="BC57" s="115">
        <f>'03 - Venkovní úpravy'!F36</f>
        <v>0</v>
      </c>
      <c r="BD57" s="117">
        <f>'03 - Venkovní úpravy'!F37</f>
        <v>0</v>
      </c>
      <c r="BT57" s="118" t="s">
        <v>80</v>
      </c>
      <c r="BV57" s="118" t="s">
        <v>74</v>
      </c>
      <c r="BW57" s="118" t="s">
        <v>88</v>
      </c>
      <c r="BX57" s="118" t="s">
        <v>5</v>
      </c>
      <c r="CL57" s="118" t="s">
        <v>19</v>
      </c>
      <c r="CM57" s="118" t="s">
        <v>82</v>
      </c>
    </row>
    <row r="58" s="5" customFormat="1" ht="14.4" customHeight="1">
      <c r="A58" s="106" t="s">
        <v>76</v>
      </c>
      <c r="B58" s="107"/>
      <c r="C58" s="108"/>
      <c r="D58" s="109" t="s">
        <v>89</v>
      </c>
      <c r="E58" s="109"/>
      <c r="F58" s="109"/>
      <c r="G58" s="109"/>
      <c r="H58" s="109"/>
      <c r="I58" s="110"/>
      <c r="J58" s="109" t="s">
        <v>90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'04 - Ostatní náklady'!J30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91</v>
      </c>
      <c r="AR58" s="113"/>
      <c r="AS58" s="119">
        <v>0</v>
      </c>
      <c r="AT58" s="120">
        <f>ROUND(SUM(AV58:AW58),2)</f>
        <v>0</v>
      </c>
      <c r="AU58" s="121">
        <f>'04 - Ostatní náklady'!P80</f>
        <v>0</v>
      </c>
      <c r="AV58" s="120">
        <f>'04 - Ostatní náklady'!J33</f>
        <v>0</v>
      </c>
      <c r="AW58" s="120">
        <f>'04 - Ostatní náklady'!J34</f>
        <v>0</v>
      </c>
      <c r="AX58" s="120">
        <f>'04 - Ostatní náklady'!J35</f>
        <v>0</v>
      </c>
      <c r="AY58" s="120">
        <f>'04 - Ostatní náklady'!J36</f>
        <v>0</v>
      </c>
      <c r="AZ58" s="120">
        <f>'04 - Ostatní náklady'!F33</f>
        <v>0</v>
      </c>
      <c r="BA58" s="120">
        <f>'04 - Ostatní náklady'!F34</f>
        <v>0</v>
      </c>
      <c r="BB58" s="120">
        <f>'04 - Ostatní náklady'!F35</f>
        <v>0</v>
      </c>
      <c r="BC58" s="120">
        <f>'04 - Ostatní náklady'!F36</f>
        <v>0</v>
      </c>
      <c r="BD58" s="122">
        <f>'04 - Ostatní náklady'!F37</f>
        <v>0</v>
      </c>
      <c r="BT58" s="118" t="s">
        <v>80</v>
      </c>
      <c r="BV58" s="118" t="s">
        <v>74</v>
      </c>
      <c r="BW58" s="118" t="s">
        <v>92</v>
      </c>
      <c r="BX58" s="118" t="s">
        <v>5</v>
      </c>
      <c r="CL58" s="118" t="s">
        <v>19</v>
      </c>
      <c r="CM58" s="118" t="s">
        <v>82</v>
      </c>
    </row>
    <row r="59" s="1" customFormat="1" ht="30" customHeight="1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</row>
    <row r="60" s="1" customFormat="1" ht="6.96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3"/>
    </row>
  </sheetData>
  <sheetProtection sheet="1" formatColumns="0" formatRows="0" objects="1" scenarios="1" spinCount="100000" saltValue="8QSYCDAqXiK2FatZUPH5BgXOZcHk4G5Ea+vUYw6fNRuvo8uKcbkRjh2HMLKAN0D2d2cwhWmB0ilP2ni1n1bp7g==" hashValue="X7FQL7izRpko5nLeDP7MRdq8TRnDfVvXIFT/iVNM+fFOZVFYVAPSrGtLEHbl1dcZ/MV6TbIEmPSc1q+oF2hXJw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</mergeCells>
  <hyperlinks>
    <hyperlink ref="A55" location="'01 - Bourací práce'!C2" display="/"/>
    <hyperlink ref="A56" location="'02 - Stavební úpravy a př...'!C2" display="/"/>
    <hyperlink ref="A57" location="'03 - Venkovní úpravy'!C2" display="/"/>
    <hyperlink ref="A58" location="'04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4.4" customHeight="1">
      <c r="B7" s="20"/>
      <c r="E7" s="129" t="str">
        <f>'Rekapitulace stavby'!K6</f>
        <v>Rekonstrukce vlastivědného muzea Nymburk</v>
      </c>
      <c r="F7" s="128"/>
      <c r="G7" s="128"/>
      <c r="H7" s="128"/>
      <c r="L7" s="20"/>
    </row>
    <row r="8" s="1" customFormat="1" ht="12" customHeight="1">
      <c r="B8" s="43"/>
      <c r="D8" s="128" t="s">
        <v>94</v>
      </c>
      <c r="I8" s="130"/>
      <c r="L8" s="43"/>
    </row>
    <row r="9" s="1" customFormat="1" ht="36.96" customHeight="1">
      <c r="B9" s="43"/>
      <c r="E9" s="131" t="s">
        <v>95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28. 4. 2019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14.4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ROUND(J94,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ROUND((SUM(BE94:BE411)),  2)</f>
        <v>0</v>
      </c>
      <c r="I33" s="143">
        <v>0.20999999999999999</v>
      </c>
      <c r="J33" s="142">
        <f>ROUND(((SUM(BE94:BE411))*I33),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ROUND((SUM(BF94:BF411)),  2)</f>
        <v>0</v>
      </c>
      <c r="I34" s="143">
        <v>0.14999999999999999</v>
      </c>
      <c r="J34" s="142">
        <f>ROUND(((SUM(BF94:BF411))*I34),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ROUND((SUM(BG94:BG411)),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ROUND((SUM(BH94:BH411)),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ROUND((SUM(BI94:BI411)),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96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4.4" customHeight="1">
      <c r="B48" s="38"/>
      <c r="C48" s="39"/>
      <c r="D48" s="39"/>
      <c r="E48" s="158" t="str">
        <f>E7</f>
        <v>Rekonstrukce vlastivědného muzea Nymburk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94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4.4" customHeight="1">
      <c r="B50" s="38"/>
      <c r="C50" s="39"/>
      <c r="D50" s="39"/>
      <c r="E50" s="64" t="str">
        <f>E9</f>
        <v>01 - Bourací práce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Nymburk</v>
      </c>
      <c r="G52" s="39"/>
      <c r="H52" s="39"/>
      <c r="I52" s="132" t="s">
        <v>23</v>
      </c>
      <c r="J52" s="67" t="str">
        <f>IF(J12="","",J12)</f>
        <v>28. 4. 2019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2.6" customHeight="1">
      <c r="B54" s="38"/>
      <c r="C54" s="32" t="s">
        <v>25</v>
      </c>
      <c r="D54" s="39"/>
      <c r="E54" s="39"/>
      <c r="F54" s="27" t="str">
        <f>E15</f>
        <v>Město Nymburk</v>
      </c>
      <c r="G54" s="39"/>
      <c r="H54" s="39"/>
      <c r="I54" s="132" t="s">
        <v>31</v>
      </c>
      <c r="J54" s="36" t="str">
        <f>E21</f>
        <v>RAM projekt s.r.o.</v>
      </c>
      <c r="K54" s="39"/>
      <c r="L54" s="43"/>
    </row>
    <row r="55" s="1" customFormat="1" ht="12.6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Ing. Eva Mrvová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97</v>
      </c>
      <c r="D57" s="160"/>
      <c r="E57" s="160"/>
      <c r="F57" s="160"/>
      <c r="G57" s="160"/>
      <c r="H57" s="160"/>
      <c r="I57" s="161"/>
      <c r="J57" s="162" t="s">
        <v>98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J94</f>
        <v>0</v>
      </c>
      <c r="K59" s="39"/>
      <c r="L59" s="43"/>
      <c r="AU59" s="17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J95</f>
        <v>0</v>
      </c>
      <c r="K60" s="165"/>
      <c r="L60" s="170"/>
    </row>
    <row r="61" s="8" customFormat="1" ht="19.92" customHeight="1">
      <c r="B61" s="171"/>
      <c r="C61" s="172"/>
      <c r="D61" s="173" t="s">
        <v>101</v>
      </c>
      <c r="E61" s="174"/>
      <c r="F61" s="174"/>
      <c r="G61" s="174"/>
      <c r="H61" s="174"/>
      <c r="I61" s="175"/>
      <c r="J61" s="176">
        <f>J96</f>
        <v>0</v>
      </c>
      <c r="K61" s="172"/>
      <c r="L61" s="177"/>
    </row>
    <row r="62" s="8" customFormat="1" ht="19.92" customHeight="1">
      <c r="B62" s="171"/>
      <c r="C62" s="172"/>
      <c r="D62" s="173" t="s">
        <v>102</v>
      </c>
      <c r="E62" s="174"/>
      <c r="F62" s="174"/>
      <c r="G62" s="174"/>
      <c r="H62" s="174"/>
      <c r="I62" s="175"/>
      <c r="J62" s="176">
        <f>J123</f>
        <v>0</v>
      </c>
      <c r="K62" s="172"/>
      <c r="L62" s="177"/>
    </row>
    <row r="63" s="8" customFormat="1" ht="19.92" customHeight="1">
      <c r="B63" s="171"/>
      <c r="C63" s="172"/>
      <c r="D63" s="173" t="s">
        <v>103</v>
      </c>
      <c r="E63" s="174"/>
      <c r="F63" s="174"/>
      <c r="G63" s="174"/>
      <c r="H63" s="174"/>
      <c r="I63" s="175"/>
      <c r="J63" s="176">
        <f>J333</f>
        <v>0</v>
      </c>
      <c r="K63" s="172"/>
      <c r="L63" s="177"/>
    </row>
    <row r="64" s="7" customFormat="1" ht="24.96" customHeight="1">
      <c r="B64" s="164"/>
      <c r="C64" s="165"/>
      <c r="D64" s="166" t="s">
        <v>104</v>
      </c>
      <c r="E64" s="167"/>
      <c r="F64" s="167"/>
      <c r="G64" s="167"/>
      <c r="H64" s="167"/>
      <c r="I64" s="168"/>
      <c r="J64" s="169">
        <f>J338</f>
        <v>0</v>
      </c>
      <c r="K64" s="165"/>
      <c r="L64" s="170"/>
    </row>
    <row r="65" s="8" customFormat="1" ht="19.92" customHeight="1">
      <c r="B65" s="171"/>
      <c r="C65" s="172"/>
      <c r="D65" s="173" t="s">
        <v>105</v>
      </c>
      <c r="E65" s="174"/>
      <c r="F65" s="174"/>
      <c r="G65" s="174"/>
      <c r="H65" s="174"/>
      <c r="I65" s="175"/>
      <c r="J65" s="176">
        <f>J339</f>
        <v>0</v>
      </c>
      <c r="K65" s="172"/>
      <c r="L65" s="177"/>
    </row>
    <row r="66" s="8" customFormat="1" ht="19.92" customHeight="1">
      <c r="B66" s="171"/>
      <c r="C66" s="172"/>
      <c r="D66" s="173" t="s">
        <v>106</v>
      </c>
      <c r="E66" s="174"/>
      <c r="F66" s="174"/>
      <c r="G66" s="174"/>
      <c r="H66" s="174"/>
      <c r="I66" s="175"/>
      <c r="J66" s="176">
        <f>J342</f>
        <v>0</v>
      </c>
      <c r="K66" s="172"/>
      <c r="L66" s="177"/>
    </row>
    <row r="67" s="8" customFormat="1" ht="19.92" customHeight="1">
      <c r="B67" s="171"/>
      <c r="C67" s="172"/>
      <c r="D67" s="173" t="s">
        <v>107</v>
      </c>
      <c r="E67" s="174"/>
      <c r="F67" s="174"/>
      <c r="G67" s="174"/>
      <c r="H67" s="174"/>
      <c r="I67" s="175"/>
      <c r="J67" s="176">
        <f>J347</f>
        <v>0</v>
      </c>
      <c r="K67" s="172"/>
      <c r="L67" s="177"/>
    </row>
    <row r="68" s="8" customFormat="1" ht="19.92" customHeight="1">
      <c r="B68" s="171"/>
      <c r="C68" s="172"/>
      <c r="D68" s="173" t="s">
        <v>108</v>
      </c>
      <c r="E68" s="174"/>
      <c r="F68" s="174"/>
      <c r="G68" s="174"/>
      <c r="H68" s="174"/>
      <c r="I68" s="175"/>
      <c r="J68" s="176">
        <f>J356</f>
        <v>0</v>
      </c>
      <c r="K68" s="172"/>
      <c r="L68" s="177"/>
    </row>
    <row r="69" s="8" customFormat="1" ht="19.92" customHeight="1">
      <c r="B69" s="171"/>
      <c r="C69" s="172"/>
      <c r="D69" s="173" t="s">
        <v>109</v>
      </c>
      <c r="E69" s="174"/>
      <c r="F69" s="174"/>
      <c r="G69" s="174"/>
      <c r="H69" s="174"/>
      <c r="I69" s="175"/>
      <c r="J69" s="176">
        <f>J373</f>
        <v>0</v>
      </c>
      <c r="K69" s="172"/>
      <c r="L69" s="177"/>
    </row>
    <row r="70" s="8" customFormat="1" ht="19.92" customHeight="1">
      <c r="B70" s="171"/>
      <c r="C70" s="172"/>
      <c r="D70" s="173" t="s">
        <v>110</v>
      </c>
      <c r="E70" s="174"/>
      <c r="F70" s="174"/>
      <c r="G70" s="174"/>
      <c r="H70" s="174"/>
      <c r="I70" s="175"/>
      <c r="J70" s="176">
        <f>J376</f>
        <v>0</v>
      </c>
      <c r="K70" s="172"/>
      <c r="L70" s="177"/>
    </row>
    <row r="71" s="8" customFormat="1" ht="19.92" customHeight="1">
      <c r="B71" s="171"/>
      <c r="C71" s="172"/>
      <c r="D71" s="173" t="s">
        <v>111</v>
      </c>
      <c r="E71" s="174"/>
      <c r="F71" s="174"/>
      <c r="G71" s="174"/>
      <c r="H71" s="174"/>
      <c r="I71" s="175"/>
      <c r="J71" s="176">
        <f>J389</f>
        <v>0</v>
      </c>
      <c r="K71" s="172"/>
      <c r="L71" s="177"/>
    </row>
    <row r="72" s="8" customFormat="1" ht="19.92" customHeight="1">
      <c r="B72" s="171"/>
      <c r="C72" s="172"/>
      <c r="D72" s="173" t="s">
        <v>112</v>
      </c>
      <c r="E72" s="174"/>
      <c r="F72" s="174"/>
      <c r="G72" s="174"/>
      <c r="H72" s="174"/>
      <c r="I72" s="175"/>
      <c r="J72" s="176">
        <f>J398</f>
        <v>0</v>
      </c>
      <c r="K72" s="172"/>
      <c r="L72" s="177"/>
    </row>
    <row r="73" s="8" customFormat="1" ht="19.92" customHeight="1">
      <c r="B73" s="171"/>
      <c r="C73" s="172"/>
      <c r="D73" s="173" t="s">
        <v>113</v>
      </c>
      <c r="E73" s="174"/>
      <c r="F73" s="174"/>
      <c r="G73" s="174"/>
      <c r="H73" s="174"/>
      <c r="I73" s="175"/>
      <c r="J73" s="176">
        <f>J401</f>
        <v>0</v>
      </c>
      <c r="K73" s="172"/>
      <c r="L73" s="177"/>
    </row>
    <row r="74" s="8" customFormat="1" ht="19.92" customHeight="1">
      <c r="B74" s="171"/>
      <c r="C74" s="172"/>
      <c r="D74" s="173" t="s">
        <v>114</v>
      </c>
      <c r="E74" s="174"/>
      <c r="F74" s="174"/>
      <c r="G74" s="174"/>
      <c r="H74" s="174"/>
      <c r="I74" s="175"/>
      <c r="J74" s="176">
        <f>J408</f>
        <v>0</v>
      </c>
      <c r="K74" s="172"/>
      <c r="L74" s="177"/>
    </row>
    <row r="75" s="1" customFormat="1" ht="21.84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6.96" customHeight="1">
      <c r="B76" s="57"/>
      <c r="C76" s="58"/>
      <c r="D76" s="58"/>
      <c r="E76" s="58"/>
      <c r="F76" s="58"/>
      <c r="G76" s="58"/>
      <c r="H76" s="58"/>
      <c r="I76" s="154"/>
      <c r="J76" s="58"/>
      <c r="K76" s="58"/>
      <c r="L76" s="43"/>
    </row>
    <row r="80" s="1" customFormat="1" ht="6.96" customHeight="1">
      <c r="B80" s="59"/>
      <c r="C80" s="60"/>
      <c r="D80" s="60"/>
      <c r="E80" s="60"/>
      <c r="F80" s="60"/>
      <c r="G80" s="60"/>
      <c r="H80" s="60"/>
      <c r="I80" s="157"/>
      <c r="J80" s="60"/>
      <c r="K80" s="60"/>
      <c r="L80" s="43"/>
    </row>
    <row r="81" s="1" customFormat="1" ht="24.96" customHeight="1">
      <c r="B81" s="38"/>
      <c r="C81" s="23" t="s">
        <v>115</v>
      </c>
      <c r="D81" s="39"/>
      <c r="E81" s="39"/>
      <c r="F81" s="39"/>
      <c r="G81" s="39"/>
      <c r="H81" s="39"/>
      <c r="I81" s="13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0"/>
      <c r="J82" s="39"/>
      <c r="K82" s="39"/>
      <c r="L82" s="43"/>
    </row>
    <row r="83" s="1" customFormat="1" ht="12" customHeight="1">
      <c r="B83" s="38"/>
      <c r="C83" s="32" t="s">
        <v>16</v>
      </c>
      <c r="D83" s="39"/>
      <c r="E83" s="39"/>
      <c r="F83" s="39"/>
      <c r="G83" s="39"/>
      <c r="H83" s="39"/>
      <c r="I83" s="130"/>
      <c r="J83" s="39"/>
      <c r="K83" s="39"/>
      <c r="L83" s="43"/>
    </row>
    <row r="84" s="1" customFormat="1" ht="14.4" customHeight="1">
      <c r="B84" s="38"/>
      <c r="C84" s="39"/>
      <c r="D84" s="39"/>
      <c r="E84" s="158" t="str">
        <f>E7</f>
        <v>Rekonstrukce vlastivědného muzea Nymburk</v>
      </c>
      <c r="F84" s="32"/>
      <c r="G84" s="32"/>
      <c r="H84" s="32"/>
      <c r="I84" s="130"/>
      <c r="J84" s="39"/>
      <c r="K84" s="39"/>
      <c r="L84" s="43"/>
    </row>
    <row r="85" s="1" customFormat="1" ht="12" customHeight="1">
      <c r="B85" s="38"/>
      <c r="C85" s="32" t="s">
        <v>94</v>
      </c>
      <c r="D85" s="39"/>
      <c r="E85" s="39"/>
      <c r="F85" s="39"/>
      <c r="G85" s="39"/>
      <c r="H85" s="39"/>
      <c r="I85" s="130"/>
      <c r="J85" s="39"/>
      <c r="K85" s="39"/>
      <c r="L85" s="43"/>
    </row>
    <row r="86" s="1" customFormat="1" ht="14.4" customHeight="1">
      <c r="B86" s="38"/>
      <c r="C86" s="39"/>
      <c r="D86" s="39"/>
      <c r="E86" s="64" t="str">
        <f>E9</f>
        <v>01 - Bourací práce</v>
      </c>
      <c r="F86" s="39"/>
      <c r="G86" s="39"/>
      <c r="H86" s="39"/>
      <c r="I86" s="130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0"/>
      <c r="J87" s="39"/>
      <c r="K87" s="39"/>
      <c r="L87" s="43"/>
    </row>
    <row r="88" s="1" customFormat="1" ht="12" customHeight="1">
      <c r="B88" s="38"/>
      <c r="C88" s="32" t="s">
        <v>21</v>
      </c>
      <c r="D88" s="39"/>
      <c r="E88" s="39"/>
      <c r="F88" s="27" t="str">
        <f>F12</f>
        <v>Nymburk</v>
      </c>
      <c r="G88" s="39"/>
      <c r="H88" s="39"/>
      <c r="I88" s="132" t="s">
        <v>23</v>
      </c>
      <c r="J88" s="67" t="str">
        <f>IF(J12="","",J12)</f>
        <v>28. 4. 2019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0"/>
      <c r="J89" s="39"/>
      <c r="K89" s="39"/>
      <c r="L89" s="43"/>
    </row>
    <row r="90" s="1" customFormat="1" ht="12.6" customHeight="1">
      <c r="B90" s="38"/>
      <c r="C90" s="32" t="s">
        <v>25</v>
      </c>
      <c r="D90" s="39"/>
      <c r="E90" s="39"/>
      <c r="F90" s="27" t="str">
        <f>E15</f>
        <v>Město Nymburk</v>
      </c>
      <c r="G90" s="39"/>
      <c r="H90" s="39"/>
      <c r="I90" s="132" t="s">
        <v>31</v>
      </c>
      <c r="J90" s="36" t="str">
        <f>E21</f>
        <v>RAM projekt s.r.o.</v>
      </c>
      <c r="K90" s="39"/>
      <c r="L90" s="43"/>
    </row>
    <row r="91" s="1" customFormat="1" ht="12.6" customHeight="1">
      <c r="B91" s="38"/>
      <c r="C91" s="32" t="s">
        <v>29</v>
      </c>
      <c r="D91" s="39"/>
      <c r="E91" s="39"/>
      <c r="F91" s="27" t="str">
        <f>IF(E18="","",E18)</f>
        <v>Vyplň údaj</v>
      </c>
      <c r="G91" s="39"/>
      <c r="H91" s="39"/>
      <c r="I91" s="132" t="s">
        <v>34</v>
      </c>
      <c r="J91" s="36" t="str">
        <f>E24</f>
        <v>Ing. Eva Mrvová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30"/>
      <c r="J92" s="39"/>
      <c r="K92" s="39"/>
      <c r="L92" s="43"/>
    </row>
    <row r="93" s="9" customFormat="1" ht="29.28" customHeight="1">
      <c r="B93" s="178"/>
      <c r="C93" s="179" t="s">
        <v>116</v>
      </c>
      <c r="D93" s="180" t="s">
        <v>57</v>
      </c>
      <c r="E93" s="180" t="s">
        <v>53</v>
      </c>
      <c r="F93" s="180" t="s">
        <v>54</v>
      </c>
      <c r="G93" s="180" t="s">
        <v>117</v>
      </c>
      <c r="H93" s="180" t="s">
        <v>118</v>
      </c>
      <c r="I93" s="181" t="s">
        <v>119</v>
      </c>
      <c r="J93" s="180" t="s">
        <v>98</v>
      </c>
      <c r="K93" s="182" t="s">
        <v>120</v>
      </c>
      <c r="L93" s="183"/>
      <c r="M93" s="87" t="s">
        <v>19</v>
      </c>
      <c r="N93" s="88" t="s">
        <v>42</v>
      </c>
      <c r="O93" s="88" t="s">
        <v>121</v>
      </c>
      <c r="P93" s="88" t="s">
        <v>122</v>
      </c>
      <c r="Q93" s="88" t="s">
        <v>123</v>
      </c>
      <c r="R93" s="88" t="s">
        <v>124</v>
      </c>
      <c r="S93" s="88" t="s">
        <v>125</v>
      </c>
      <c r="T93" s="89" t="s">
        <v>126</v>
      </c>
    </row>
    <row r="94" s="1" customFormat="1" ht="22.8" customHeight="1">
      <c r="B94" s="38"/>
      <c r="C94" s="94" t="s">
        <v>127</v>
      </c>
      <c r="D94" s="39"/>
      <c r="E94" s="39"/>
      <c r="F94" s="39"/>
      <c r="G94" s="39"/>
      <c r="H94" s="39"/>
      <c r="I94" s="130"/>
      <c r="J94" s="184">
        <f>BK94</f>
        <v>0</v>
      </c>
      <c r="K94" s="39"/>
      <c r="L94" s="43"/>
      <c r="M94" s="90"/>
      <c r="N94" s="91"/>
      <c r="O94" s="91"/>
      <c r="P94" s="185">
        <f>P95+P338</f>
        <v>0</v>
      </c>
      <c r="Q94" s="91"/>
      <c r="R94" s="185">
        <f>R95+R338</f>
        <v>1.38059518</v>
      </c>
      <c r="S94" s="91"/>
      <c r="T94" s="186">
        <f>T95+T338</f>
        <v>572.7735275199999</v>
      </c>
      <c r="AT94" s="17" t="s">
        <v>71</v>
      </c>
      <c r="AU94" s="17" t="s">
        <v>99</v>
      </c>
      <c r="BK94" s="187">
        <f>BK95+BK338</f>
        <v>0</v>
      </c>
    </row>
    <row r="95" s="10" customFormat="1" ht="25.92" customHeight="1">
      <c r="B95" s="188"/>
      <c r="C95" s="189"/>
      <c r="D95" s="190" t="s">
        <v>71</v>
      </c>
      <c r="E95" s="191" t="s">
        <v>128</v>
      </c>
      <c r="F95" s="191" t="s">
        <v>129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P96+P123+P333</f>
        <v>0</v>
      </c>
      <c r="Q95" s="196"/>
      <c r="R95" s="197">
        <f>R96+R123+R333</f>
        <v>1.3633151800000001</v>
      </c>
      <c r="S95" s="196"/>
      <c r="T95" s="198">
        <f>T96+T123+T333</f>
        <v>548.66242439999985</v>
      </c>
      <c r="AR95" s="199" t="s">
        <v>80</v>
      </c>
      <c r="AT95" s="200" t="s">
        <v>71</v>
      </c>
      <c r="AU95" s="200" t="s">
        <v>72</v>
      </c>
      <c r="AY95" s="199" t="s">
        <v>130</v>
      </c>
      <c r="BK95" s="201">
        <f>BK96+BK123+BK333</f>
        <v>0</v>
      </c>
    </row>
    <row r="96" s="10" customFormat="1" ht="22.8" customHeight="1">
      <c r="B96" s="188"/>
      <c r="C96" s="189"/>
      <c r="D96" s="190" t="s">
        <v>71</v>
      </c>
      <c r="E96" s="202" t="s">
        <v>80</v>
      </c>
      <c r="F96" s="202" t="s">
        <v>131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SUM(P97:P122)</f>
        <v>0</v>
      </c>
      <c r="Q96" s="196"/>
      <c r="R96" s="197">
        <f>SUM(R97:R122)</f>
        <v>0</v>
      </c>
      <c r="S96" s="196"/>
      <c r="T96" s="198">
        <f>SUM(T97:T122)</f>
        <v>39.966489999999993</v>
      </c>
      <c r="AR96" s="199" t="s">
        <v>80</v>
      </c>
      <c r="AT96" s="200" t="s">
        <v>71</v>
      </c>
      <c r="AU96" s="200" t="s">
        <v>80</v>
      </c>
      <c r="AY96" s="199" t="s">
        <v>130</v>
      </c>
      <c r="BK96" s="201">
        <f>SUM(BK97:BK122)</f>
        <v>0</v>
      </c>
    </row>
    <row r="97" s="1" customFormat="1" ht="18" customHeight="1">
      <c r="B97" s="38"/>
      <c r="C97" s="204" t="s">
        <v>80</v>
      </c>
      <c r="D97" s="204" t="s">
        <v>132</v>
      </c>
      <c r="E97" s="205" t="s">
        <v>133</v>
      </c>
      <c r="F97" s="206" t="s">
        <v>134</v>
      </c>
      <c r="G97" s="207" t="s">
        <v>135</v>
      </c>
      <c r="H97" s="208">
        <v>17.300000000000001</v>
      </c>
      <c r="I97" s="209"/>
      <c r="J97" s="210">
        <f>ROUND(I97*H97,2)</f>
        <v>0</v>
      </c>
      <c r="K97" s="206" t="s">
        <v>136</v>
      </c>
      <c r="L97" s="43"/>
      <c r="M97" s="211" t="s">
        <v>19</v>
      </c>
      <c r="N97" s="212" t="s">
        <v>43</v>
      </c>
      <c r="O97" s="79"/>
      <c r="P97" s="213">
        <f>O97*H97</f>
        <v>0</v>
      </c>
      <c r="Q97" s="213">
        <v>0</v>
      </c>
      <c r="R97" s="213">
        <f>Q97*H97</f>
        <v>0</v>
      </c>
      <c r="S97" s="213">
        <v>0.23499999999999999</v>
      </c>
      <c r="T97" s="214">
        <f>S97*H97</f>
        <v>4.0655000000000001</v>
      </c>
      <c r="AR97" s="17" t="s">
        <v>137</v>
      </c>
      <c r="AT97" s="17" t="s">
        <v>132</v>
      </c>
      <c r="AU97" s="17" t="s">
        <v>82</v>
      </c>
      <c r="AY97" s="17" t="s">
        <v>130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80</v>
      </c>
      <c r="BK97" s="215">
        <f>ROUND(I97*H97,2)</f>
        <v>0</v>
      </c>
      <c r="BL97" s="17" t="s">
        <v>137</v>
      </c>
      <c r="BM97" s="17" t="s">
        <v>138</v>
      </c>
    </row>
    <row r="98" s="11" customFormat="1">
      <c r="B98" s="216"/>
      <c r="C98" s="217"/>
      <c r="D98" s="218" t="s">
        <v>139</v>
      </c>
      <c r="E98" s="219" t="s">
        <v>19</v>
      </c>
      <c r="F98" s="220" t="s">
        <v>140</v>
      </c>
      <c r="G98" s="217"/>
      <c r="H98" s="221">
        <v>17.300000000000001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139</v>
      </c>
      <c r="AU98" s="227" t="s">
        <v>82</v>
      </c>
      <c r="AV98" s="11" t="s">
        <v>82</v>
      </c>
      <c r="AW98" s="11" t="s">
        <v>33</v>
      </c>
      <c r="AX98" s="11" t="s">
        <v>80</v>
      </c>
      <c r="AY98" s="227" t="s">
        <v>130</v>
      </c>
    </row>
    <row r="99" s="1" customFormat="1" ht="27" customHeight="1">
      <c r="B99" s="38"/>
      <c r="C99" s="204" t="s">
        <v>82</v>
      </c>
      <c r="D99" s="204" t="s">
        <v>132</v>
      </c>
      <c r="E99" s="205" t="s">
        <v>141</v>
      </c>
      <c r="F99" s="206" t="s">
        <v>142</v>
      </c>
      <c r="G99" s="207" t="s">
        <v>135</v>
      </c>
      <c r="H99" s="208">
        <v>58.530000000000001</v>
      </c>
      <c r="I99" s="209"/>
      <c r="J99" s="210">
        <f>ROUND(I99*H99,2)</f>
        <v>0</v>
      </c>
      <c r="K99" s="206" t="s">
        <v>136</v>
      </c>
      <c r="L99" s="43"/>
      <c r="M99" s="211" t="s">
        <v>19</v>
      </c>
      <c r="N99" s="212" t="s">
        <v>43</v>
      </c>
      <c r="O99" s="79"/>
      <c r="P99" s="213">
        <f>O99*H99</f>
        <v>0</v>
      </c>
      <c r="Q99" s="213">
        <v>0</v>
      </c>
      <c r="R99" s="213">
        <f>Q99*H99</f>
        <v>0</v>
      </c>
      <c r="S99" s="213">
        <v>0.40799999999999997</v>
      </c>
      <c r="T99" s="214">
        <f>S99*H99</f>
        <v>23.880240000000001</v>
      </c>
      <c r="AR99" s="17" t="s">
        <v>137</v>
      </c>
      <c r="AT99" s="17" t="s">
        <v>132</v>
      </c>
      <c r="AU99" s="17" t="s">
        <v>82</v>
      </c>
      <c r="AY99" s="17" t="s">
        <v>130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80</v>
      </c>
      <c r="BK99" s="215">
        <f>ROUND(I99*H99,2)</f>
        <v>0</v>
      </c>
      <c r="BL99" s="17" t="s">
        <v>137</v>
      </c>
      <c r="BM99" s="17" t="s">
        <v>143</v>
      </c>
    </row>
    <row r="100" s="11" customFormat="1">
      <c r="B100" s="216"/>
      <c r="C100" s="217"/>
      <c r="D100" s="218" t="s">
        <v>139</v>
      </c>
      <c r="E100" s="219" t="s">
        <v>19</v>
      </c>
      <c r="F100" s="220" t="s">
        <v>144</v>
      </c>
      <c r="G100" s="217"/>
      <c r="H100" s="221">
        <v>58.530000000000001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139</v>
      </c>
      <c r="AU100" s="227" t="s">
        <v>82</v>
      </c>
      <c r="AV100" s="11" t="s">
        <v>82</v>
      </c>
      <c r="AW100" s="11" t="s">
        <v>33</v>
      </c>
      <c r="AX100" s="11" t="s">
        <v>80</v>
      </c>
      <c r="AY100" s="227" t="s">
        <v>130</v>
      </c>
    </row>
    <row r="101" s="1" customFormat="1" ht="18" customHeight="1">
      <c r="B101" s="38"/>
      <c r="C101" s="204" t="s">
        <v>145</v>
      </c>
      <c r="D101" s="204" t="s">
        <v>132</v>
      </c>
      <c r="E101" s="205" t="s">
        <v>146</v>
      </c>
      <c r="F101" s="206" t="s">
        <v>147</v>
      </c>
      <c r="G101" s="207" t="s">
        <v>135</v>
      </c>
      <c r="H101" s="208">
        <v>17.300000000000001</v>
      </c>
      <c r="I101" s="209"/>
      <c r="J101" s="210">
        <f>ROUND(I101*H101,2)</f>
        <v>0</v>
      </c>
      <c r="K101" s="206" t="s">
        <v>136</v>
      </c>
      <c r="L101" s="43"/>
      <c r="M101" s="211" t="s">
        <v>19</v>
      </c>
      <c r="N101" s="212" t="s">
        <v>43</v>
      </c>
      <c r="O101" s="79"/>
      <c r="P101" s="213">
        <f>O101*H101</f>
        <v>0</v>
      </c>
      <c r="Q101" s="213">
        <v>0</v>
      </c>
      <c r="R101" s="213">
        <f>Q101*H101</f>
        <v>0</v>
      </c>
      <c r="S101" s="213">
        <v>0.28999999999999998</v>
      </c>
      <c r="T101" s="214">
        <f>S101*H101</f>
        <v>5.0169999999999995</v>
      </c>
      <c r="AR101" s="17" t="s">
        <v>137</v>
      </c>
      <c r="AT101" s="17" t="s">
        <v>132</v>
      </c>
      <c r="AU101" s="17" t="s">
        <v>82</v>
      </c>
      <c r="AY101" s="17" t="s">
        <v>130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80</v>
      </c>
      <c r="BK101" s="215">
        <f>ROUND(I101*H101,2)</f>
        <v>0</v>
      </c>
      <c r="BL101" s="17" t="s">
        <v>137</v>
      </c>
      <c r="BM101" s="17" t="s">
        <v>148</v>
      </c>
    </row>
    <row r="102" s="1" customFormat="1" ht="18" customHeight="1">
      <c r="B102" s="38"/>
      <c r="C102" s="204" t="s">
        <v>137</v>
      </c>
      <c r="D102" s="204" t="s">
        <v>132</v>
      </c>
      <c r="E102" s="205" t="s">
        <v>149</v>
      </c>
      <c r="F102" s="206" t="s">
        <v>150</v>
      </c>
      <c r="G102" s="207" t="s">
        <v>135</v>
      </c>
      <c r="H102" s="208">
        <v>21.550000000000001</v>
      </c>
      <c r="I102" s="209"/>
      <c r="J102" s="210">
        <f>ROUND(I102*H102,2)</f>
        <v>0</v>
      </c>
      <c r="K102" s="206" t="s">
        <v>136</v>
      </c>
      <c r="L102" s="43"/>
      <c r="M102" s="211" t="s">
        <v>19</v>
      </c>
      <c r="N102" s="212" t="s">
        <v>43</v>
      </c>
      <c r="O102" s="79"/>
      <c r="P102" s="213">
        <f>O102*H102</f>
        <v>0</v>
      </c>
      <c r="Q102" s="213">
        <v>0</v>
      </c>
      <c r="R102" s="213">
        <f>Q102*H102</f>
        <v>0</v>
      </c>
      <c r="S102" s="213">
        <v>0.32500000000000001</v>
      </c>
      <c r="T102" s="214">
        <f>S102*H102</f>
        <v>7.0037500000000001</v>
      </c>
      <c r="AR102" s="17" t="s">
        <v>137</v>
      </c>
      <c r="AT102" s="17" t="s">
        <v>132</v>
      </c>
      <c r="AU102" s="17" t="s">
        <v>82</v>
      </c>
      <c r="AY102" s="17" t="s">
        <v>130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7" t="s">
        <v>80</v>
      </c>
      <c r="BK102" s="215">
        <f>ROUND(I102*H102,2)</f>
        <v>0</v>
      </c>
      <c r="BL102" s="17" t="s">
        <v>137</v>
      </c>
      <c r="BM102" s="17" t="s">
        <v>151</v>
      </c>
    </row>
    <row r="103" s="11" customFormat="1">
      <c r="B103" s="216"/>
      <c r="C103" s="217"/>
      <c r="D103" s="218" t="s">
        <v>139</v>
      </c>
      <c r="E103" s="219" t="s">
        <v>19</v>
      </c>
      <c r="F103" s="220" t="s">
        <v>152</v>
      </c>
      <c r="G103" s="217"/>
      <c r="H103" s="221">
        <v>21.550000000000001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139</v>
      </c>
      <c r="AU103" s="227" t="s">
        <v>82</v>
      </c>
      <c r="AV103" s="11" t="s">
        <v>82</v>
      </c>
      <c r="AW103" s="11" t="s">
        <v>33</v>
      </c>
      <c r="AX103" s="11" t="s">
        <v>80</v>
      </c>
      <c r="AY103" s="227" t="s">
        <v>130</v>
      </c>
    </row>
    <row r="104" s="1" customFormat="1" ht="18" customHeight="1">
      <c r="B104" s="38"/>
      <c r="C104" s="204" t="s">
        <v>153</v>
      </c>
      <c r="D104" s="204" t="s">
        <v>132</v>
      </c>
      <c r="E104" s="205" t="s">
        <v>154</v>
      </c>
      <c r="F104" s="206" t="s">
        <v>155</v>
      </c>
      <c r="G104" s="207" t="s">
        <v>156</v>
      </c>
      <c r="H104" s="208">
        <v>25.934999999999999</v>
      </c>
      <c r="I104" s="209"/>
      <c r="J104" s="210">
        <f>ROUND(I104*H104,2)</f>
        <v>0</v>
      </c>
      <c r="K104" s="206" t="s">
        <v>136</v>
      </c>
      <c r="L104" s="43"/>
      <c r="M104" s="211" t="s">
        <v>19</v>
      </c>
      <c r="N104" s="212" t="s">
        <v>43</v>
      </c>
      <c r="O104" s="79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7" t="s">
        <v>137</v>
      </c>
      <c r="AT104" s="17" t="s">
        <v>132</v>
      </c>
      <c r="AU104" s="17" t="s">
        <v>82</v>
      </c>
      <c r="AY104" s="17" t="s">
        <v>130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80</v>
      </c>
      <c r="BK104" s="215">
        <f>ROUND(I104*H104,2)</f>
        <v>0</v>
      </c>
      <c r="BL104" s="17" t="s">
        <v>137</v>
      </c>
      <c r="BM104" s="17" t="s">
        <v>157</v>
      </c>
    </row>
    <row r="105" s="11" customFormat="1">
      <c r="B105" s="216"/>
      <c r="C105" s="217"/>
      <c r="D105" s="218" t="s">
        <v>139</v>
      </c>
      <c r="E105" s="219" t="s">
        <v>19</v>
      </c>
      <c r="F105" s="220" t="s">
        <v>158</v>
      </c>
      <c r="G105" s="217"/>
      <c r="H105" s="221">
        <v>25.934999999999999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139</v>
      </c>
      <c r="AU105" s="227" t="s">
        <v>82</v>
      </c>
      <c r="AV105" s="11" t="s">
        <v>82</v>
      </c>
      <c r="AW105" s="11" t="s">
        <v>33</v>
      </c>
      <c r="AX105" s="11" t="s">
        <v>80</v>
      </c>
      <c r="AY105" s="227" t="s">
        <v>130</v>
      </c>
    </row>
    <row r="106" s="1" customFormat="1" ht="18" customHeight="1">
      <c r="B106" s="38"/>
      <c r="C106" s="204" t="s">
        <v>159</v>
      </c>
      <c r="D106" s="204" t="s">
        <v>132</v>
      </c>
      <c r="E106" s="205" t="s">
        <v>160</v>
      </c>
      <c r="F106" s="206" t="s">
        <v>161</v>
      </c>
      <c r="G106" s="207" t="s">
        <v>156</v>
      </c>
      <c r="H106" s="208">
        <v>43.292000000000002</v>
      </c>
      <c r="I106" s="209"/>
      <c r="J106" s="210">
        <f>ROUND(I106*H106,2)</f>
        <v>0</v>
      </c>
      <c r="K106" s="206" t="s">
        <v>136</v>
      </c>
      <c r="L106" s="43"/>
      <c r="M106" s="211" t="s">
        <v>19</v>
      </c>
      <c r="N106" s="212" t="s">
        <v>43</v>
      </c>
      <c r="O106" s="79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7" t="s">
        <v>137</v>
      </c>
      <c r="AT106" s="17" t="s">
        <v>132</v>
      </c>
      <c r="AU106" s="17" t="s">
        <v>82</v>
      </c>
      <c r="AY106" s="17" t="s">
        <v>130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80</v>
      </c>
      <c r="BK106" s="215">
        <f>ROUND(I106*H106,2)</f>
        <v>0</v>
      </c>
      <c r="BL106" s="17" t="s">
        <v>137</v>
      </c>
      <c r="BM106" s="17" t="s">
        <v>162</v>
      </c>
    </row>
    <row r="107" s="11" customFormat="1">
      <c r="B107" s="216"/>
      <c r="C107" s="217"/>
      <c r="D107" s="218" t="s">
        <v>139</v>
      </c>
      <c r="E107" s="219" t="s">
        <v>19</v>
      </c>
      <c r="F107" s="220" t="s">
        <v>163</v>
      </c>
      <c r="G107" s="217"/>
      <c r="H107" s="221">
        <v>17.559000000000001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139</v>
      </c>
      <c r="AU107" s="227" t="s">
        <v>82</v>
      </c>
      <c r="AV107" s="11" t="s">
        <v>82</v>
      </c>
      <c r="AW107" s="11" t="s">
        <v>33</v>
      </c>
      <c r="AX107" s="11" t="s">
        <v>72</v>
      </c>
      <c r="AY107" s="227" t="s">
        <v>130</v>
      </c>
    </row>
    <row r="108" s="11" customFormat="1">
      <c r="B108" s="216"/>
      <c r="C108" s="217"/>
      <c r="D108" s="218" t="s">
        <v>139</v>
      </c>
      <c r="E108" s="219" t="s">
        <v>19</v>
      </c>
      <c r="F108" s="220" t="s">
        <v>164</v>
      </c>
      <c r="G108" s="217"/>
      <c r="H108" s="221">
        <v>3.2330000000000001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139</v>
      </c>
      <c r="AU108" s="227" t="s">
        <v>82</v>
      </c>
      <c r="AV108" s="11" t="s">
        <v>82</v>
      </c>
      <c r="AW108" s="11" t="s">
        <v>33</v>
      </c>
      <c r="AX108" s="11" t="s">
        <v>72</v>
      </c>
      <c r="AY108" s="227" t="s">
        <v>130</v>
      </c>
    </row>
    <row r="109" s="11" customFormat="1">
      <c r="B109" s="216"/>
      <c r="C109" s="217"/>
      <c r="D109" s="218" t="s">
        <v>139</v>
      </c>
      <c r="E109" s="219" t="s">
        <v>19</v>
      </c>
      <c r="F109" s="220" t="s">
        <v>165</v>
      </c>
      <c r="G109" s="217"/>
      <c r="H109" s="221">
        <v>22.5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139</v>
      </c>
      <c r="AU109" s="227" t="s">
        <v>82</v>
      </c>
      <c r="AV109" s="11" t="s">
        <v>82</v>
      </c>
      <c r="AW109" s="11" t="s">
        <v>33</v>
      </c>
      <c r="AX109" s="11" t="s">
        <v>72</v>
      </c>
      <c r="AY109" s="227" t="s">
        <v>130</v>
      </c>
    </row>
    <row r="110" s="12" customFormat="1">
      <c r="B110" s="228"/>
      <c r="C110" s="229"/>
      <c r="D110" s="218" t="s">
        <v>139</v>
      </c>
      <c r="E110" s="230" t="s">
        <v>19</v>
      </c>
      <c r="F110" s="231" t="s">
        <v>166</v>
      </c>
      <c r="G110" s="229"/>
      <c r="H110" s="232">
        <v>43.292000000000002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139</v>
      </c>
      <c r="AU110" s="238" t="s">
        <v>82</v>
      </c>
      <c r="AV110" s="12" t="s">
        <v>137</v>
      </c>
      <c r="AW110" s="12" t="s">
        <v>33</v>
      </c>
      <c r="AX110" s="12" t="s">
        <v>80</v>
      </c>
      <c r="AY110" s="238" t="s">
        <v>130</v>
      </c>
    </row>
    <row r="111" s="1" customFormat="1" ht="14.4" customHeight="1">
      <c r="B111" s="38"/>
      <c r="C111" s="204" t="s">
        <v>167</v>
      </c>
      <c r="D111" s="204" t="s">
        <v>132</v>
      </c>
      <c r="E111" s="205" t="s">
        <v>168</v>
      </c>
      <c r="F111" s="206" t="s">
        <v>169</v>
      </c>
      <c r="G111" s="207" t="s">
        <v>156</v>
      </c>
      <c r="H111" s="208">
        <v>7.8659999999999997</v>
      </c>
      <c r="I111" s="209"/>
      <c r="J111" s="210">
        <f>ROUND(I111*H111,2)</f>
        <v>0</v>
      </c>
      <c r="K111" s="206" t="s">
        <v>136</v>
      </c>
      <c r="L111" s="43"/>
      <c r="M111" s="211" t="s">
        <v>19</v>
      </c>
      <c r="N111" s="212" t="s">
        <v>43</v>
      </c>
      <c r="O111" s="79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7" t="s">
        <v>137</v>
      </c>
      <c r="AT111" s="17" t="s">
        <v>132</v>
      </c>
      <c r="AU111" s="17" t="s">
        <v>82</v>
      </c>
      <c r="AY111" s="17" t="s">
        <v>130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80</v>
      </c>
      <c r="BK111" s="215">
        <f>ROUND(I111*H111,2)</f>
        <v>0</v>
      </c>
      <c r="BL111" s="17" t="s">
        <v>137</v>
      </c>
      <c r="BM111" s="17" t="s">
        <v>170</v>
      </c>
    </row>
    <row r="112" s="13" customFormat="1">
      <c r="B112" s="239"/>
      <c r="C112" s="240"/>
      <c r="D112" s="218" t="s">
        <v>139</v>
      </c>
      <c r="E112" s="241" t="s">
        <v>19</v>
      </c>
      <c r="F112" s="242" t="s">
        <v>171</v>
      </c>
      <c r="G112" s="240"/>
      <c r="H112" s="241" t="s">
        <v>19</v>
      </c>
      <c r="I112" s="243"/>
      <c r="J112" s="240"/>
      <c r="K112" s="240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139</v>
      </c>
      <c r="AU112" s="248" t="s">
        <v>82</v>
      </c>
      <c r="AV112" s="13" t="s">
        <v>80</v>
      </c>
      <c r="AW112" s="13" t="s">
        <v>33</v>
      </c>
      <c r="AX112" s="13" t="s">
        <v>72</v>
      </c>
      <c r="AY112" s="248" t="s">
        <v>130</v>
      </c>
    </row>
    <row r="113" s="11" customFormat="1">
      <c r="B113" s="216"/>
      <c r="C113" s="217"/>
      <c r="D113" s="218" t="s">
        <v>139</v>
      </c>
      <c r="E113" s="219" t="s">
        <v>19</v>
      </c>
      <c r="F113" s="220" t="s">
        <v>172</v>
      </c>
      <c r="G113" s="217"/>
      <c r="H113" s="221">
        <v>7.8659999999999997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139</v>
      </c>
      <c r="AU113" s="227" t="s">
        <v>82</v>
      </c>
      <c r="AV113" s="11" t="s">
        <v>82</v>
      </c>
      <c r="AW113" s="11" t="s">
        <v>33</v>
      </c>
      <c r="AX113" s="11" t="s">
        <v>80</v>
      </c>
      <c r="AY113" s="227" t="s">
        <v>130</v>
      </c>
    </row>
    <row r="114" s="1" customFormat="1" ht="18" customHeight="1">
      <c r="B114" s="38"/>
      <c r="C114" s="204" t="s">
        <v>173</v>
      </c>
      <c r="D114" s="204" t="s">
        <v>132</v>
      </c>
      <c r="E114" s="205" t="s">
        <v>174</v>
      </c>
      <c r="F114" s="206" t="s">
        <v>175</v>
      </c>
      <c r="G114" s="207" t="s">
        <v>156</v>
      </c>
      <c r="H114" s="208">
        <v>16.181000000000001</v>
      </c>
      <c r="I114" s="209"/>
      <c r="J114" s="210">
        <f>ROUND(I114*H114,2)</f>
        <v>0</v>
      </c>
      <c r="K114" s="206" t="s">
        <v>136</v>
      </c>
      <c r="L114" s="43"/>
      <c r="M114" s="211" t="s">
        <v>19</v>
      </c>
      <c r="N114" s="212" t="s">
        <v>43</v>
      </c>
      <c r="O114" s="79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17" t="s">
        <v>137</v>
      </c>
      <c r="AT114" s="17" t="s">
        <v>132</v>
      </c>
      <c r="AU114" s="17" t="s">
        <v>82</v>
      </c>
      <c r="AY114" s="17" t="s">
        <v>130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80</v>
      </c>
      <c r="BK114" s="215">
        <f>ROUND(I114*H114,2)</f>
        <v>0</v>
      </c>
      <c r="BL114" s="17" t="s">
        <v>137</v>
      </c>
      <c r="BM114" s="17" t="s">
        <v>176</v>
      </c>
    </row>
    <row r="115" s="11" customFormat="1">
      <c r="B115" s="216"/>
      <c r="C115" s="217"/>
      <c r="D115" s="218" t="s">
        <v>139</v>
      </c>
      <c r="E115" s="219" t="s">
        <v>19</v>
      </c>
      <c r="F115" s="220" t="s">
        <v>177</v>
      </c>
      <c r="G115" s="217"/>
      <c r="H115" s="221">
        <v>16.181000000000001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139</v>
      </c>
      <c r="AU115" s="227" t="s">
        <v>82</v>
      </c>
      <c r="AV115" s="11" t="s">
        <v>82</v>
      </c>
      <c r="AW115" s="11" t="s">
        <v>33</v>
      </c>
      <c r="AX115" s="11" t="s">
        <v>80</v>
      </c>
      <c r="AY115" s="227" t="s">
        <v>130</v>
      </c>
    </row>
    <row r="116" s="1" customFormat="1" ht="18" customHeight="1">
      <c r="B116" s="38"/>
      <c r="C116" s="204" t="s">
        <v>178</v>
      </c>
      <c r="D116" s="204" t="s">
        <v>132</v>
      </c>
      <c r="E116" s="205" t="s">
        <v>179</v>
      </c>
      <c r="F116" s="206" t="s">
        <v>180</v>
      </c>
      <c r="G116" s="207" t="s">
        <v>156</v>
      </c>
      <c r="H116" s="208">
        <v>67.338999999999999</v>
      </c>
      <c r="I116" s="209"/>
      <c r="J116" s="210">
        <f>ROUND(I116*H116,2)</f>
        <v>0</v>
      </c>
      <c r="K116" s="206" t="s">
        <v>136</v>
      </c>
      <c r="L116" s="43"/>
      <c r="M116" s="211" t="s">
        <v>19</v>
      </c>
      <c r="N116" s="212" t="s">
        <v>43</v>
      </c>
      <c r="O116" s="79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7" t="s">
        <v>137</v>
      </c>
      <c r="AT116" s="17" t="s">
        <v>132</v>
      </c>
      <c r="AU116" s="17" t="s">
        <v>82</v>
      </c>
      <c r="AY116" s="17" t="s">
        <v>130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7" t="s">
        <v>80</v>
      </c>
      <c r="BK116" s="215">
        <f>ROUND(I116*H116,2)</f>
        <v>0</v>
      </c>
      <c r="BL116" s="17" t="s">
        <v>137</v>
      </c>
      <c r="BM116" s="17" t="s">
        <v>181</v>
      </c>
    </row>
    <row r="117" s="11" customFormat="1">
      <c r="B117" s="216"/>
      <c r="C117" s="217"/>
      <c r="D117" s="218" t="s">
        <v>139</v>
      </c>
      <c r="E117" s="219" t="s">
        <v>19</v>
      </c>
      <c r="F117" s="220" t="s">
        <v>182</v>
      </c>
      <c r="G117" s="217"/>
      <c r="H117" s="221">
        <v>67.338999999999999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139</v>
      </c>
      <c r="AU117" s="227" t="s">
        <v>82</v>
      </c>
      <c r="AV117" s="11" t="s">
        <v>82</v>
      </c>
      <c r="AW117" s="11" t="s">
        <v>33</v>
      </c>
      <c r="AX117" s="11" t="s">
        <v>80</v>
      </c>
      <c r="AY117" s="227" t="s">
        <v>130</v>
      </c>
    </row>
    <row r="118" s="1" customFormat="1" ht="18" customHeight="1">
      <c r="B118" s="38"/>
      <c r="C118" s="204" t="s">
        <v>183</v>
      </c>
      <c r="D118" s="204" t="s">
        <v>132</v>
      </c>
      <c r="E118" s="205" t="s">
        <v>184</v>
      </c>
      <c r="F118" s="206" t="s">
        <v>185</v>
      </c>
      <c r="G118" s="207" t="s">
        <v>156</v>
      </c>
      <c r="H118" s="208">
        <v>808.06799999999998</v>
      </c>
      <c r="I118" s="209"/>
      <c r="J118" s="210">
        <f>ROUND(I118*H118,2)</f>
        <v>0</v>
      </c>
      <c r="K118" s="206" t="s">
        <v>136</v>
      </c>
      <c r="L118" s="43"/>
      <c r="M118" s="211" t="s">
        <v>19</v>
      </c>
      <c r="N118" s="212" t="s">
        <v>43</v>
      </c>
      <c r="O118" s="79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7" t="s">
        <v>137</v>
      </c>
      <c r="AT118" s="17" t="s">
        <v>132</v>
      </c>
      <c r="AU118" s="17" t="s">
        <v>82</v>
      </c>
      <c r="AY118" s="17" t="s">
        <v>130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80</v>
      </c>
      <c r="BK118" s="215">
        <f>ROUND(I118*H118,2)</f>
        <v>0</v>
      </c>
      <c r="BL118" s="17" t="s">
        <v>137</v>
      </c>
      <c r="BM118" s="17" t="s">
        <v>186</v>
      </c>
    </row>
    <row r="119" s="11" customFormat="1">
      <c r="B119" s="216"/>
      <c r="C119" s="217"/>
      <c r="D119" s="218" t="s">
        <v>139</v>
      </c>
      <c r="E119" s="217"/>
      <c r="F119" s="220" t="s">
        <v>187</v>
      </c>
      <c r="G119" s="217"/>
      <c r="H119" s="221">
        <v>808.06799999999998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139</v>
      </c>
      <c r="AU119" s="227" t="s">
        <v>82</v>
      </c>
      <c r="AV119" s="11" t="s">
        <v>82</v>
      </c>
      <c r="AW119" s="11" t="s">
        <v>4</v>
      </c>
      <c r="AX119" s="11" t="s">
        <v>80</v>
      </c>
      <c r="AY119" s="227" t="s">
        <v>130</v>
      </c>
    </row>
    <row r="120" s="1" customFormat="1" ht="14.4" customHeight="1">
      <c r="B120" s="38"/>
      <c r="C120" s="204" t="s">
        <v>188</v>
      </c>
      <c r="D120" s="204" t="s">
        <v>132</v>
      </c>
      <c r="E120" s="205" t="s">
        <v>189</v>
      </c>
      <c r="F120" s="206" t="s">
        <v>190</v>
      </c>
      <c r="G120" s="207" t="s">
        <v>156</v>
      </c>
      <c r="H120" s="208">
        <v>67.338999999999999</v>
      </c>
      <c r="I120" s="209"/>
      <c r="J120" s="210">
        <f>ROUND(I120*H120,2)</f>
        <v>0</v>
      </c>
      <c r="K120" s="206" t="s">
        <v>136</v>
      </c>
      <c r="L120" s="43"/>
      <c r="M120" s="211" t="s">
        <v>19</v>
      </c>
      <c r="N120" s="212" t="s">
        <v>43</v>
      </c>
      <c r="O120" s="79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7" t="s">
        <v>137</v>
      </c>
      <c r="AT120" s="17" t="s">
        <v>132</v>
      </c>
      <c r="AU120" s="17" t="s">
        <v>82</v>
      </c>
      <c r="AY120" s="17" t="s">
        <v>130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80</v>
      </c>
      <c r="BK120" s="215">
        <f>ROUND(I120*H120,2)</f>
        <v>0</v>
      </c>
      <c r="BL120" s="17" t="s">
        <v>137</v>
      </c>
      <c r="BM120" s="17" t="s">
        <v>191</v>
      </c>
    </row>
    <row r="121" s="1" customFormat="1" ht="18" customHeight="1">
      <c r="B121" s="38"/>
      <c r="C121" s="204" t="s">
        <v>192</v>
      </c>
      <c r="D121" s="204" t="s">
        <v>132</v>
      </c>
      <c r="E121" s="205" t="s">
        <v>193</v>
      </c>
      <c r="F121" s="206" t="s">
        <v>194</v>
      </c>
      <c r="G121" s="207" t="s">
        <v>195</v>
      </c>
      <c r="H121" s="208">
        <v>107.742</v>
      </c>
      <c r="I121" s="209"/>
      <c r="J121" s="210">
        <f>ROUND(I121*H121,2)</f>
        <v>0</v>
      </c>
      <c r="K121" s="206" t="s">
        <v>136</v>
      </c>
      <c r="L121" s="43"/>
      <c r="M121" s="211" t="s">
        <v>19</v>
      </c>
      <c r="N121" s="212" t="s">
        <v>43</v>
      </c>
      <c r="O121" s="79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17" t="s">
        <v>137</v>
      </c>
      <c r="AT121" s="17" t="s">
        <v>132</v>
      </c>
      <c r="AU121" s="17" t="s">
        <v>82</v>
      </c>
      <c r="AY121" s="17" t="s">
        <v>130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80</v>
      </c>
      <c r="BK121" s="215">
        <f>ROUND(I121*H121,2)</f>
        <v>0</v>
      </c>
      <c r="BL121" s="17" t="s">
        <v>137</v>
      </c>
      <c r="BM121" s="17" t="s">
        <v>196</v>
      </c>
    </row>
    <row r="122" s="11" customFormat="1">
      <c r="B122" s="216"/>
      <c r="C122" s="217"/>
      <c r="D122" s="218" t="s">
        <v>139</v>
      </c>
      <c r="E122" s="217"/>
      <c r="F122" s="220" t="s">
        <v>197</v>
      </c>
      <c r="G122" s="217"/>
      <c r="H122" s="221">
        <v>107.742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139</v>
      </c>
      <c r="AU122" s="227" t="s">
        <v>82</v>
      </c>
      <c r="AV122" s="11" t="s">
        <v>82</v>
      </c>
      <c r="AW122" s="11" t="s">
        <v>4</v>
      </c>
      <c r="AX122" s="11" t="s">
        <v>80</v>
      </c>
      <c r="AY122" s="227" t="s">
        <v>130</v>
      </c>
    </row>
    <row r="123" s="10" customFormat="1" ht="22.8" customHeight="1">
      <c r="B123" s="188"/>
      <c r="C123" s="189"/>
      <c r="D123" s="190" t="s">
        <v>71</v>
      </c>
      <c r="E123" s="202" t="s">
        <v>178</v>
      </c>
      <c r="F123" s="202" t="s">
        <v>198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SUM(P124:P332)</f>
        <v>0</v>
      </c>
      <c r="Q123" s="196"/>
      <c r="R123" s="197">
        <f>SUM(R124:R332)</f>
        <v>1.3633151800000001</v>
      </c>
      <c r="S123" s="196"/>
      <c r="T123" s="198">
        <f>SUM(T124:T332)</f>
        <v>508.69593439999989</v>
      </c>
      <c r="AR123" s="199" t="s">
        <v>80</v>
      </c>
      <c r="AT123" s="200" t="s">
        <v>71</v>
      </c>
      <c r="AU123" s="200" t="s">
        <v>80</v>
      </c>
      <c r="AY123" s="199" t="s">
        <v>130</v>
      </c>
      <c r="BK123" s="201">
        <f>SUM(BK124:BK332)</f>
        <v>0</v>
      </c>
    </row>
    <row r="124" s="1" customFormat="1" ht="18" customHeight="1">
      <c r="B124" s="38"/>
      <c r="C124" s="204" t="s">
        <v>199</v>
      </c>
      <c r="D124" s="204" t="s">
        <v>132</v>
      </c>
      <c r="E124" s="205" t="s">
        <v>200</v>
      </c>
      <c r="F124" s="206" t="s">
        <v>201</v>
      </c>
      <c r="G124" s="207" t="s">
        <v>135</v>
      </c>
      <c r="H124" s="208">
        <v>38.348999999999997</v>
      </c>
      <c r="I124" s="209"/>
      <c r="J124" s="210">
        <f>ROUND(I124*H124,2)</f>
        <v>0</v>
      </c>
      <c r="K124" s="206" t="s">
        <v>136</v>
      </c>
      <c r="L124" s="43"/>
      <c r="M124" s="211" t="s">
        <v>19</v>
      </c>
      <c r="N124" s="212" t="s">
        <v>43</v>
      </c>
      <c r="O124" s="79"/>
      <c r="P124" s="213">
        <f>O124*H124</f>
        <v>0</v>
      </c>
      <c r="Q124" s="213">
        <v>0</v>
      </c>
      <c r="R124" s="213">
        <f>Q124*H124</f>
        <v>0</v>
      </c>
      <c r="S124" s="213">
        <v>0.13100000000000001</v>
      </c>
      <c r="T124" s="214">
        <f>S124*H124</f>
        <v>5.0237189999999998</v>
      </c>
      <c r="AR124" s="17" t="s">
        <v>137</v>
      </c>
      <c r="AT124" s="17" t="s">
        <v>132</v>
      </c>
      <c r="AU124" s="17" t="s">
        <v>82</v>
      </c>
      <c r="AY124" s="17" t="s">
        <v>130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80</v>
      </c>
      <c r="BK124" s="215">
        <f>ROUND(I124*H124,2)</f>
        <v>0</v>
      </c>
      <c r="BL124" s="17" t="s">
        <v>137</v>
      </c>
      <c r="BM124" s="17" t="s">
        <v>202</v>
      </c>
    </row>
    <row r="125" s="13" customFormat="1">
      <c r="B125" s="239"/>
      <c r="C125" s="240"/>
      <c r="D125" s="218" t="s">
        <v>139</v>
      </c>
      <c r="E125" s="241" t="s">
        <v>19</v>
      </c>
      <c r="F125" s="242" t="s">
        <v>203</v>
      </c>
      <c r="G125" s="240"/>
      <c r="H125" s="241" t="s">
        <v>19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139</v>
      </c>
      <c r="AU125" s="248" t="s">
        <v>82</v>
      </c>
      <c r="AV125" s="13" t="s">
        <v>80</v>
      </c>
      <c r="AW125" s="13" t="s">
        <v>33</v>
      </c>
      <c r="AX125" s="13" t="s">
        <v>72</v>
      </c>
      <c r="AY125" s="248" t="s">
        <v>130</v>
      </c>
    </row>
    <row r="126" s="11" customFormat="1">
      <c r="B126" s="216"/>
      <c r="C126" s="217"/>
      <c r="D126" s="218" t="s">
        <v>139</v>
      </c>
      <c r="E126" s="219" t="s">
        <v>19</v>
      </c>
      <c r="F126" s="220" t="s">
        <v>204</v>
      </c>
      <c r="G126" s="217"/>
      <c r="H126" s="221">
        <v>18.103000000000002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139</v>
      </c>
      <c r="AU126" s="227" t="s">
        <v>82</v>
      </c>
      <c r="AV126" s="11" t="s">
        <v>82</v>
      </c>
      <c r="AW126" s="11" t="s">
        <v>33</v>
      </c>
      <c r="AX126" s="11" t="s">
        <v>72</v>
      </c>
      <c r="AY126" s="227" t="s">
        <v>130</v>
      </c>
    </row>
    <row r="127" s="11" customFormat="1">
      <c r="B127" s="216"/>
      <c r="C127" s="217"/>
      <c r="D127" s="218" t="s">
        <v>139</v>
      </c>
      <c r="E127" s="219" t="s">
        <v>19</v>
      </c>
      <c r="F127" s="220" t="s">
        <v>205</v>
      </c>
      <c r="G127" s="217"/>
      <c r="H127" s="221">
        <v>-2.758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139</v>
      </c>
      <c r="AU127" s="227" t="s">
        <v>82</v>
      </c>
      <c r="AV127" s="11" t="s">
        <v>82</v>
      </c>
      <c r="AW127" s="11" t="s">
        <v>33</v>
      </c>
      <c r="AX127" s="11" t="s">
        <v>72</v>
      </c>
      <c r="AY127" s="227" t="s">
        <v>130</v>
      </c>
    </row>
    <row r="128" s="13" customFormat="1">
      <c r="B128" s="239"/>
      <c r="C128" s="240"/>
      <c r="D128" s="218" t="s">
        <v>139</v>
      </c>
      <c r="E128" s="241" t="s">
        <v>19</v>
      </c>
      <c r="F128" s="242" t="s">
        <v>206</v>
      </c>
      <c r="G128" s="240"/>
      <c r="H128" s="241" t="s">
        <v>19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139</v>
      </c>
      <c r="AU128" s="248" t="s">
        <v>82</v>
      </c>
      <c r="AV128" s="13" t="s">
        <v>80</v>
      </c>
      <c r="AW128" s="13" t="s">
        <v>33</v>
      </c>
      <c r="AX128" s="13" t="s">
        <v>72</v>
      </c>
      <c r="AY128" s="248" t="s">
        <v>130</v>
      </c>
    </row>
    <row r="129" s="11" customFormat="1">
      <c r="B129" s="216"/>
      <c r="C129" s="217"/>
      <c r="D129" s="218" t="s">
        <v>139</v>
      </c>
      <c r="E129" s="219" t="s">
        <v>19</v>
      </c>
      <c r="F129" s="220" t="s">
        <v>207</v>
      </c>
      <c r="G129" s="217"/>
      <c r="H129" s="221">
        <v>7.9989999999999997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139</v>
      </c>
      <c r="AU129" s="227" t="s">
        <v>82</v>
      </c>
      <c r="AV129" s="11" t="s">
        <v>82</v>
      </c>
      <c r="AW129" s="11" t="s">
        <v>33</v>
      </c>
      <c r="AX129" s="11" t="s">
        <v>72</v>
      </c>
      <c r="AY129" s="227" t="s">
        <v>130</v>
      </c>
    </row>
    <row r="130" s="13" customFormat="1">
      <c r="B130" s="239"/>
      <c r="C130" s="240"/>
      <c r="D130" s="218" t="s">
        <v>139</v>
      </c>
      <c r="E130" s="241" t="s">
        <v>19</v>
      </c>
      <c r="F130" s="242" t="s">
        <v>208</v>
      </c>
      <c r="G130" s="240"/>
      <c r="H130" s="241" t="s">
        <v>19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139</v>
      </c>
      <c r="AU130" s="248" t="s">
        <v>82</v>
      </c>
      <c r="AV130" s="13" t="s">
        <v>80</v>
      </c>
      <c r="AW130" s="13" t="s">
        <v>33</v>
      </c>
      <c r="AX130" s="13" t="s">
        <v>72</v>
      </c>
      <c r="AY130" s="248" t="s">
        <v>130</v>
      </c>
    </row>
    <row r="131" s="11" customFormat="1">
      <c r="B131" s="216"/>
      <c r="C131" s="217"/>
      <c r="D131" s="218" t="s">
        <v>139</v>
      </c>
      <c r="E131" s="219" t="s">
        <v>19</v>
      </c>
      <c r="F131" s="220" t="s">
        <v>209</v>
      </c>
      <c r="G131" s="217"/>
      <c r="H131" s="221">
        <v>8.7729999999999997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139</v>
      </c>
      <c r="AU131" s="227" t="s">
        <v>82</v>
      </c>
      <c r="AV131" s="11" t="s">
        <v>82</v>
      </c>
      <c r="AW131" s="11" t="s">
        <v>33</v>
      </c>
      <c r="AX131" s="11" t="s">
        <v>72</v>
      </c>
      <c r="AY131" s="227" t="s">
        <v>130</v>
      </c>
    </row>
    <row r="132" s="11" customFormat="1">
      <c r="B132" s="216"/>
      <c r="C132" s="217"/>
      <c r="D132" s="218" t="s">
        <v>139</v>
      </c>
      <c r="E132" s="219" t="s">
        <v>19</v>
      </c>
      <c r="F132" s="220" t="s">
        <v>210</v>
      </c>
      <c r="G132" s="217"/>
      <c r="H132" s="221">
        <v>6.2320000000000002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139</v>
      </c>
      <c r="AU132" s="227" t="s">
        <v>82</v>
      </c>
      <c r="AV132" s="11" t="s">
        <v>82</v>
      </c>
      <c r="AW132" s="11" t="s">
        <v>33</v>
      </c>
      <c r="AX132" s="11" t="s">
        <v>72</v>
      </c>
      <c r="AY132" s="227" t="s">
        <v>130</v>
      </c>
    </row>
    <row r="133" s="12" customFormat="1">
      <c r="B133" s="228"/>
      <c r="C133" s="229"/>
      <c r="D133" s="218" t="s">
        <v>139</v>
      </c>
      <c r="E133" s="230" t="s">
        <v>19</v>
      </c>
      <c r="F133" s="231" t="s">
        <v>166</v>
      </c>
      <c r="G133" s="229"/>
      <c r="H133" s="232">
        <v>38.348999999999997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139</v>
      </c>
      <c r="AU133" s="238" t="s">
        <v>82</v>
      </c>
      <c r="AV133" s="12" t="s">
        <v>137</v>
      </c>
      <c r="AW133" s="12" t="s">
        <v>33</v>
      </c>
      <c r="AX133" s="12" t="s">
        <v>80</v>
      </c>
      <c r="AY133" s="238" t="s">
        <v>130</v>
      </c>
    </row>
    <row r="134" s="1" customFormat="1" ht="18" customHeight="1">
      <c r="B134" s="38"/>
      <c r="C134" s="204" t="s">
        <v>211</v>
      </c>
      <c r="D134" s="204" t="s">
        <v>132</v>
      </c>
      <c r="E134" s="205" t="s">
        <v>212</v>
      </c>
      <c r="F134" s="206" t="s">
        <v>213</v>
      </c>
      <c r="G134" s="207" t="s">
        <v>135</v>
      </c>
      <c r="H134" s="208">
        <v>38.218000000000004</v>
      </c>
      <c r="I134" s="209"/>
      <c r="J134" s="210">
        <f>ROUND(I134*H134,2)</f>
        <v>0</v>
      </c>
      <c r="K134" s="206" t="s">
        <v>136</v>
      </c>
      <c r="L134" s="43"/>
      <c r="M134" s="211" t="s">
        <v>19</v>
      </c>
      <c r="N134" s="212" t="s">
        <v>43</v>
      </c>
      <c r="O134" s="79"/>
      <c r="P134" s="213">
        <f>O134*H134</f>
        <v>0</v>
      </c>
      <c r="Q134" s="213">
        <v>0</v>
      </c>
      <c r="R134" s="213">
        <f>Q134*H134</f>
        <v>0</v>
      </c>
      <c r="S134" s="213">
        <v>0.26100000000000001</v>
      </c>
      <c r="T134" s="214">
        <f>S134*H134</f>
        <v>9.9748980000000014</v>
      </c>
      <c r="AR134" s="17" t="s">
        <v>137</v>
      </c>
      <c r="AT134" s="17" t="s">
        <v>132</v>
      </c>
      <c r="AU134" s="17" t="s">
        <v>82</v>
      </c>
      <c r="AY134" s="17" t="s">
        <v>130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80</v>
      </c>
      <c r="BK134" s="215">
        <f>ROUND(I134*H134,2)</f>
        <v>0</v>
      </c>
      <c r="BL134" s="17" t="s">
        <v>137</v>
      </c>
      <c r="BM134" s="17" t="s">
        <v>214</v>
      </c>
    </row>
    <row r="135" s="13" customFormat="1">
      <c r="B135" s="239"/>
      <c r="C135" s="240"/>
      <c r="D135" s="218" t="s">
        <v>139</v>
      </c>
      <c r="E135" s="241" t="s">
        <v>19</v>
      </c>
      <c r="F135" s="242" t="s">
        <v>171</v>
      </c>
      <c r="G135" s="240"/>
      <c r="H135" s="241" t="s">
        <v>19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139</v>
      </c>
      <c r="AU135" s="248" t="s">
        <v>82</v>
      </c>
      <c r="AV135" s="13" t="s">
        <v>80</v>
      </c>
      <c r="AW135" s="13" t="s">
        <v>33</v>
      </c>
      <c r="AX135" s="13" t="s">
        <v>72</v>
      </c>
      <c r="AY135" s="248" t="s">
        <v>130</v>
      </c>
    </row>
    <row r="136" s="11" customFormat="1">
      <c r="B136" s="216"/>
      <c r="C136" s="217"/>
      <c r="D136" s="218" t="s">
        <v>139</v>
      </c>
      <c r="E136" s="219" t="s">
        <v>19</v>
      </c>
      <c r="F136" s="220" t="s">
        <v>215</v>
      </c>
      <c r="G136" s="217"/>
      <c r="H136" s="221">
        <v>11.981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139</v>
      </c>
      <c r="AU136" s="227" t="s">
        <v>82</v>
      </c>
      <c r="AV136" s="11" t="s">
        <v>82</v>
      </c>
      <c r="AW136" s="11" t="s">
        <v>33</v>
      </c>
      <c r="AX136" s="11" t="s">
        <v>72</v>
      </c>
      <c r="AY136" s="227" t="s">
        <v>130</v>
      </c>
    </row>
    <row r="137" s="11" customFormat="1">
      <c r="B137" s="216"/>
      <c r="C137" s="217"/>
      <c r="D137" s="218" t="s">
        <v>139</v>
      </c>
      <c r="E137" s="219" t="s">
        <v>19</v>
      </c>
      <c r="F137" s="220" t="s">
        <v>216</v>
      </c>
      <c r="G137" s="217"/>
      <c r="H137" s="221">
        <v>-3.1520000000000001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139</v>
      </c>
      <c r="AU137" s="227" t="s">
        <v>82</v>
      </c>
      <c r="AV137" s="11" t="s">
        <v>82</v>
      </c>
      <c r="AW137" s="11" t="s">
        <v>33</v>
      </c>
      <c r="AX137" s="11" t="s">
        <v>72</v>
      </c>
      <c r="AY137" s="227" t="s">
        <v>130</v>
      </c>
    </row>
    <row r="138" s="11" customFormat="1">
      <c r="B138" s="216"/>
      <c r="C138" s="217"/>
      <c r="D138" s="218" t="s">
        <v>139</v>
      </c>
      <c r="E138" s="219" t="s">
        <v>19</v>
      </c>
      <c r="F138" s="220" t="s">
        <v>217</v>
      </c>
      <c r="G138" s="217"/>
      <c r="H138" s="221">
        <v>1.5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139</v>
      </c>
      <c r="AU138" s="227" t="s">
        <v>82</v>
      </c>
      <c r="AV138" s="11" t="s">
        <v>82</v>
      </c>
      <c r="AW138" s="11" t="s">
        <v>33</v>
      </c>
      <c r="AX138" s="11" t="s">
        <v>72</v>
      </c>
      <c r="AY138" s="227" t="s">
        <v>130</v>
      </c>
    </row>
    <row r="139" s="13" customFormat="1">
      <c r="B139" s="239"/>
      <c r="C139" s="240"/>
      <c r="D139" s="218" t="s">
        <v>139</v>
      </c>
      <c r="E139" s="241" t="s">
        <v>19</v>
      </c>
      <c r="F139" s="242" t="s">
        <v>206</v>
      </c>
      <c r="G139" s="240"/>
      <c r="H139" s="241" t="s">
        <v>19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139</v>
      </c>
      <c r="AU139" s="248" t="s">
        <v>82</v>
      </c>
      <c r="AV139" s="13" t="s">
        <v>80</v>
      </c>
      <c r="AW139" s="13" t="s">
        <v>33</v>
      </c>
      <c r="AX139" s="13" t="s">
        <v>72</v>
      </c>
      <c r="AY139" s="248" t="s">
        <v>130</v>
      </c>
    </row>
    <row r="140" s="11" customFormat="1">
      <c r="B140" s="216"/>
      <c r="C140" s="217"/>
      <c r="D140" s="218" t="s">
        <v>139</v>
      </c>
      <c r="E140" s="219" t="s">
        <v>19</v>
      </c>
      <c r="F140" s="220" t="s">
        <v>218</v>
      </c>
      <c r="G140" s="217"/>
      <c r="H140" s="221">
        <v>1.6060000000000001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139</v>
      </c>
      <c r="AU140" s="227" t="s">
        <v>82</v>
      </c>
      <c r="AV140" s="11" t="s">
        <v>82</v>
      </c>
      <c r="AW140" s="11" t="s">
        <v>33</v>
      </c>
      <c r="AX140" s="11" t="s">
        <v>72</v>
      </c>
      <c r="AY140" s="227" t="s">
        <v>130</v>
      </c>
    </row>
    <row r="141" s="13" customFormat="1">
      <c r="B141" s="239"/>
      <c r="C141" s="240"/>
      <c r="D141" s="218" t="s">
        <v>139</v>
      </c>
      <c r="E141" s="241" t="s">
        <v>19</v>
      </c>
      <c r="F141" s="242" t="s">
        <v>208</v>
      </c>
      <c r="G141" s="240"/>
      <c r="H141" s="241" t="s">
        <v>19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139</v>
      </c>
      <c r="AU141" s="248" t="s">
        <v>82</v>
      </c>
      <c r="AV141" s="13" t="s">
        <v>80</v>
      </c>
      <c r="AW141" s="13" t="s">
        <v>33</v>
      </c>
      <c r="AX141" s="13" t="s">
        <v>72</v>
      </c>
      <c r="AY141" s="248" t="s">
        <v>130</v>
      </c>
    </row>
    <row r="142" s="11" customFormat="1">
      <c r="B142" s="216"/>
      <c r="C142" s="217"/>
      <c r="D142" s="218" t="s">
        <v>139</v>
      </c>
      <c r="E142" s="219" t="s">
        <v>19</v>
      </c>
      <c r="F142" s="220" t="s">
        <v>219</v>
      </c>
      <c r="G142" s="217"/>
      <c r="H142" s="221">
        <v>13.821999999999999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139</v>
      </c>
      <c r="AU142" s="227" t="s">
        <v>82</v>
      </c>
      <c r="AV142" s="11" t="s">
        <v>82</v>
      </c>
      <c r="AW142" s="11" t="s">
        <v>33</v>
      </c>
      <c r="AX142" s="11" t="s">
        <v>72</v>
      </c>
      <c r="AY142" s="227" t="s">
        <v>130</v>
      </c>
    </row>
    <row r="143" s="13" customFormat="1">
      <c r="B143" s="239"/>
      <c r="C143" s="240"/>
      <c r="D143" s="218" t="s">
        <v>139</v>
      </c>
      <c r="E143" s="241" t="s">
        <v>19</v>
      </c>
      <c r="F143" s="242" t="s">
        <v>220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139</v>
      </c>
      <c r="AU143" s="248" t="s">
        <v>82</v>
      </c>
      <c r="AV143" s="13" t="s">
        <v>80</v>
      </c>
      <c r="AW143" s="13" t="s">
        <v>33</v>
      </c>
      <c r="AX143" s="13" t="s">
        <v>72</v>
      </c>
      <c r="AY143" s="248" t="s">
        <v>130</v>
      </c>
    </row>
    <row r="144" s="11" customFormat="1">
      <c r="B144" s="216"/>
      <c r="C144" s="217"/>
      <c r="D144" s="218" t="s">
        <v>139</v>
      </c>
      <c r="E144" s="219" t="s">
        <v>19</v>
      </c>
      <c r="F144" s="220" t="s">
        <v>221</v>
      </c>
      <c r="G144" s="217"/>
      <c r="H144" s="221">
        <v>12.461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139</v>
      </c>
      <c r="AU144" s="227" t="s">
        <v>82</v>
      </c>
      <c r="AV144" s="11" t="s">
        <v>82</v>
      </c>
      <c r="AW144" s="11" t="s">
        <v>33</v>
      </c>
      <c r="AX144" s="11" t="s">
        <v>72</v>
      </c>
      <c r="AY144" s="227" t="s">
        <v>130</v>
      </c>
    </row>
    <row r="145" s="12" customFormat="1">
      <c r="B145" s="228"/>
      <c r="C145" s="229"/>
      <c r="D145" s="218" t="s">
        <v>139</v>
      </c>
      <c r="E145" s="230" t="s">
        <v>19</v>
      </c>
      <c r="F145" s="231" t="s">
        <v>166</v>
      </c>
      <c r="G145" s="229"/>
      <c r="H145" s="232">
        <v>38.218000000000004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139</v>
      </c>
      <c r="AU145" s="238" t="s">
        <v>82</v>
      </c>
      <c r="AV145" s="12" t="s">
        <v>137</v>
      </c>
      <c r="AW145" s="12" t="s">
        <v>33</v>
      </c>
      <c r="AX145" s="12" t="s">
        <v>80</v>
      </c>
      <c r="AY145" s="238" t="s">
        <v>130</v>
      </c>
    </row>
    <row r="146" s="1" customFormat="1" ht="18" customHeight="1">
      <c r="B146" s="38"/>
      <c r="C146" s="204" t="s">
        <v>8</v>
      </c>
      <c r="D146" s="204" t="s">
        <v>132</v>
      </c>
      <c r="E146" s="205" t="s">
        <v>222</v>
      </c>
      <c r="F146" s="206" t="s">
        <v>223</v>
      </c>
      <c r="G146" s="207" t="s">
        <v>156</v>
      </c>
      <c r="H146" s="208">
        <v>30.317</v>
      </c>
      <c r="I146" s="209"/>
      <c r="J146" s="210">
        <f>ROUND(I146*H146,2)</f>
        <v>0</v>
      </c>
      <c r="K146" s="206" t="s">
        <v>136</v>
      </c>
      <c r="L146" s="43"/>
      <c r="M146" s="211" t="s">
        <v>19</v>
      </c>
      <c r="N146" s="212" t="s">
        <v>43</v>
      </c>
      <c r="O146" s="79"/>
      <c r="P146" s="213">
        <f>O146*H146</f>
        <v>0</v>
      </c>
      <c r="Q146" s="213">
        <v>0</v>
      </c>
      <c r="R146" s="213">
        <f>Q146*H146</f>
        <v>0</v>
      </c>
      <c r="S146" s="213">
        <v>1.95</v>
      </c>
      <c r="T146" s="214">
        <f>S146*H146</f>
        <v>59.11815</v>
      </c>
      <c r="AR146" s="17" t="s">
        <v>137</v>
      </c>
      <c r="AT146" s="17" t="s">
        <v>132</v>
      </c>
      <c r="AU146" s="17" t="s">
        <v>82</v>
      </c>
      <c r="AY146" s="17" t="s">
        <v>130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80</v>
      </c>
      <c r="BK146" s="215">
        <f>ROUND(I146*H146,2)</f>
        <v>0</v>
      </c>
      <c r="BL146" s="17" t="s">
        <v>137</v>
      </c>
      <c r="BM146" s="17" t="s">
        <v>224</v>
      </c>
    </row>
    <row r="147" s="13" customFormat="1">
      <c r="B147" s="239"/>
      <c r="C147" s="240"/>
      <c r="D147" s="218" t="s">
        <v>139</v>
      </c>
      <c r="E147" s="241" t="s">
        <v>19</v>
      </c>
      <c r="F147" s="242" t="s">
        <v>171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139</v>
      </c>
      <c r="AU147" s="248" t="s">
        <v>82</v>
      </c>
      <c r="AV147" s="13" t="s">
        <v>80</v>
      </c>
      <c r="AW147" s="13" t="s">
        <v>33</v>
      </c>
      <c r="AX147" s="13" t="s">
        <v>72</v>
      </c>
      <c r="AY147" s="248" t="s">
        <v>130</v>
      </c>
    </row>
    <row r="148" s="11" customFormat="1">
      <c r="B148" s="216"/>
      <c r="C148" s="217"/>
      <c r="D148" s="218" t="s">
        <v>139</v>
      </c>
      <c r="E148" s="219" t="s">
        <v>19</v>
      </c>
      <c r="F148" s="220" t="s">
        <v>225</v>
      </c>
      <c r="G148" s="217"/>
      <c r="H148" s="221">
        <v>0.55200000000000005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139</v>
      </c>
      <c r="AU148" s="227" t="s">
        <v>82</v>
      </c>
      <c r="AV148" s="11" t="s">
        <v>82</v>
      </c>
      <c r="AW148" s="11" t="s">
        <v>33</v>
      </c>
      <c r="AX148" s="11" t="s">
        <v>72</v>
      </c>
      <c r="AY148" s="227" t="s">
        <v>130</v>
      </c>
    </row>
    <row r="149" s="11" customFormat="1">
      <c r="B149" s="216"/>
      <c r="C149" s="217"/>
      <c r="D149" s="218" t="s">
        <v>139</v>
      </c>
      <c r="E149" s="219" t="s">
        <v>19</v>
      </c>
      <c r="F149" s="220" t="s">
        <v>226</v>
      </c>
      <c r="G149" s="217"/>
      <c r="H149" s="221">
        <v>4.8159999999999998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139</v>
      </c>
      <c r="AU149" s="227" t="s">
        <v>82</v>
      </c>
      <c r="AV149" s="11" t="s">
        <v>82</v>
      </c>
      <c r="AW149" s="11" t="s">
        <v>33</v>
      </c>
      <c r="AX149" s="11" t="s">
        <v>72</v>
      </c>
      <c r="AY149" s="227" t="s">
        <v>130</v>
      </c>
    </row>
    <row r="150" s="13" customFormat="1">
      <c r="B150" s="239"/>
      <c r="C150" s="240"/>
      <c r="D150" s="218" t="s">
        <v>139</v>
      </c>
      <c r="E150" s="241" t="s">
        <v>19</v>
      </c>
      <c r="F150" s="242" t="s">
        <v>227</v>
      </c>
      <c r="G150" s="240"/>
      <c r="H150" s="241" t="s">
        <v>19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139</v>
      </c>
      <c r="AU150" s="248" t="s">
        <v>82</v>
      </c>
      <c r="AV150" s="13" t="s">
        <v>80</v>
      </c>
      <c r="AW150" s="13" t="s">
        <v>33</v>
      </c>
      <c r="AX150" s="13" t="s">
        <v>72</v>
      </c>
      <c r="AY150" s="248" t="s">
        <v>130</v>
      </c>
    </row>
    <row r="151" s="11" customFormat="1">
      <c r="B151" s="216"/>
      <c r="C151" s="217"/>
      <c r="D151" s="218" t="s">
        <v>139</v>
      </c>
      <c r="E151" s="219" t="s">
        <v>19</v>
      </c>
      <c r="F151" s="220" t="s">
        <v>228</v>
      </c>
      <c r="G151" s="217"/>
      <c r="H151" s="221">
        <v>3.637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139</v>
      </c>
      <c r="AU151" s="227" t="s">
        <v>82</v>
      </c>
      <c r="AV151" s="11" t="s">
        <v>82</v>
      </c>
      <c r="AW151" s="11" t="s">
        <v>33</v>
      </c>
      <c r="AX151" s="11" t="s">
        <v>72</v>
      </c>
      <c r="AY151" s="227" t="s">
        <v>130</v>
      </c>
    </row>
    <row r="152" s="11" customFormat="1">
      <c r="B152" s="216"/>
      <c r="C152" s="217"/>
      <c r="D152" s="218" t="s">
        <v>139</v>
      </c>
      <c r="E152" s="219" t="s">
        <v>19</v>
      </c>
      <c r="F152" s="220" t="s">
        <v>229</v>
      </c>
      <c r="G152" s="217"/>
      <c r="H152" s="221">
        <v>-0.39200000000000002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139</v>
      </c>
      <c r="AU152" s="227" t="s">
        <v>82</v>
      </c>
      <c r="AV152" s="11" t="s">
        <v>82</v>
      </c>
      <c r="AW152" s="11" t="s">
        <v>33</v>
      </c>
      <c r="AX152" s="11" t="s">
        <v>72</v>
      </c>
      <c r="AY152" s="227" t="s">
        <v>130</v>
      </c>
    </row>
    <row r="153" s="11" customFormat="1">
      <c r="B153" s="216"/>
      <c r="C153" s="217"/>
      <c r="D153" s="218" t="s">
        <v>139</v>
      </c>
      <c r="E153" s="219" t="s">
        <v>19</v>
      </c>
      <c r="F153" s="220" t="s">
        <v>230</v>
      </c>
      <c r="G153" s="217"/>
      <c r="H153" s="221">
        <v>5.9610000000000003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139</v>
      </c>
      <c r="AU153" s="227" t="s">
        <v>82</v>
      </c>
      <c r="AV153" s="11" t="s">
        <v>82</v>
      </c>
      <c r="AW153" s="11" t="s">
        <v>33</v>
      </c>
      <c r="AX153" s="11" t="s">
        <v>72</v>
      </c>
      <c r="AY153" s="227" t="s">
        <v>130</v>
      </c>
    </row>
    <row r="154" s="11" customFormat="1">
      <c r="B154" s="216"/>
      <c r="C154" s="217"/>
      <c r="D154" s="218" t="s">
        <v>139</v>
      </c>
      <c r="E154" s="219" t="s">
        <v>19</v>
      </c>
      <c r="F154" s="220" t="s">
        <v>231</v>
      </c>
      <c r="G154" s="217"/>
      <c r="H154" s="221">
        <v>-1.065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139</v>
      </c>
      <c r="AU154" s="227" t="s">
        <v>82</v>
      </c>
      <c r="AV154" s="11" t="s">
        <v>82</v>
      </c>
      <c r="AW154" s="11" t="s">
        <v>33</v>
      </c>
      <c r="AX154" s="11" t="s">
        <v>72</v>
      </c>
      <c r="AY154" s="227" t="s">
        <v>130</v>
      </c>
    </row>
    <row r="155" s="11" customFormat="1">
      <c r="B155" s="216"/>
      <c r="C155" s="217"/>
      <c r="D155" s="218" t="s">
        <v>139</v>
      </c>
      <c r="E155" s="219" t="s">
        <v>19</v>
      </c>
      <c r="F155" s="220" t="s">
        <v>232</v>
      </c>
      <c r="G155" s="217"/>
      <c r="H155" s="221">
        <v>0.34499999999999997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139</v>
      </c>
      <c r="AU155" s="227" t="s">
        <v>82</v>
      </c>
      <c r="AV155" s="11" t="s">
        <v>82</v>
      </c>
      <c r="AW155" s="11" t="s">
        <v>33</v>
      </c>
      <c r="AX155" s="11" t="s">
        <v>72</v>
      </c>
      <c r="AY155" s="227" t="s">
        <v>130</v>
      </c>
    </row>
    <row r="156" s="13" customFormat="1">
      <c r="B156" s="239"/>
      <c r="C156" s="240"/>
      <c r="D156" s="218" t="s">
        <v>139</v>
      </c>
      <c r="E156" s="241" t="s">
        <v>19</v>
      </c>
      <c r="F156" s="242" t="s">
        <v>233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139</v>
      </c>
      <c r="AU156" s="248" t="s">
        <v>82</v>
      </c>
      <c r="AV156" s="13" t="s">
        <v>80</v>
      </c>
      <c r="AW156" s="13" t="s">
        <v>33</v>
      </c>
      <c r="AX156" s="13" t="s">
        <v>72</v>
      </c>
      <c r="AY156" s="248" t="s">
        <v>130</v>
      </c>
    </row>
    <row r="157" s="11" customFormat="1">
      <c r="B157" s="216"/>
      <c r="C157" s="217"/>
      <c r="D157" s="218" t="s">
        <v>139</v>
      </c>
      <c r="E157" s="219" t="s">
        <v>19</v>
      </c>
      <c r="F157" s="220" t="s">
        <v>234</v>
      </c>
      <c r="G157" s="217"/>
      <c r="H157" s="221">
        <v>8.0500000000000007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139</v>
      </c>
      <c r="AU157" s="227" t="s">
        <v>82</v>
      </c>
      <c r="AV157" s="11" t="s">
        <v>82</v>
      </c>
      <c r="AW157" s="11" t="s">
        <v>33</v>
      </c>
      <c r="AX157" s="11" t="s">
        <v>72</v>
      </c>
      <c r="AY157" s="227" t="s">
        <v>130</v>
      </c>
    </row>
    <row r="158" s="11" customFormat="1">
      <c r="B158" s="216"/>
      <c r="C158" s="217"/>
      <c r="D158" s="218" t="s">
        <v>139</v>
      </c>
      <c r="E158" s="219" t="s">
        <v>19</v>
      </c>
      <c r="F158" s="220" t="s">
        <v>235</v>
      </c>
      <c r="G158" s="217"/>
      <c r="H158" s="221">
        <v>-0.996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139</v>
      </c>
      <c r="AU158" s="227" t="s">
        <v>82</v>
      </c>
      <c r="AV158" s="11" t="s">
        <v>82</v>
      </c>
      <c r="AW158" s="11" t="s">
        <v>33</v>
      </c>
      <c r="AX158" s="11" t="s">
        <v>72</v>
      </c>
      <c r="AY158" s="227" t="s">
        <v>130</v>
      </c>
    </row>
    <row r="159" s="11" customFormat="1">
      <c r="B159" s="216"/>
      <c r="C159" s="217"/>
      <c r="D159" s="218" t="s">
        <v>139</v>
      </c>
      <c r="E159" s="219" t="s">
        <v>19</v>
      </c>
      <c r="F159" s="220" t="s">
        <v>236</v>
      </c>
      <c r="G159" s="217"/>
      <c r="H159" s="221">
        <v>2.448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139</v>
      </c>
      <c r="AU159" s="227" t="s">
        <v>82</v>
      </c>
      <c r="AV159" s="11" t="s">
        <v>82</v>
      </c>
      <c r="AW159" s="11" t="s">
        <v>33</v>
      </c>
      <c r="AX159" s="11" t="s">
        <v>72</v>
      </c>
      <c r="AY159" s="227" t="s">
        <v>130</v>
      </c>
    </row>
    <row r="160" s="13" customFormat="1">
      <c r="B160" s="239"/>
      <c r="C160" s="240"/>
      <c r="D160" s="218" t="s">
        <v>139</v>
      </c>
      <c r="E160" s="241" t="s">
        <v>19</v>
      </c>
      <c r="F160" s="242" t="s">
        <v>237</v>
      </c>
      <c r="G160" s="240"/>
      <c r="H160" s="241" t="s">
        <v>19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139</v>
      </c>
      <c r="AU160" s="248" t="s">
        <v>82</v>
      </c>
      <c r="AV160" s="13" t="s">
        <v>80</v>
      </c>
      <c r="AW160" s="13" t="s">
        <v>33</v>
      </c>
      <c r="AX160" s="13" t="s">
        <v>72</v>
      </c>
      <c r="AY160" s="248" t="s">
        <v>130</v>
      </c>
    </row>
    <row r="161" s="11" customFormat="1">
      <c r="B161" s="216"/>
      <c r="C161" s="217"/>
      <c r="D161" s="218" t="s">
        <v>139</v>
      </c>
      <c r="E161" s="219" t="s">
        <v>19</v>
      </c>
      <c r="F161" s="220" t="s">
        <v>238</v>
      </c>
      <c r="G161" s="217"/>
      <c r="H161" s="221">
        <v>5.7670000000000003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139</v>
      </c>
      <c r="AU161" s="227" t="s">
        <v>82</v>
      </c>
      <c r="AV161" s="11" t="s">
        <v>82</v>
      </c>
      <c r="AW161" s="11" t="s">
        <v>33</v>
      </c>
      <c r="AX161" s="11" t="s">
        <v>72</v>
      </c>
      <c r="AY161" s="227" t="s">
        <v>130</v>
      </c>
    </row>
    <row r="162" s="11" customFormat="1">
      <c r="B162" s="216"/>
      <c r="C162" s="217"/>
      <c r="D162" s="218" t="s">
        <v>139</v>
      </c>
      <c r="E162" s="219" t="s">
        <v>19</v>
      </c>
      <c r="F162" s="220" t="s">
        <v>239</v>
      </c>
      <c r="G162" s="217"/>
      <c r="H162" s="221">
        <v>1.194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139</v>
      </c>
      <c r="AU162" s="227" t="s">
        <v>82</v>
      </c>
      <c r="AV162" s="11" t="s">
        <v>82</v>
      </c>
      <c r="AW162" s="11" t="s">
        <v>33</v>
      </c>
      <c r="AX162" s="11" t="s">
        <v>72</v>
      </c>
      <c r="AY162" s="227" t="s">
        <v>130</v>
      </c>
    </row>
    <row r="163" s="12" customFormat="1">
      <c r="B163" s="228"/>
      <c r="C163" s="229"/>
      <c r="D163" s="218" t="s">
        <v>139</v>
      </c>
      <c r="E163" s="230" t="s">
        <v>19</v>
      </c>
      <c r="F163" s="231" t="s">
        <v>166</v>
      </c>
      <c r="G163" s="229"/>
      <c r="H163" s="232">
        <v>30.317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139</v>
      </c>
      <c r="AU163" s="238" t="s">
        <v>82</v>
      </c>
      <c r="AV163" s="12" t="s">
        <v>137</v>
      </c>
      <c r="AW163" s="12" t="s">
        <v>33</v>
      </c>
      <c r="AX163" s="12" t="s">
        <v>80</v>
      </c>
      <c r="AY163" s="238" t="s">
        <v>130</v>
      </c>
    </row>
    <row r="164" s="1" customFormat="1" ht="14.4" customHeight="1">
      <c r="B164" s="38"/>
      <c r="C164" s="204" t="s">
        <v>240</v>
      </c>
      <c r="D164" s="204" t="s">
        <v>132</v>
      </c>
      <c r="E164" s="205" t="s">
        <v>241</v>
      </c>
      <c r="F164" s="206" t="s">
        <v>242</v>
      </c>
      <c r="G164" s="207" t="s">
        <v>135</v>
      </c>
      <c r="H164" s="208">
        <v>5</v>
      </c>
      <c r="I164" s="209"/>
      <c r="J164" s="210">
        <f>ROUND(I164*H164,2)</f>
        <v>0</v>
      </c>
      <c r="K164" s="206" t="s">
        <v>136</v>
      </c>
      <c r="L164" s="43"/>
      <c r="M164" s="211" t="s">
        <v>19</v>
      </c>
      <c r="N164" s="212" t="s">
        <v>43</v>
      </c>
      <c r="O164" s="79"/>
      <c r="P164" s="213">
        <f>O164*H164</f>
        <v>0</v>
      </c>
      <c r="Q164" s="213">
        <v>0</v>
      </c>
      <c r="R164" s="213">
        <f>Q164*H164</f>
        <v>0</v>
      </c>
      <c r="S164" s="213">
        <v>0.082000000000000003</v>
      </c>
      <c r="T164" s="214">
        <f>S164*H164</f>
        <v>0.41000000000000003</v>
      </c>
      <c r="AR164" s="17" t="s">
        <v>137</v>
      </c>
      <c r="AT164" s="17" t="s">
        <v>132</v>
      </c>
      <c r="AU164" s="17" t="s">
        <v>82</v>
      </c>
      <c r="AY164" s="17" t="s">
        <v>130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7" t="s">
        <v>80</v>
      </c>
      <c r="BK164" s="215">
        <f>ROUND(I164*H164,2)</f>
        <v>0</v>
      </c>
      <c r="BL164" s="17" t="s">
        <v>137</v>
      </c>
      <c r="BM164" s="17" t="s">
        <v>243</v>
      </c>
    </row>
    <row r="165" s="11" customFormat="1">
      <c r="B165" s="216"/>
      <c r="C165" s="217"/>
      <c r="D165" s="218" t="s">
        <v>139</v>
      </c>
      <c r="E165" s="219" t="s">
        <v>19</v>
      </c>
      <c r="F165" s="220" t="s">
        <v>244</v>
      </c>
      <c r="G165" s="217"/>
      <c r="H165" s="221">
        <v>5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139</v>
      </c>
      <c r="AU165" s="227" t="s">
        <v>82</v>
      </c>
      <c r="AV165" s="11" t="s">
        <v>82</v>
      </c>
      <c r="AW165" s="11" t="s">
        <v>33</v>
      </c>
      <c r="AX165" s="11" t="s">
        <v>80</v>
      </c>
      <c r="AY165" s="227" t="s">
        <v>130</v>
      </c>
    </row>
    <row r="166" s="1" customFormat="1" ht="14.4" customHeight="1">
      <c r="B166" s="38"/>
      <c r="C166" s="204" t="s">
        <v>245</v>
      </c>
      <c r="D166" s="204" t="s">
        <v>132</v>
      </c>
      <c r="E166" s="205" t="s">
        <v>246</v>
      </c>
      <c r="F166" s="206" t="s">
        <v>247</v>
      </c>
      <c r="G166" s="207" t="s">
        <v>135</v>
      </c>
      <c r="H166" s="208">
        <v>1.093</v>
      </c>
      <c r="I166" s="209"/>
      <c r="J166" s="210">
        <f>ROUND(I166*H166,2)</f>
        <v>0</v>
      </c>
      <c r="K166" s="206" t="s">
        <v>136</v>
      </c>
      <c r="L166" s="43"/>
      <c r="M166" s="211" t="s">
        <v>19</v>
      </c>
      <c r="N166" s="212" t="s">
        <v>43</v>
      </c>
      <c r="O166" s="79"/>
      <c r="P166" s="213">
        <f>O166*H166</f>
        <v>0</v>
      </c>
      <c r="Q166" s="213">
        <v>0</v>
      </c>
      <c r="R166" s="213">
        <f>Q166*H166</f>
        <v>0</v>
      </c>
      <c r="S166" s="213">
        <v>0.35999999999999999</v>
      </c>
      <c r="T166" s="214">
        <f>S166*H166</f>
        <v>0.39348</v>
      </c>
      <c r="AR166" s="17" t="s">
        <v>137</v>
      </c>
      <c r="AT166" s="17" t="s">
        <v>132</v>
      </c>
      <c r="AU166" s="17" t="s">
        <v>82</v>
      </c>
      <c r="AY166" s="17" t="s">
        <v>130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80</v>
      </c>
      <c r="BK166" s="215">
        <f>ROUND(I166*H166,2)</f>
        <v>0</v>
      </c>
      <c r="BL166" s="17" t="s">
        <v>137</v>
      </c>
      <c r="BM166" s="17" t="s">
        <v>248</v>
      </c>
    </row>
    <row r="167" s="11" customFormat="1">
      <c r="B167" s="216"/>
      <c r="C167" s="217"/>
      <c r="D167" s="218" t="s">
        <v>139</v>
      </c>
      <c r="E167" s="219" t="s">
        <v>19</v>
      </c>
      <c r="F167" s="220" t="s">
        <v>249</v>
      </c>
      <c r="G167" s="217"/>
      <c r="H167" s="221">
        <v>1.093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139</v>
      </c>
      <c r="AU167" s="227" t="s">
        <v>82</v>
      </c>
      <c r="AV167" s="11" t="s">
        <v>82</v>
      </c>
      <c r="AW167" s="11" t="s">
        <v>33</v>
      </c>
      <c r="AX167" s="11" t="s">
        <v>80</v>
      </c>
      <c r="AY167" s="227" t="s">
        <v>130</v>
      </c>
    </row>
    <row r="168" s="1" customFormat="1" ht="14.4" customHeight="1">
      <c r="B168" s="38"/>
      <c r="C168" s="204" t="s">
        <v>250</v>
      </c>
      <c r="D168" s="204" t="s">
        <v>132</v>
      </c>
      <c r="E168" s="205" t="s">
        <v>251</v>
      </c>
      <c r="F168" s="206" t="s">
        <v>252</v>
      </c>
      <c r="G168" s="207" t="s">
        <v>135</v>
      </c>
      <c r="H168" s="208">
        <v>95.030000000000001</v>
      </c>
      <c r="I168" s="209"/>
      <c r="J168" s="210">
        <f>ROUND(I168*H168,2)</f>
        <v>0</v>
      </c>
      <c r="K168" s="206" t="s">
        <v>136</v>
      </c>
      <c r="L168" s="43"/>
      <c r="M168" s="211" t="s">
        <v>19</v>
      </c>
      <c r="N168" s="212" t="s">
        <v>43</v>
      </c>
      <c r="O168" s="79"/>
      <c r="P168" s="213">
        <f>O168*H168</f>
        <v>0</v>
      </c>
      <c r="Q168" s="213">
        <v>0</v>
      </c>
      <c r="R168" s="213">
        <f>Q168*H168</f>
        <v>0</v>
      </c>
      <c r="S168" s="213">
        <v>0.122</v>
      </c>
      <c r="T168" s="214">
        <f>S168*H168</f>
        <v>11.59366</v>
      </c>
      <c r="AR168" s="17" t="s">
        <v>137</v>
      </c>
      <c r="AT168" s="17" t="s">
        <v>132</v>
      </c>
      <c r="AU168" s="17" t="s">
        <v>82</v>
      </c>
      <c r="AY168" s="17" t="s">
        <v>130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7" t="s">
        <v>80</v>
      </c>
      <c r="BK168" s="215">
        <f>ROUND(I168*H168,2)</f>
        <v>0</v>
      </c>
      <c r="BL168" s="17" t="s">
        <v>137</v>
      </c>
      <c r="BM168" s="17" t="s">
        <v>253</v>
      </c>
    </row>
    <row r="169" s="13" customFormat="1">
      <c r="B169" s="239"/>
      <c r="C169" s="240"/>
      <c r="D169" s="218" t="s">
        <v>139</v>
      </c>
      <c r="E169" s="241" t="s">
        <v>19</v>
      </c>
      <c r="F169" s="242" t="s">
        <v>171</v>
      </c>
      <c r="G169" s="240"/>
      <c r="H169" s="241" t="s">
        <v>19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139</v>
      </c>
      <c r="AU169" s="248" t="s">
        <v>82</v>
      </c>
      <c r="AV169" s="13" t="s">
        <v>80</v>
      </c>
      <c r="AW169" s="13" t="s">
        <v>33</v>
      </c>
      <c r="AX169" s="13" t="s">
        <v>72</v>
      </c>
      <c r="AY169" s="248" t="s">
        <v>130</v>
      </c>
    </row>
    <row r="170" s="11" customFormat="1">
      <c r="B170" s="216"/>
      <c r="C170" s="217"/>
      <c r="D170" s="218" t="s">
        <v>139</v>
      </c>
      <c r="E170" s="219" t="s">
        <v>19</v>
      </c>
      <c r="F170" s="220" t="s">
        <v>254</v>
      </c>
      <c r="G170" s="217"/>
      <c r="H170" s="221">
        <v>51.270000000000003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139</v>
      </c>
      <c r="AU170" s="227" t="s">
        <v>82</v>
      </c>
      <c r="AV170" s="11" t="s">
        <v>82</v>
      </c>
      <c r="AW170" s="11" t="s">
        <v>33</v>
      </c>
      <c r="AX170" s="11" t="s">
        <v>72</v>
      </c>
      <c r="AY170" s="227" t="s">
        <v>130</v>
      </c>
    </row>
    <row r="171" s="11" customFormat="1">
      <c r="B171" s="216"/>
      <c r="C171" s="217"/>
      <c r="D171" s="218" t="s">
        <v>139</v>
      </c>
      <c r="E171" s="219" t="s">
        <v>19</v>
      </c>
      <c r="F171" s="220" t="s">
        <v>255</v>
      </c>
      <c r="G171" s="217"/>
      <c r="H171" s="221">
        <v>43.759999999999998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139</v>
      </c>
      <c r="AU171" s="227" t="s">
        <v>82</v>
      </c>
      <c r="AV171" s="11" t="s">
        <v>82</v>
      </c>
      <c r="AW171" s="11" t="s">
        <v>33</v>
      </c>
      <c r="AX171" s="11" t="s">
        <v>72</v>
      </c>
      <c r="AY171" s="227" t="s">
        <v>130</v>
      </c>
    </row>
    <row r="172" s="12" customFormat="1">
      <c r="B172" s="228"/>
      <c r="C172" s="229"/>
      <c r="D172" s="218" t="s">
        <v>139</v>
      </c>
      <c r="E172" s="230" t="s">
        <v>19</v>
      </c>
      <c r="F172" s="231" t="s">
        <v>166</v>
      </c>
      <c r="G172" s="229"/>
      <c r="H172" s="232">
        <v>95.030000000000001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139</v>
      </c>
      <c r="AU172" s="238" t="s">
        <v>82</v>
      </c>
      <c r="AV172" s="12" t="s">
        <v>137</v>
      </c>
      <c r="AW172" s="12" t="s">
        <v>33</v>
      </c>
      <c r="AX172" s="12" t="s">
        <v>80</v>
      </c>
      <c r="AY172" s="238" t="s">
        <v>130</v>
      </c>
    </row>
    <row r="173" s="1" customFormat="1" ht="14.4" customHeight="1">
      <c r="B173" s="38"/>
      <c r="C173" s="204" t="s">
        <v>256</v>
      </c>
      <c r="D173" s="204" t="s">
        <v>132</v>
      </c>
      <c r="E173" s="205" t="s">
        <v>257</v>
      </c>
      <c r="F173" s="206" t="s">
        <v>258</v>
      </c>
      <c r="G173" s="207" t="s">
        <v>156</v>
      </c>
      <c r="H173" s="208">
        <v>24.992999999999999</v>
      </c>
      <c r="I173" s="209"/>
      <c r="J173" s="210">
        <f>ROUND(I173*H173,2)</f>
        <v>0</v>
      </c>
      <c r="K173" s="206" t="s">
        <v>136</v>
      </c>
      <c r="L173" s="43"/>
      <c r="M173" s="211" t="s">
        <v>19</v>
      </c>
      <c r="N173" s="212" t="s">
        <v>43</v>
      </c>
      <c r="O173" s="79"/>
      <c r="P173" s="213">
        <f>O173*H173</f>
        <v>0</v>
      </c>
      <c r="Q173" s="213">
        <v>0</v>
      </c>
      <c r="R173" s="213">
        <f>Q173*H173</f>
        <v>0</v>
      </c>
      <c r="S173" s="213">
        <v>2.2000000000000002</v>
      </c>
      <c r="T173" s="214">
        <f>S173*H173</f>
        <v>54.9846</v>
      </c>
      <c r="AR173" s="17" t="s">
        <v>137</v>
      </c>
      <c r="AT173" s="17" t="s">
        <v>132</v>
      </c>
      <c r="AU173" s="17" t="s">
        <v>82</v>
      </c>
      <c r="AY173" s="17" t="s">
        <v>130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80</v>
      </c>
      <c r="BK173" s="215">
        <f>ROUND(I173*H173,2)</f>
        <v>0</v>
      </c>
      <c r="BL173" s="17" t="s">
        <v>137</v>
      </c>
      <c r="BM173" s="17" t="s">
        <v>259</v>
      </c>
    </row>
    <row r="174" s="13" customFormat="1">
      <c r="B174" s="239"/>
      <c r="C174" s="240"/>
      <c r="D174" s="218" t="s">
        <v>139</v>
      </c>
      <c r="E174" s="241" t="s">
        <v>19</v>
      </c>
      <c r="F174" s="242" t="s">
        <v>227</v>
      </c>
      <c r="G174" s="240"/>
      <c r="H174" s="241" t="s">
        <v>19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139</v>
      </c>
      <c r="AU174" s="248" t="s">
        <v>82</v>
      </c>
      <c r="AV174" s="13" t="s">
        <v>80</v>
      </c>
      <c r="AW174" s="13" t="s">
        <v>33</v>
      </c>
      <c r="AX174" s="13" t="s">
        <v>72</v>
      </c>
      <c r="AY174" s="248" t="s">
        <v>130</v>
      </c>
    </row>
    <row r="175" s="11" customFormat="1">
      <c r="B175" s="216"/>
      <c r="C175" s="217"/>
      <c r="D175" s="218" t="s">
        <v>139</v>
      </c>
      <c r="E175" s="219" t="s">
        <v>19</v>
      </c>
      <c r="F175" s="220" t="s">
        <v>260</v>
      </c>
      <c r="G175" s="217"/>
      <c r="H175" s="221">
        <v>24.992999999999999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139</v>
      </c>
      <c r="AU175" s="227" t="s">
        <v>82</v>
      </c>
      <c r="AV175" s="11" t="s">
        <v>82</v>
      </c>
      <c r="AW175" s="11" t="s">
        <v>33</v>
      </c>
      <c r="AX175" s="11" t="s">
        <v>80</v>
      </c>
      <c r="AY175" s="227" t="s">
        <v>130</v>
      </c>
    </row>
    <row r="176" s="1" customFormat="1" ht="14.4" customHeight="1">
      <c r="B176" s="38"/>
      <c r="C176" s="204" t="s">
        <v>261</v>
      </c>
      <c r="D176" s="204" t="s">
        <v>132</v>
      </c>
      <c r="E176" s="205" t="s">
        <v>262</v>
      </c>
      <c r="F176" s="206" t="s">
        <v>263</v>
      </c>
      <c r="G176" s="207" t="s">
        <v>156</v>
      </c>
      <c r="H176" s="208">
        <v>18.273</v>
      </c>
      <c r="I176" s="209"/>
      <c r="J176" s="210">
        <f>ROUND(I176*H176,2)</f>
        <v>0</v>
      </c>
      <c r="K176" s="206" t="s">
        <v>136</v>
      </c>
      <c r="L176" s="43"/>
      <c r="M176" s="211" t="s">
        <v>19</v>
      </c>
      <c r="N176" s="212" t="s">
        <v>43</v>
      </c>
      <c r="O176" s="79"/>
      <c r="P176" s="213">
        <f>O176*H176</f>
        <v>0</v>
      </c>
      <c r="Q176" s="213">
        <v>0</v>
      </c>
      <c r="R176" s="213">
        <f>Q176*H176</f>
        <v>0</v>
      </c>
      <c r="S176" s="213">
        <v>2.2000000000000002</v>
      </c>
      <c r="T176" s="214">
        <f>S176*H176</f>
        <v>40.200600000000001</v>
      </c>
      <c r="AR176" s="17" t="s">
        <v>137</v>
      </c>
      <c r="AT176" s="17" t="s">
        <v>132</v>
      </c>
      <c r="AU176" s="17" t="s">
        <v>82</v>
      </c>
      <c r="AY176" s="17" t="s">
        <v>130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80</v>
      </c>
      <c r="BK176" s="215">
        <f>ROUND(I176*H176,2)</f>
        <v>0</v>
      </c>
      <c r="BL176" s="17" t="s">
        <v>137</v>
      </c>
      <c r="BM176" s="17" t="s">
        <v>264</v>
      </c>
    </row>
    <row r="177" s="13" customFormat="1">
      <c r="B177" s="239"/>
      <c r="C177" s="240"/>
      <c r="D177" s="218" t="s">
        <v>139</v>
      </c>
      <c r="E177" s="241" t="s">
        <v>19</v>
      </c>
      <c r="F177" s="242" t="s">
        <v>171</v>
      </c>
      <c r="G177" s="240"/>
      <c r="H177" s="241" t="s">
        <v>19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139</v>
      </c>
      <c r="AU177" s="248" t="s">
        <v>82</v>
      </c>
      <c r="AV177" s="13" t="s">
        <v>80</v>
      </c>
      <c r="AW177" s="13" t="s">
        <v>33</v>
      </c>
      <c r="AX177" s="13" t="s">
        <v>72</v>
      </c>
      <c r="AY177" s="248" t="s">
        <v>130</v>
      </c>
    </row>
    <row r="178" s="11" customFormat="1">
      <c r="B178" s="216"/>
      <c r="C178" s="217"/>
      <c r="D178" s="218" t="s">
        <v>139</v>
      </c>
      <c r="E178" s="219" t="s">
        <v>19</v>
      </c>
      <c r="F178" s="220" t="s">
        <v>265</v>
      </c>
      <c r="G178" s="217"/>
      <c r="H178" s="221">
        <v>11.742000000000001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139</v>
      </c>
      <c r="AU178" s="227" t="s">
        <v>82</v>
      </c>
      <c r="AV178" s="11" t="s">
        <v>82</v>
      </c>
      <c r="AW178" s="11" t="s">
        <v>33</v>
      </c>
      <c r="AX178" s="11" t="s">
        <v>72</v>
      </c>
      <c r="AY178" s="227" t="s">
        <v>130</v>
      </c>
    </row>
    <row r="179" s="13" customFormat="1">
      <c r="B179" s="239"/>
      <c r="C179" s="240"/>
      <c r="D179" s="218" t="s">
        <v>139</v>
      </c>
      <c r="E179" s="241" t="s">
        <v>19</v>
      </c>
      <c r="F179" s="242" t="s">
        <v>227</v>
      </c>
      <c r="G179" s="240"/>
      <c r="H179" s="241" t="s">
        <v>19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139</v>
      </c>
      <c r="AU179" s="248" t="s">
        <v>82</v>
      </c>
      <c r="AV179" s="13" t="s">
        <v>80</v>
      </c>
      <c r="AW179" s="13" t="s">
        <v>33</v>
      </c>
      <c r="AX179" s="13" t="s">
        <v>72</v>
      </c>
      <c r="AY179" s="248" t="s">
        <v>130</v>
      </c>
    </row>
    <row r="180" s="11" customFormat="1">
      <c r="B180" s="216"/>
      <c r="C180" s="217"/>
      <c r="D180" s="218" t="s">
        <v>139</v>
      </c>
      <c r="E180" s="219" t="s">
        <v>19</v>
      </c>
      <c r="F180" s="220" t="s">
        <v>266</v>
      </c>
      <c r="G180" s="217"/>
      <c r="H180" s="221">
        <v>6.5309999999999997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139</v>
      </c>
      <c r="AU180" s="227" t="s">
        <v>82</v>
      </c>
      <c r="AV180" s="11" t="s">
        <v>82</v>
      </c>
      <c r="AW180" s="11" t="s">
        <v>33</v>
      </c>
      <c r="AX180" s="11" t="s">
        <v>72</v>
      </c>
      <c r="AY180" s="227" t="s">
        <v>130</v>
      </c>
    </row>
    <row r="181" s="12" customFormat="1">
      <c r="B181" s="228"/>
      <c r="C181" s="229"/>
      <c r="D181" s="218" t="s">
        <v>139</v>
      </c>
      <c r="E181" s="230" t="s">
        <v>19</v>
      </c>
      <c r="F181" s="231" t="s">
        <v>166</v>
      </c>
      <c r="G181" s="229"/>
      <c r="H181" s="232">
        <v>18.273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139</v>
      </c>
      <c r="AU181" s="238" t="s">
        <v>82</v>
      </c>
      <c r="AV181" s="12" t="s">
        <v>137</v>
      </c>
      <c r="AW181" s="12" t="s">
        <v>33</v>
      </c>
      <c r="AX181" s="12" t="s">
        <v>80</v>
      </c>
      <c r="AY181" s="238" t="s">
        <v>130</v>
      </c>
    </row>
    <row r="182" s="1" customFormat="1" ht="14.4" customHeight="1">
      <c r="B182" s="38"/>
      <c r="C182" s="204" t="s">
        <v>7</v>
      </c>
      <c r="D182" s="204" t="s">
        <v>132</v>
      </c>
      <c r="E182" s="205" t="s">
        <v>267</v>
      </c>
      <c r="F182" s="206" t="s">
        <v>268</v>
      </c>
      <c r="G182" s="207" t="s">
        <v>135</v>
      </c>
      <c r="H182" s="208">
        <v>98.310000000000002</v>
      </c>
      <c r="I182" s="209"/>
      <c r="J182" s="210">
        <f>ROUND(I182*H182,2)</f>
        <v>0</v>
      </c>
      <c r="K182" s="206" t="s">
        <v>136</v>
      </c>
      <c r="L182" s="43"/>
      <c r="M182" s="211" t="s">
        <v>19</v>
      </c>
      <c r="N182" s="212" t="s">
        <v>43</v>
      </c>
      <c r="O182" s="79"/>
      <c r="P182" s="213">
        <f>O182*H182</f>
        <v>0</v>
      </c>
      <c r="Q182" s="213">
        <v>0</v>
      </c>
      <c r="R182" s="213">
        <f>Q182*H182</f>
        <v>0</v>
      </c>
      <c r="S182" s="213">
        <v>0.044999999999999998</v>
      </c>
      <c r="T182" s="214">
        <f>S182*H182</f>
        <v>4.4239499999999996</v>
      </c>
      <c r="AR182" s="17" t="s">
        <v>137</v>
      </c>
      <c r="AT182" s="17" t="s">
        <v>132</v>
      </c>
      <c r="AU182" s="17" t="s">
        <v>82</v>
      </c>
      <c r="AY182" s="17" t="s">
        <v>130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80</v>
      </c>
      <c r="BK182" s="215">
        <f>ROUND(I182*H182,2)</f>
        <v>0</v>
      </c>
      <c r="BL182" s="17" t="s">
        <v>137</v>
      </c>
      <c r="BM182" s="17" t="s">
        <v>269</v>
      </c>
    </row>
    <row r="183" s="13" customFormat="1">
      <c r="B183" s="239"/>
      <c r="C183" s="240"/>
      <c r="D183" s="218" t="s">
        <v>139</v>
      </c>
      <c r="E183" s="241" t="s">
        <v>19</v>
      </c>
      <c r="F183" s="242" t="s">
        <v>237</v>
      </c>
      <c r="G183" s="240"/>
      <c r="H183" s="241" t="s">
        <v>19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139</v>
      </c>
      <c r="AU183" s="248" t="s">
        <v>82</v>
      </c>
      <c r="AV183" s="13" t="s">
        <v>80</v>
      </c>
      <c r="AW183" s="13" t="s">
        <v>33</v>
      </c>
      <c r="AX183" s="13" t="s">
        <v>72</v>
      </c>
      <c r="AY183" s="248" t="s">
        <v>130</v>
      </c>
    </row>
    <row r="184" s="11" customFormat="1">
      <c r="B184" s="216"/>
      <c r="C184" s="217"/>
      <c r="D184" s="218" t="s">
        <v>139</v>
      </c>
      <c r="E184" s="219" t="s">
        <v>19</v>
      </c>
      <c r="F184" s="220" t="s">
        <v>270</v>
      </c>
      <c r="G184" s="217"/>
      <c r="H184" s="221">
        <v>98.310000000000002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139</v>
      </c>
      <c r="AU184" s="227" t="s">
        <v>82</v>
      </c>
      <c r="AV184" s="11" t="s">
        <v>82</v>
      </c>
      <c r="AW184" s="11" t="s">
        <v>33</v>
      </c>
      <c r="AX184" s="11" t="s">
        <v>80</v>
      </c>
      <c r="AY184" s="227" t="s">
        <v>130</v>
      </c>
    </row>
    <row r="185" s="1" customFormat="1" ht="18" customHeight="1">
      <c r="B185" s="38"/>
      <c r="C185" s="204" t="s">
        <v>271</v>
      </c>
      <c r="D185" s="204" t="s">
        <v>132</v>
      </c>
      <c r="E185" s="205" t="s">
        <v>272</v>
      </c>
      <c r="F185" s="206" t="s">
        <v>273</v>
      </c>
      <c r="G185" s="207" t="s">
        <v>135</v>
      </c>
      <c r="H185" s="208">
        <v>291.05000000000001</v>
      </c>
      <c r="I185" s="209"/>
      <c r="J185" s="210">
        <f>ROUND(I185*H185,2)</f>
        <v>0</v>
      </c>
      <c r="K185" s="206" t="s">
        <v>136</v>
      </c>
      <c r="L185" s="43"/>
      <c r="M185" s="211" t="s">
        <v>19</v>
      </c>
      <c r="N185" s="212" t="s">
        <v>43</v>
      </c>
      <c r="O185" s="79"/>
      <c r="P185" s="213">
        <f>O185*H185</f>
        <v>0</v>
      </c>
      <c r="Q185" s="213">
        <v>0</v>
      </c>
      <c r="R185" s="213">
        <f>Q185*H185</f>
        <v>0</v>
      </c>
      <c r="S185" s="213">
        <v>0.035000000000000003</v>
      </c>
      <c r="T185" s="214">
        <f>S185*H185</f>
        <v>10.186750000000002</v>
      </c>
      <c r="AR185" s="17" t="s">
        <v>137</v>
      </c>
      <c r="AT185" s="17" t="s">
        <v>132</v>
      </c>
      <c r="AU185" s="17" t="s">
        <v>82</v>
      </c>
      <c r="AY185" s="17" t="s">
        <v>130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80</v>
      </c>
      <c r="BK185" s="215">
        <f>ROUND(I185*H185,2)</f>
        <v>0</v>
      </c>
      <c r="BL185" s="17" t="s">
        <v>137</v>
      </c>
      <c r="BM185" s="17" t="s">
        <v>274</v>
      </c>
    </row>
    <row r="186" s="11" customFormat="1">
      <c r="B186" s="216"/>
      <c r="C186" s="217"/>
      <c r="D186" s="218" t="s">
        <v>139</v>
      </c>
      <c r="E186" s="219" t="s">
        <v>19</v>
      </c>
      <c r="F186" s="220" t="s">
        <v>275</v>
      </c>
      <c r="G186" s="217"/>
      <c r="H186" s="221">
        <v>291.05000000000001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139</v>
      </c>
      <c r="AU186" s="227" t="s">
        <v>82</v>
      </c>
      <c r="AV186" s="11" t="s">
        <v>82</v>
      </c>
      <c r="AW186" s="11" t="s">
        <v>33</v>
      </c>
      <c r="AX186" s="11" t="s">
        <v>80</v>
      </c>
      <c r="AY186" s="227" t="s">
        <v>130</v>
      </c>
    </row>
    <row r="187" s="1" customFormat="1" ht="14.4" customHeight="1">
      <c r="B187" s="38"/>
      <c r="C187" s="204" t="s">
        <v>276</v>
      </c>
      <c r="D187" s="204" t="s">
        <v>132</v>
      </c>
      <c r="E187" s="205" t="s">
        <v>277</v>
      </c>
      <c r="F187" s="206" t="s">
        <v>278</v>
      </c>
      <c r="G187" s="207" t="s">
        <v>156</v>
      </c>
      <c r="H187" s="208">
        <v>62.770000000000003</v>
      </c>
      <c r="I187" s="209"/>
      <c r="J187" s="210">
        <f>ROUND(I187*H187,2)</f>
        <v>0</v>
      </c>
      <c r="K187" s="206" t="s">
        <v>136</v>
      </c>
      <c r="L187" s="43"/>
      <c r="M187" s="211" t="s">
        <v>19</v>
      </c>
      <c r="N187" s="212" t="s">
        <v>43</v>
      </c>
      <c r="O187" s="79"/>
      <c r="P187" s="213">
        <f>O187*H187</f>
        <v>0</v>
      </c>
      <c r="Q187" s="213">
        <v>0</v>
      </c>
      <c r="R187" s="213">
        <f>Q187*H187</f>
        <v>0</v>
      </c>
      <c r="S187" s="213">
        <v>1.3999999999999999</v>
      </c>
      <c r="T187" s="214">
        <f>S187*H187</f>
        <v>87.878</v>
      </c>
      <c r="AR187" s="17" t="s">
        <v>137</v>
      </c>
      <c r="AT187" s="17" t="s">
        <v>132</v>
      </c>
      <c r="AU187" s="17" t="s">
        <v>82</v>
      </c>
      <c r="AY187" s="17" t="s">
        <v>130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7" t="s">
        <v>80</v>
      </c>
      <c r="BK187" s="215">
        <f>ROUND(I187*H187,2)</f>
        <v>0</v>
      </c>
      <c r="BL187" s="17" t="s">
        <v>137</v>
      </c>
      <c r="BM187" s="17" t="s">
        <v>279</v>
      </c>
    </row>
    <row r="188" s="13" customFormat="1">
      <c r="B188" s="239"/>
      <c r="C188" s="240"/>
      <c r="D188" s="218" t="s">
        <v>139</v>
      </c>
      <c r="E188" s="241" t="s">
        <v>19</v>
      </c>
      <c r="F188" s="242" t="s">
        <v>171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139</v>
      </c>
      <c r="AU188" s="248" t="s">
        <v>82</v>
      </c>
      <c r="AV188" s="13" t="s">
        <v>80</v>
      </c>
      <c r="AW188" s="13" t="s">
        <v>33</v>
      </c>
      <c r="AX188" s="13" t="s">
        <v>72</v>
      </c>
      <c r="AY188" s="248" t="s">
        <v>130</v>
      </c>
    </row>
    <row r="189" s="11" customFormat="1">
      <c r="B189" s="216"/>
      <c r="C189" s="217"/>
      <c r="D189" s="218" t="s">
        <v>139</v>
      </c>
      <c r="E189" s="219" t="s">
        <v>19</v>
      </c>
      <c r="F189" s="220" t="s">
        <v>280</v>
      </c>
      <c r="G189" s="217"/>
      <c r="H189" s="221">
        <v>1.3979999999999999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139</v>
      </c>
      <c r="AU189" s="227" t="s">
        <v>82</v>
      </c>
      <c r="AV189" s="11" t="s">
        <v>82</v>
      </c>
      <c r="AW189" s="11" t="s">
        <v>33</v>
      </c>
      <c r="AX189" s="11" t="s">
        <v>72</v>
      </c>
      <c r="AY189" s="227" t="s">
        <v>130</v>
      </c>
    </row>
    <row r="190" s="11" customFormat="1">
      <c r="B190" s="216"/>
      <c r="C190" s="217"/>
      <c r="D190" s="218" t="s">
        <v>139</v>
      </c>
      <c r="E190" s="219" t="s">
        <v>19</v>
      </c>
      <c r="F190" s="220" t="s">
        <v>281</v>
      </c>
      <c r="G190" s="217"/>
      <c r="H190" s="221">
        <v>15.381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139</v>
      </c>
      <c r="AU190" s="227" t="s">
        <v>82</v>
      </c>
      <c r="AV190" s="11" t="s">
        <v>82</v>
      </c>
      <c r="AW190" s="11" t="s">
        <v>33</v>
      </c>
      <c r="AX190" s="11" t="s">
        <v>72</v>
      </c>
      <c r="AY190" s="227" t="s">
        <v>130</v>
      </c>
    </row>
    <row r="191" s="11" customFormat="1">
      <c r="B191" s="216"/>
      <c r="C191" s="217"/>
      <c r="D191" s="218" t="s">
        <v>139</v>
      </c>
      <c r="E191" s="219" t="s">
        <v>19</v>
      </c>
      <c r="F191" s="220" t="s">
        <v>282</v>
      </c>
      <c r="G191" s="217"/>
      <c r="H191" s="221">
        <v>11.742000000000001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139</v>
      </c>
      <c r="AU191" s="227" t="s">
        <v>82</v>
      </c>
      <c r="AV191" s="11" t="s">
        <v>82</v>
      </c>
      <c r="AW191" s="11" t="s">
        <v>33</v>
      </c>
      <c r="AX191" s="11" t="s">
        <v>72</v>
      </c>
      <c r="AY191" s="227" t="s">
        <v>130</v>
      </c>
    </row>
    <row r="192" s="13" customFormat="1">
      <c r="B192" s="239"/>
      <c r="C192" s="240"/>
      <c r="D192" s="218" t="s">
        <v>139</v>
      </c>
      <c r="E192" s="241" t="s">
        <v>19</v>
      </c>
      <c r="F192" s="242" t="s">
        <v>227</v>
      </c>
      <c r="G192" s="240"/>
      <c r="H192" s="241" t="s">
        <v>19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139</v>
      </c>
      <c r="AU192" s="248" t="s">
        <v>82</v>
      </c>
      <c r="AV192" s="13" t="s">
        <v>80</v>
      </c>
      <c r="AW192" s="13" t="s">
        <v>33</v>
      </c>
      <c r="AX192" s="13" t="s">
        <v>72</v>
      </c>
      <c r="AY192" s="248" t="s">
        <v>130</v>
      </c>
    </row>
    <row r="193" s="11" customFormat="1">
      <c r="B193" s="216"/>
      <c r="C193" s="217"/>
      <c r="D193" s="218" t="s">
        <v>139</v>
      </c>
      <c r="E193" s="219" t="s">
        <v>19</v>
      </c>
      <c r="F193" s="220" t="s">
        <v>283</v>
      </c>
      <c r="G193" s="217"/>
      <c r="H193" s="221">
        <v>6.5309999999999997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139</v>
      </c>
      <c r="AU193" s="227" t="s">
        <v>82</v>
      </c>
      <c r="AV193" s="11" t="s">
        <v>82</v>
      </c>
      <c r="AW193" s="11" t="s">
        <v>33</v>
      </c>
      <c r="AX193" s="11" t="s">
        <v>72</v>
      </c>
      <c r="AY193" s="227" t="s">
        <v>130</v>
      </c>
    </row>
    <row r="194" s="13" customFormat="1">
      <c r="B194" s="239"/>
      <c r="C194" s="240"/>
      <c r="D194" s="218" t="s">
        <v>139</v>
      </c>
      <c r="E194" s="241" t="s">
        <v>19</v>
      </c>
      <c r="F194" s="242" t="s">
        <v>237</v>
      </c>
      <c r="G194" s="240"/>
      <c r="H194" s="241" t="s">
        <v>19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139</v>
      </c>
      <c r="AU194" s="248" t="s">
        <v>82</v>
      </c>
      <c r="AV194" s="13" t="s">
        <v>80</v>
      </c>
      <c r="AW194" s="13" t="s">
        <v>33</v>
      </c>
      <c r="AX194" s="13" t="s">
        <v>72</v>
      </c>
      <c r="AY194" s="248" t="s">
        <v>130</v>
      </c>
    </row>
    <row r="195" s="11" customFormat="1">
      <c r="B195" s="216"/>
      <c r="C195" s="217"/>
      <c r="D195" s="218" t="s">
        <v>139</v>
      </c>
      <c r="E195" s="219" t="s">
        <v>19</v>
      </c>
      <c r="F195" s="220" t="s">
        <v>284</v>
      </c>
      <c r="G195" s="217"/>
      <c r="H195" s="221">
        <v>7.8650000000000002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139</v>
      </c>
      <c r="AU195" s="227" t="s">
        <v>82</v>
      </c>
      <c r="AV195" s="11" t="s">
        <v>82</v>
      </c>
      <c r="AW195" s="11" t="s">
        <v>33</v>
      </c>
      <c r="AX195" s="11" t="s">
        <v>72</v>
      </c>
      <c r="AY195" s="227" t="s">
        <v>130</v>
      </c>
    </row>
    <row r="196" s="11" customFormat="1">
      <c r="B196" s="216"/>
      <c r="C196" s="217"/>
      <c r="D196" s="218" t="s">
        <v>139</v>
      </c>
      <c r="E196" s="219" t="s">
        <v>19</v>
      </c>
      <c r="F196" s="220" t="s">
        <v>285</v>
      </c>
      <c r="G196" s="217"/>
      <c r="H196" s="221">
        <v>19.853000000000002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139</v>
      </c>
      <c r="AU196" s="227" t="s">
        <v>82</v>
      </c>
      <c r="AV196" s="11" t="s">
        <v>82</v>
      </c>
      <c r="AW196" s="11" t="s">
        <v>33</v>
      </c>
      <c r="AX196" s="11" t="s">
        <v>72</v>
      </c>
      <c r="AY196" s="227" t="s">
        <v>130</v>
      </c>
    </row>
    <row r="197" s="12" customFormat="1">
      <c r="B197" s="228"/>
      <c r="C197" s="229"/>
      <c r="D197" s="218" t="s">
        <v>139</v>
      </c>
      <c r="E197" s="230" t="s">
        <v>19</v>
      </c>
      <c r="F197" s="231" t="s">
        <v>166</v>
      </c>
      <c r="G197" s="229"/>
      <c r="H197" s="232">
        <v>62.770000000000003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139</v>
      </c>
      <c r="AU197" s="238" t="s">
        <v>82</v>
      </c>
      <c r="AV197" s="12" t="s">
        <v>137</v>
      </c>
      <c r="AW197" s="12" t="s">
        <v>33</v>
      </c>
      <c r="AX197" s="12" t="s">
        <v>80</v>
      </c>
      <c r="AY197" s="238" t="s">
        <v>130</v>
      </c>
    </row>
    <row r="198" s="1" customFormat="1" ht="18" customHeight="1">
      <c r="B198" s="38"/>
      <c r="C198" s="204" t="s">
        <v>286</v>
      </c>
      <c r="D198" s="204" t="s">
        <v>132</v>
      </c>
      <c r="E198" s="205" t="s">
        <v>287</v>
      </c>
      <c r="F198" s="206" t="s">
        <v>288</v>
      </c>
      <c r="G198" s="207" t="s">
        <v>135</v>
      </c>
      <c r="H198" s="208">
        <v>22.077999999999999</v>
      </c>
      <c r="I198" s="209"/>
      <c r="J198" s="210">
        <f>ROUND(I198*H198,2)</f>
        <v>0</v>
      </c>
      <c r="K198" s="206" t="s">
        <v>136</v>
      </c>
      <c r="L198" s="43"/>
      <c r="M198" s="211" t="s">
        <v>19</v>
      </c>
      <c r="N198" s="212" t="s">
        <v>43</v>
      </c>
      <c r="O198" s="79"/>
      <c r="P198" s="213">
        <f>O198*H198</f>
        <v>0</v>
      </c>
      <c r="Q198" s="213">
        <v>0</v>
      </c>
      <c r="R198" s="213">
        <f>Q198*H198</f>
        <v>0</v>
      </c>
      <c r="S198" s="213">
        <v>0.062</v>
      </c>
      <c r="T198" s="214">
        <f>S198*H198</f>
        <v>1.3688359999999999</v>
      </c>
      <c r="AR198" s="17" t="s">
        <v>137</v>
      </c>
      <c r="AT198" s="17" t="s">
        <v>132</v>
      </c>
      <c r="AU198" s="17" t="s">
        <v>82</v>
      </c>
      <c r="AY198" s="17" t="s">
        <v>130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7" t="s">
        <v>80</v>
      </c>
      <c r="BK198" s="215">
        <f>ROUND(I198*H198,2)</f>
        <v>0</v>
      </c>
      <c r="BL198" s="17" t="s">
        <v>137</v>
      </c>
      <c r="BM198" s="17" t="s">
        <v>289</v>
      </c>
    </row>
    <row r="199" s="13" customFormat="1">
      <c r="B199" s="239"/>
      <c r="C199" s="240"/>
      <c r="D199" s="218" t="s">
        <v>139</v>
      </c>
      <c r="E199" s="241" t="s">
        <v>19</v>
      </c>
      <c r="F199" s="242" t="s">
        <v>227</v>
      </c>
      <c r="G199" s="240"/>
      <c r="H199" s="241" t="s">
        <v>19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139</v>
      </c>
      <c r="AU199" s="248" t="s">
        <v>82</v>
      </c>
      <c r="AV199" s="13" t="s">
        <v>80</v>
      </c>
      <c r="AW199" s="13" t="s">
        <v>33</v>
      </c>
      <c r="AX199" s="13" t="s">
        <v>72</v>
      </c>
      <c r="AY199" s="248" t="s">
        <v>130</v>
      </c>
    </row>
    <row r="200" s="11" customFormat="1">
      <c r="B200" s="216"/>
      <c r="C200" s="217"/>
      <c r="D200" s="218" t="s">
        <v>139</v>
      </c>
      <c r="E200" s="219" t="s">
        <v>19</v>
      </c>
      <c r="F200" s="220" t="s">
        <v>290</v>
      </c>
      <c r="G200" s="217"/>
      <c r="H200" s="221">
        <v>9.0619999999999994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139</v>
      </c>
      <c r="AU200" s="227" t="s">
        <v>82</v>
      </c>
      <c r="AV200" s="11" t="s">
        <v>82</v>
      </c>
      <c r="AW200" s="11" t="s">
        <v>33</v>
      </c>
      <c r="AX200" s="11" t="s">
        <v>72</v>
      </c>
      <c r="AY200" s="227" t="s">
        <v>130</v>
      </c>
    </row>
    <row r="201" s="11" customFormat="1">
      <c r="B201" s="216"/>
      <c r="C201" s="217"/>
      <c r="D201" s="218" t="s">
        <v>139</v>
      </c>
      <c r="E201" s="219" t="s">
        <v>19</v>
      </c>
      <c r="F201" s="220" t="s">
        <v>291</v>
      </c>
      <c r="G201" s="217"/>
      <c r="H201" s="221">
        <v>10.960000000000001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139</v>
      </c>
      <c r="AU201" s="227" t="s">
        <v>82</v>
      </c>
      <c r="AV201" s="11" t="s">
        <v>82</v>
      </c>
      <c r="AW201" s="11" t="s">
        <v>33</v>
      </c>
      <c r="AX201" s="11" t="s">
        <v>72</v>
      </c>
      <c r="AY201" s="227" t="s">
        <v>130</v>
      </c>
    </row>
    <row r="202" s="13" customFormat="1">
      <c r="B202" s="239"/>
      <c r="C202" s="240"/>
      <c r="D202" s="218" t="s">
        <v>139</v>
      </c>
      <c r="E202" s="241" t="s">
        <v>19</v>
      </c>
      <c r="F202" s="242" t="s">
        <v>233</v>
      </c>
      <c r="G202" s="240"/>
      <c r="H202" s="241" t="s">
        <v>19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139</v>
      </c>
      <c r="AU202" s="248" t="s">
        <v>82</v>
      </c>
      <c r="AV202" s="13" t="s">
        <v>80</v>
      </c>
      <c r="AW202" s="13" t="s">
        <v>33</v>
      </c>
      <c r="AX202" s="13" t="s">
        <v>72</v>
      </c>
      <c r="AY202" s="248" t="s">
        <v>130</v>
      </c>
    </row>
    <row r="203" s="11" customFormat="1">
      <c r="B203" s="216"/>
      <c r="C203" s="217"/>
      <c r="D203" s="218" t="s">
        <v>139</v>
      </c>
      <c r="E203" s="219" t="s">
        <v>19</v>
      </c>
      <c r="F203" s="220" t="s">
        <v>292</v>
      </c>
      <c r="G203" s="217"/>
      <c r="H203" s="221">
        <v>2.056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139</v>
      </c>
      <c r="AU203" s="227" t="s">
        <v>82</v>
      </c>
      <c r="AV203" s="11" t="s">
        <v>82</v>
      </c>
      <c r="AW203" s="11" t="s">
        <v>33</v>
      </c>
      <c r="AX203" s="11" t="s">
        <v>72</v>
      </c>
      <c r="AY203" s="227" t="s">
        <v>130</v>
      </c>
    </row>
    <row r="204" s="12" customFormat="1">
      <c r="B204" s="228"/>
      <c r="C204" s="229"/>
      <c r="D204" s="218" t="s">
        <v>139</v>
      </c>
      <c r="E204" s="230" t="s">
        <v>19</v>
      </c>
      <c r="F204" s="231" t="s">
        <v>166</v>
      </c>
      <c r="G204" s="229"/>
      <c r="H204" s="232">
        <v>22.077999999999999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139</v>
      </c>
      <c r="AU204" s="238" t="s">
        <v>82</v>
      </c>
      <c r="AV204" s="12" t="s">
        <v>137</v>
      </c>
      <c r="AW204" s="12" t="s">
        <v>33</v>
      </c>
      <c r="AX204" s="12" t="s">
        <v>80</v>
      </c>
      <c r="AY204" s="238" t="s">
        <v>130</v>
      </c>
    </row>
    <row r="205" s="1" customFormat="1" ht="14.4" customHeight="1">
      <c r="B205" s="38"/>
      <c r="C205" s="204" t="s">
        <v>293</v>
      </c>
      <c r="D205" s="204" t="s">
        <v>132</v>
      </c>
      <c r="E205" s="205" t="s">
        <v>294</v>
      </c>
      <c r="F205" s="206" t="s">
        <v>295</v>
      </c>
      <c r="G205" s="207" t="s">
        <v>135</v>
      </c>
      <c r="H205" s="208">
        <v>70.296000000000006</v>
      </c>
      <c r="I205" s="209"/>
      <c r="J205" s="210">
        <f>ROUND(I205*H205,2)</f>
        <v>0</v>
      </c>
      <c r="K205" s="206" t="s">
        <v>136</v>
      </c>
      <c r="L205" s="43"/>
      <c r="M205" s="211" t="s">
        <v>19</v>
      </c>
      <c r="N205" s="212" t="s">
        <v>43</v>
      </c>
      <c r="O205" s="79"/>
      <c r="P205" s="213">
        <f>O205*H205</f>
        <v>0</v>
      </c>
      <c r="Q205" s="213">
        <v>0</v>
      </c>
      <c r="R205" s="213">
        <f>Q205*H205</f>
        <v>0</v>
      </c>
      <c r="S205" s="213">
        <v>0.087999999999999995</v>
      </c>
      <c r="T205" s="214">
        <f>S205*H205</f>
        <v>6.1860480000000004</v>
      </c>
      <c r="AR205" s="17" t="s">
        <v>137</v>
      </c>
      <c r="AT205" s="17" t="s">
        <v>132</v>
      </c>
      <c r="AU205" s="17" t="s">
        <v>82</v>
      </c>
      <c r="AY205" s="17" t="s">
        <v>130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7" t="s">
        <v>80</v>
      </c>
      <c r="BK205" s="215">
        <f>ROUND(I205*H205,2)</f>
        <v>0</v>
      </c>
      <c r="BL205" s="17" t="s">
        <v>137</v>
      </c>
      <c r="BM205" s="17" t="s">
        <v>296</v>
      </c>
    </row>
    <row r="206" s="13" customFormat="1">
      <c r="B206" s="239"/>
      <c r="C206" s="240"/>
      <c r="D206" s="218" t="s">
        <v>139</v>
      </c>
      <c r="E206" s="241" t="s">
        <v>19</v>
      </c>
      <c r="F206" s="242" t="s">
        <v>227</v>
      </c>
      <c r="G206" s="240"/>
      <c r="H206" s="241" t="s">
        <v>19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139</v>
      </c>
      <c r="AU206" s="248" t="s">
        <v>82</v>
      </c>
      <c r="AV206" s="13" t="s">
        <v>80</v>
      </c>
      <c r="AW206" s="13" t="s">
        <v>33</v>
      </c>
      <c r="AX206" s="13" t="s">
        <v>72</v>
      </c>
      <c r="AY206" s="248" t="s">
        <v>130</v>
      </c>
    </row>
    <row r="207" s="11" customFormat="1">
      <c r="B207" s="216"/>
      <c r="C207" s="217"/>
      <c r="D207" s="218" t="s">
        <v>139</v>
      </c>
      <c r="E207" s="219" t="s">
        <v>19</v>
      </c>
      <c r="F207" s="220" t="s">
        <v>297</v>
      </c>
      <c r="G207" s="217"/>
      <c r="H207" s="221">
        <v>10.565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139</v>
      </c>
      <c r="AU207" s="227" t="s">
        <v>82</v>
      </c>
      <c r="AV207" s="11" t="s">
        <v>82</v>
      </c>
      <c r="AW207" s="11" t="s">
        <v>33</v>
      </c>
      <c r="AX207" s="11" t="s">
        <v>72</v>
      </c>
      <c r="AY207" s="227" t="s">
        <v>130</v>
      </c>
    </row>
    <row r="208" s="11" customFormat="1">
      <c r="B208" s="216"/>
      <c r="C208" s="217"/>
      <c r="D208" s="218" t="s">
        <v>139</v>
      </c>
      <c r="E208" s="219" t="s">
        <v>19</v>
      </c>
      <c r="F208" s="220" t="s">
        <v>298</v>
      </c>
      <c r="G208" s="217"/>
      <c r="H208" s="221">
        <v>10.75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139</v>
      </c>
      <c r="AU208" s="227" t="s">
        <v>82</v>
      </c>
      <c r="AV208" s="11" t="s">
        <v>82</v>
      </c>
      <c r="AW208" s="11" t="s">
        <v>33</v>
      </c>
      <c r="AX208" s="11" t="s">
        <v>72</v>
      </c>
      <c r="AY208" s="227" t="s">
        <v>130</v>
      </c>
    </row>
    <row r="209" s="11" customFormat="1">
      <c r="B209" s="216"/>
      <c r="C209" s="217"/>
      <c r="D209" s="218" t="s">
        <v>139</v>
      </c>
      <c r="E209" s="219" t="s">
        <v>19</v>
      </c>
      <c r="F209" s="220" t="s">
        <v>299</v>
      </c>
      <c r="G209" s="217"/>
      <c r="H209" s="221">
        <v>17.975999999999999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139</v>
      </c>
      <c r="AU209" s="227" t="s">
        <v>82</v>
      </c>
      <c r="AV209" s="11" t="s">
        <v>82</v>
      </c>
      <c r="AW209" s="11" t="s">
        <v>33</v>
      </c>
      <c r="AX209" s="11" t="s">
        <v>72</v>
      </c>
      <c r="AY209" s="227" t="s">
        <v>130</v>
      </c>
    </row>
    <row r="210" s="13" customFormat="1">
      <c r="B210" s="239"/>
      <c r="C210" s="240"/>
      <c r="D210" s="218" t="s">
        <v>139</v>
      </c>
      <c r="E210" s="241" t="s">
        <v>19</v>
      </c>
      <c r="F210" s="242" t="s">
        <v>233</v>
      </c>
      <c r="G210" s="240"/>
      <c r="H210" s="241" t="s">
        <v>19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139</v>
      </c>
      <c r="AU210" s="248" t="s">
        <v>82</v>
      </c>
      <c r="AV210" s="13" t="s">
        <v>80</v>
      </c>
      <c r="AW210" s="13" t="s">
        <v>33</v>
      </c>
      <c r="AX210" s="13" t="s">
        <v>72</v>
      </c>
      <c r="AY210" s="248" t="s">
        <v>130</v>
      </c>
    </row>
    <row r="211" s="11" customFormat="1">
      <c r="B211" s="216"/>
      <c r="C211" s="217"/>
      <c r="D211" s="218" t="s">
        <v>139</v>
      </c>
      <c r="E211" s="219" t="s">
        <v>19</v>
      </c>
      <c r="F211" s="220" t="s">
        <v>300</v>
      </c>
      <c r="G211" s="217"/>
      <c r="H211" s="221">
        <v>20.225000000000001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139</v>
      </c>
      <c r="AU211" s="227" t="s">
        <v>82</v>
      </c>
      <c r="AV211" s="11" t="s">
        <v>82</v>
      </c>
      <c r="AW211" s="11" t="s">
        <v>33</v>
      </c>
      <c r="AX211" s="11" t="s">
        <v>72</v>
      </c>
      <c r="AY211" s="227" t="s">
        <v>130</v>
      </c>
    </row>
    <row r="212" s="11" customFormat="1">
      <c r="B212" s="216"/>
      <c r="C212" s="217"/>
      <c r="D212" s="218" t="s">
        <v>139</v>
      </c>
      <c r="E212" s="219" t="s">
        <v>19</v>
      </c>
      <c r="F212" s="220" t="s">
        <v>301</v>
      </c>
      <c r="G212" s="217"/>
      <c r="H212" s="221">
        <v>10.779999999999999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139</v>
      </c>
      <c r="AU212" s="227" t="s">
        <v>82</v>
      </c>
      <c r="AV212" s="11" t="s">
        <v>82</v>
      </c>
      <c r="AW212" s="11" t="s">
        <v>33</v>
      </c>
      <c r="AX212" s="11" t="s">
        <v>72</v>
      </c>
      <c r="AY212" s="227" t="s">
        <v>130</v>
      </c>
    </row>
    <row r="213" s="12" customFormat="1">
      <c r="B213" s="228"/>
      <c r="C213" s="229"/>
      <c r="D213" s="218" t="s">
        <v>139</v>
      </c>
      <c r="E213" s="230" t="s">
        <v>19</v>
      </c>
      <c r="F213" s="231" t="s">
        <v>166</v>
      </c>
      <c r="G213" s="229"/>
      <c r="H213" s="232">
        <v>70.296000000000006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139</v>
      </c>
      <c r="AU213" s="238" t="s">
        <v>82</v>
      </c>
      <c r="AV213" s="12" t="s">
        <v>137</v>
      </c>
      <c r="AW213" s="12" t="s">
        <v>33</v>
      </c>
      <c r="AX213" s="12" t="s">
        <v>80</v>
      </c>
      <c r="AY213" s="238" t="s">
        <v>130</v>
      </c>
    </row>
    <row r="214" s="1" customFormat="1" ht="14.4" customHeight="1">
      <c r="B214" s="38"/>
      <c r="C214" s="204" t="s">
        <v>302</v>
      </c>
      <c r="D214" s="204" t="s">
        <v>132</v>
      </c>
      <c r="E214" s="205" t="s">
        <v>303</v>
      </c>
      <c r="F214" s="206" t="s">
        <v>304</v>
      </c>
      <c r="G214" s="207" t="s">
        <v>305</v>
      </c>
      <c r="H214" s="208">
        <v>6.5419999999999998</v>
      </c>
      <c r="I214" s="209"/>
      <c r="J214" s="210">
        <f>ROUND(I214*H214,2)</f>
        <v>0</v>
      </c>
      <c r="K214" s="206" t="s">
        <v>136</v>
      </c>
      <c r="L214" s="43"/>
      <c r="M214" s="211" t="s">
        <v>19</v>
      </c>
      <c r="N214" s="212" t="s">
        <v>43</v>
      </c>
      <c r="O214" s="79"/>
      <c r="P214" s="213">
        <f>O214*H214</f>
        <v>0</v>
      </c>
      <c r="Q214" s="213">
        <v>0</v>
      </c>
      <c r="R214" s="213">
        <f>Q214*H214</f>
        <v>0</v>
      </c>
      <c r="S214" s="213">
        <v>0.063</v>
      </c>
      <c r="T214" s="214">
        <f>S214*H214</f>
        <v>0.41214600000000001</v>
      </c>
      <c r="AR214" s="17" t="s">
        <v>137</v>
      </c>
      <c r="AT214" s="17" t="s">
        <v>132</v>
      </c>
      <c r="AU214" s="17" t="s">
        <v>82</v>
      </c>
      <c r="AY214" s="17" t="s">
        <v>130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7" t="s">
        <v>80</v>
      </c>
      <c r="BK214" s="215">
        <f>ROUND(I214*H214,2)</f>
        <v>0</v>
      </c>
      <c r="BL214" s="17" t="s">
        <v>137</v>
      </c>
      <c r="BM214" s="17" t="s">
        <v>306</v>
      </c>
    </row>
    <row r="215" s="13" customFormat="1">
      <c r="B215" s="239"/>
      <c r="C215" s="240"/>
      <c r="D215" s="218" t="s">
        <v>139</v>
      </c>
      <c r="E215" s="241" t="s">
        <v>19</v>
      </c>
      <c r="F215" s="242" t="s">
        <v>171</v>
      </c>
      <c r="G215" s="240"/>
      <c r="H215" s="241" t="s">
        <v>19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139</v>
      </c>
      <c r="AU215" s="248" t="s">
        <v>82</v>
      </c>
      <c r="AV215" s="13" t="s">
        <v>80</v>
      </c>
      <c r="AW215" s="13" t="s">
        <v>33</v>
      </c>
      <c r="AX215" s="13" t="s">
        <v>72</v>
      </c>
      <c r="AY215" s="248" t="s">
        <v>130</v>
      </c>
    </row>
    <row r="216" s="11" customFormat="1">
      <c r="B216" s="216"/>
      <c r="C216" s="217"/>
      <c r="D216" s="218" t="s">
        <v>139</v>
      </c>
      <c r="E216" s="219" t="s">
        <v>19</v>
      </c>
      <c r="F216" s="220" t="s">
        <v>307</v>
      </c>
      <c r="G216" s="217"/>
      <c r="H216" s="221">
        <v>6.5419999999999998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139</v>
      </c>
      <c r="AU216" s="227" t="s">
        <v>82</v>
      </c>
      <c r="AV216" s="11" t="s">
        <v>82</v>
      </c>
      <c r="AW216" s="11" t="s">
        <v>33</v>
      </c>
      <c r="AX216" s="11" t="s">
        <v>80</v>
      </c>
      <c r="AY216" s="227" t="s">
        <v>130</v>
      </c>
    </row>
    <row r="217" s="1" customFormat="1" ht="18" customHeight="1">
      <c r="B217" s="38"/>
      <c r="C217" s="204" t="s">
        <v>308</v>
      </c>
      <c r="D217" s="204" t="s">
        <v>132</v>
      </c>
      <c r="E217" s="205" t="s">
        <v>309</v>
      </c>
      <c r="F217" s="206" t="s">
        <v>310</v>
      </c>
      <c r="G217" s="207" t="s">
        <v>135</v>
      </c>
      <c r="H217" s="208">
        <v>2.52</v>
      </c>
      <c r="I217" s="209"/>
      <c r="J217" s="210">
        <f>ROUND(I217*H217,2)</f>
        <v>0</v>
      </c>
      <c r="K217" s="206" t="s">
        <v>136</v>
      </c>
      <c r="L217" s="43"/>
      <c r="M217" s="211" t="s">
        <v>19</v>
      </c>
      <c r="N217" s="212" t="s">
        <v>43</v>
      </c>
      <c r="O217" s="79"/>
      <c r="P217" s="213">
        <f>O217*H217</f>
        <v>0</v>
      </c>
      <c r="Q217" s="213">
        <v>0</v>
      </c>
      <c r="R217" s="213">
        <f>Q217*H217</f>
        <v>0</v>
      </c>
      <c r="S217" s="213">
        <v>0.187</v>
      </c>
      <c r="T217" s="214">
        <f>S217*H217</f>
        <v>0.47123999999999999</v>
      </c>
      <c r="AR217" s="17" t="s">
        <v>137</v>
      </c>
      <c r="AT217" s="17" t="s">
        <v>132</v>
      </c>
      <c r="AU217" s="17" t="s">
        <v>82</v>
      </c>
      <c r="AY217" s="17" t="s">
        <v>130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7" t="s">
        <v>80</v>
      </c>
      <c r="BK217" s="215">
        <f>ROUND(I217*H217,2)</f>
        <v>0</v>
      </c>
      <c r="BL217" s="17" t="s">
        <v>137</v>
      </c>
      <c r="BM217" s="17" t="s">
        <v>311</v>
      </c>
    </row>
    <row r="218" s="13" customFormat="1">
      <c r="B218" s="239"/>
      <c r="C218" s="240"/>
      <c r="D218" s="218" t="s">
        <v>139</v>
      </c>
      <c r="E218" s="241" t="s">
        <v>19</v>
      </c>
      <c r="F218" s="242" t="s">
        <v>203</v>
      </c>
      <c r="G218" s="240"/>
      <c r="H218" s="241" t="s">
        <v>19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139</v>
      </c>
      <c r="AU218" s="248" t="s">
        <v>82</v>
      </c>
      <c r="AV218" s="13" t="s">
        <v>80</v>
      </c>
      <c r="AW218" s="13" t="s">
        <v>33</v>
      </c>
      <c r="AX218" s="13" t="s">
        <v>72</v>
      </c>
      <c r="AY218" s="248" t="s">
        <v>130</v>
      </c>
    </row>
    <row r="219" s="11" customFormat="1">
      <c r="B219" s="216"/>
      <c r="C219" s="217"/>
      <c r="D219" s="218" t="s">
        <v>139</v>
      </c>
      <c r="E219" s="219" t="s">
        <v>19</v>
      </c>
      <c r="F219" s="220" t="s">
        <v>312</v>
      </c>
      <c r="G219" s="217"/>
      <c r="H219" s="221">
        <v>2.52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139</v>
      </c>
      <c r="AU219" s="227" t="s">
        <v>82</v>
      </c>
      <c r="AV219" s="11" t="s">
        <v>82</v>
      </c>
      <c r="AW219" s="11" t="s">
        <v>33</v>
      </c>
      <c r="AX219" s="11" t="s">
        <v>80</v>
      </c>
      <c r="AY219" s="227" t="s">
        <v>130</v>
      </c>
    </row>
    <row r="220" s="1" customFormat="1" ht="18" customHeight="1">
      <c r="B220" s="38"/>
      <c r="C220" s="204" t="s">
        <v>313</v>
      </c>
      <c r="D220" s="204" t="s">
        <v>132</v>
      </c>
      <c r="E220" s="205" t="s">
        <v>314</v>
      </c>
      <c r="F220" s="206" t="s">
        <v>315</v>
      </c>
      <c r="G220" s="207" t="s">
        <v>156</v>
      </c>
      <c r="H220" s="208">
        <v>2.8620000000000001</v>
      </c>
      <c r="I220" s="209"/>
      <c r="J220" s="210">
        <f>ROUND(I220*H220,2)</f>
        <v>0</v>
      </c>
      <c r="K220" s="206" t="s">
        <v>136</v>
      </c>
      <c r="L220" s="43"/>
      <c r="M220" s="211" t="s">
        <v>19</v>
      </c>
      <c r="N220" s="212" t="s">
        <v>43</v>
      </c>
      <c r="O220" s="79"/>
      <c r="P220" s="213">
        <f>O220*H220</f>
        <v>0</v>
      </c>
      <c r="Q220" s="213">
        <v>0</v>
      </c>
      <c r="R220" s="213">
        <f>Q220*H220</f>
        <v>0</v>
      </c>
      <c r="S220" s="213">
        <v>1.8</v>
      </c>
      <c r="T220" s="214">
        <f>S220*H220</f>
        <v>5.1516000000000002</v>
      </c>
      <c r="AR220" s="17" t="s">
        <v>137</v>
      </c>
      <c r="AT220" s="17" t="s">
        <v>132</v>
      </c>
      <c r="AU220" s="17" t="s">
        <v>82</v>
      </c>
      <c r="AY220" s="17" t="s">
        <v>130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80</v>
      </c>
      <c r="BK220" s="215">
        <f>ROUND(I220*H220,2)</f>
        <v>0</v>
      </c>
      <c r="BL220" s="17" t="s">
        <v>137</v>
      </c>
      <c r="BM220" s="17" t="s">
        <v>316</v>
      </c>
    </row>
    <row r="221" s="13" customFormat="1">
      <c r="B221" s="239"/>
      <c r="C221" s="240"/>
      <c r="D221" s="218" t="s">
        <v>139</v>
      </c>
      <c r="E221" s="241" t="s">
        <v>19</v>
      </c>
      <c r="F221" s="242" t="s">
        <v>203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139</v>
      </c>
      <c r="AU221" s="248" t="s">
        <v>82</v>
      </c>
      <c r="AV221" s="13" t="s">
        <v>80</v>
      </c>
      <c r="AW221" s="13" t="s">
        <v>33</v>
      </c>
      <c r="AX221" s="13" t="s">
        <v>72</v>
      </c>
      <c r="AY221" s="248" t="s">
        <v>130</v>
      </c>
    </row>
    <row r="222" s="11" customFormat="1">
      <c r="B222" s="216"/>
      <c r="C222" s="217"/>
      <c r="D222" s="218" t="s">
        <v>139</v>
      </c>
      <c r="E222" s="219" t="s">
        <v>19</v>
      </c>
      <c r="F222" s="220" t="s">
        <v>317</v>
      </c>
      <c r="G222" s="217"/>
      <c r="H222" s="221">
        <v>1.26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139</v>
      </c>
      <c r="AU222" s="227" t="s">
        <v>82</v>
      </c>
      <c r="AV222" s="11" t="s">
        <v>82</v>
      </c>
      <c r="AW222" s="11" t="s">
        <v>33</v>
      </c>
      <c r="AX222" s="11" t="s">
        <v>72</v>
      </c>
      <c r="AY222" s="227" t="s">
        <v>130</v>
      </c>
    </row>
    <row r="223" s="13" customFormat="1">
      <c r="B223" s="239"/>
      <c r="C223" s="240"/>
      <c r="D223" s="218" t="s">
        <v>139</v>
      </c>
      <c r="E223" s="241" t="s">
        <v>19</v>
      </c>
      <c r="F223" s="242" t="s">
        <v>208</v>
      </c>
      <c r="G223" s="240"/>
      <c r="H223" s="241" t="s">
        <v>19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139</v>
      </c>
      <c r="AU223" s="248" t="s">
        <v>82</v>
      </c>
      <c r="AV223" s="13" t="s">
        <v>80</v>
      </c>
      <c r="AW223" s="13" t="s">
        <v>33</v>
      </c>
      <c r="AX223" s="13" t="s">
        <v>72</v>
      </c>
      <c r="AY223" s="248" t="s">
        <v>130</v>
      </c>
    </row>
    <row r="224" s="11" customFormat="1">
      <c r="B224" s="216"/>
      <c r="C224" s="217"/>
      <c r="D224" s="218" t="s">
        <v>139</v>
      </c>
      <c r="E224" s="219" t="s">
        <v>19</v>
      </c>
      <c r="F224" s="220" t="s">
        <v>318</v>
      </c>
      <c r="G224" s="217"/>
      <c r="H224" s="221">
        <v>0.79200000000000004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139</v>
      </c>
      <c r="AU224" s="227" t="s">
        <v>82</v>
      </c>
      <c r="AV224" s="11" t="s">
        <v>82</v>
      </c>
      <c r="AW224" s="11" t="s">
        <v>33</v>
      </c>
      <c r="AX224" s="11" t="s">
        <v>72</v>
      </c>
      <c r="AY224" s="227" t="s">
        <v>130</v>
      </c>
    </row>
    <row r="225" s="11" customFormat="1">
      <c r="B225" s="216"/>
      <c r="C225" s="217"/>
      <c r="D225" s="218" t="s">
        <v>139</v>
      </c>
      <c r="E225" s="219" t="s">
        <v>19</v>
      </c>
      <c r="F225" s="220" t="s">
        <v>319</v>
      </c>
      <c r="G225" s="217"/>
      <c r="H225" s="221">
        <v>0.81000000000000005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139</v>
      </c>
      <c r="AU225" s="227" t="s">
        <v>82</v>
      </c>
      <c r="AV225" s="11" t="s">
        <v>82</v>
      </c>
      <c r="AW225" s="11" t="s">
        <v>33</v>
      </c>
      <c r="AX225" s="11" t="s">
        <v>72</v>
      </c>
      <c r="AY225" s="227" t="s">
        <v>130</v>
      </c>
    </row>
    <row r="226" s="12" customFormat="1">
      <c r="B226" s="228"/>
      <c r="C226" s="229"/>
      <c r="D226" s="218" t="s">
        <v>139</v>
      </c>
      <c r="E226" s="230" t="s">
        <v>19</v>
      </c>
      <c r="F226" s="231" t="s">
        <v>166</v>
      </c>
      <c r="G226" s="229"/>
      <c r="H226" s="232">
        <v>2.8620000000000001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139</v>
      </c>
      <c r="AU226" s="238" t="s">
        <v>82</v>
      </c>
      <c r="AV226" s="12" t="s">
        <v>137</v>
      </c>
      <c r="AW226" s="12" t="s">
        <v>33</v>
      </c>
      <c r="AX226" s="12" t="s">
        <v>80</v>
      </c>
      <c r="AY226" s="238" t="s">
        <v>130</v>
      </c>
    </row>
    <row r="227" s="1" customFormat="1" ht="18" customHeight="1">
      <c r="B227" s="38"/>
      <c r="C227" s="204" t="s">
        <v>320</v>
      </c>
      <c r="D227" s="204" t="s">
        <v>132</v>
      </c>
      <c r="E227" s="205" t="s">
        <v>321</v>
      </c>
      <c r="F227" s="206" t="s">
        <v>322</v>
      </c>
      <c r="G227" s="207" t="s">
        <v>156</v>
      </c>
      <c r="H227" s="208">
        <v>0.76900000000000002</v>
      </c>
      <c r="I227" s="209"/>
      <c r="J227" s="210">
        <f>ROUND(I227*H227,2)</f>
        <v>0</v>
      </c>
      <c r="K227" s="206" t="s">
        <v>136</v>
      </c>
      <c r="L227" s="43"/>
      <c r="M227" s="211" t="s">
        <v>19</v>
      </c>
      <c r="N227" s="212" t="s">
        <v>43</v>
      </c>
      <c r="O227" s="79"/>
      <c r="P227" s="213">
        <f>O227*H227</f>
        <v>0</v>
      </c>
      <c r="Q227" s="213">
        <v>0</v>
      </c>
      <c r="R227" s="213">
        <f>Q227*H227</f>
        <v>0</v>
      </c>
      <c r="S227" s="213">
        <v>1.8</v>
      </c>
      <c r="T227" s="214">
        <f>S227*H227</f>
        <v>1.3842000000000001</v>
      </c>
      <c r="AR227" s="17" t="s">
        <v>137</v>
      </c>
      <c r="AT227" s="17" t="s">
        <v>132</v>
      </c>
      <c r="AU227" s="17" t="s">
        <v>82</v>
      </c>
      <c r="AY227" s="17" t="s">
        <v>130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80</v>
      </c>
      <c r="BK227" s="215">
        <f>ROUND(I227*H227,2)</f>
        <v>0</v>
      </c>
      <c r="BL227" s="17" t="s">
        <v>137</v>
      </c>
      <c r="BM227" s="17" t="s">
        <v>323</v>
      </c>
    </row>
    <row r="228" s="13" customFormat="1">
      <c r="B228" s="239"/>
      <c r="C228" s="240"/>
      <c r="D228" s="218" t="s">
        <v>139</v>
      </c>
      <c r="E228" s="241" t="s">
        <v>19</v>
      </c>
      <c r="F228" s="242" t="s">
        <v>203</v>
      </c>
      <c r="G228" s="240"/>
      <c r="H228" s="241" t="s">
        <v>19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AT228" s="248" t="s">
        <v>139</v>
      </c>
      <c r="AU228" s="248" t="s">
        <v>82</v>
      </c>
      <c r="AV228" s="13" t="s">
        <v>80</v>
      </c>
      <c r="AW228" s="13" t="s">
        <v>33</v>
      </c>
      <c r="AX228" s="13" t="s">
        <v>72</v>
      </c>
      <c r="AY228" s="248" t="s">
        <v>130</v>
      </c>
    </row>
    <row r="229" s="11" customFormat="1">
      <c r="B229" s="216"/>
      <c r="C229" s="217"/>
      <c r="D229" s="218" t="s">
        <v>139</v>
      </c>
      <c r="E229" s="219" t="s">
        <v>19</v>
      </c>
      <c r="F229" s="220" t="s">
        <v>324</v>
      </c>
      <c r="G229" s="217"/>
      <c r="H229" s="221">
        <v>0.63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139</v>
      </c>
      <c r="AU229" s="227" t="s">
        <v>82</v>
      </c>
      <c r="AV229" s="11" t="s">
        <v>82</v>
      </c>
      <c r="AW229" s="11" t="s">
        <v>33</v>
      </c>
      <c r="AX229" s="11" t="s">
        <v>72</v>
      </c>
      <c r="AY229" s="227" t="s">
        <v>130</v>
      </c>
    </row>
    <row r="230" s="13" customFormat="1">
      <c r="B230" s="239"/>
      <c r="C230" s="240"/>
      <c r="D230" s="218" t="s">
        <v>139</v>
      </c>
      <c r="E230" s="241" t="s">
        <v>19</v>
      </c>
      <c r="F230" s="242" t="s">
        <v>206</v>
      </c>
      <c r="G230" s="240"/>
      <c r="H230" s="241" t="s">
        <v>19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139</v>
      </c>
      <c r="AU230" s="248" t="s">
        <v>82</v>
      </c>
      <c r="AV230" s="13" t="s">
        <v>80</v>
      </c>
      <c r="AW230" s="13" t="s">
        <v>33</v>
      </c>
      <c r="AX230" s="13" t="s">
        <v>72</v>
      </c>
      <c r="AY230" s="248" t="s">
        <v>130</v>
      </c>
    </row>
    <row r="231" s="11" customFormat="1">
      <c r="B231" s="216"/>
      <c r="C231" s="217"/>
      <c r="D231" s="218" t="s">
        <v>139</v>
      </c>
      <c r="E231" s="219" t="s">
        <v>19</v>
      </c>
      <c r="F231" s="220" t="s">
        <v>325</v>
      </c>
      <c r="G231" s="217"/>
      <c r="H231" s="221">
        <v>0.13900000000000001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139</v>
      </c>
      <c r="AU231" s="227" t="s">
        <v>82</v>
      </c>
      <c r="AV231" s="11" t="s">
        <v>82</v>
      </c>
      <c r="AW231" s="11" t="s">
        <v>33</v>
      </c>
      <c r="AX231" s="11" t="s">
        <v>72</v>
      </c>
      <c r="AY231" s="227" t="s">
        <v>130</v>
      </c>
    </row>
    <row r="232" s="12" customFormat="1">
      <c r="B232" s="228"/>
      <c r="C232" s="229"/>
      <c r="D232" s="218" t="s">
        <v>139</v>
      </c>
      <c r="E232" s="230" t="s">
        <v>19</v>
      </c>
      <c r="F232" s="231" t="s">
        <v>166</v>
      </c>
      <c r="G232" s="229"/>
      <c r="H232" s="232">
        <v>0.76900000000000002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139</v>
      </c>
      <c r="AU232" s="238" t="s">
        <v>82</v>
      </c>
      <c r="AV232" s="12" t="s">
        <v>137</v>
      </c>
      <c r="AW232" s="12" t="s">
        <v>33</v>
      </c>
      <c r="AX232" s="12" t="s">
        <v>80</v>
      </c>
      <c r="AY232" s="238" t="s">
        <v>130</v>
      </c>
    </row>
    <row r="233" s="1" customFormat="1" ht="18" customHeight="1">
      <c r="B233" s="38"/>
      <c r="C233" s="204" t="s">
        <v>326</v>
      </c>
      <c r="D233" s="204" t="s">
        <v>132</v>
      </c>
      <c r="E233" s="205" t="s">
        <v>327</v>
      </c>
      <c r="F233" s="206" t="s">
        <v>328</v>
      </c>
      <c r="G233" s="207" t="s">
        <v>135</v>
      </c>
      <c r="H233" s="208">
        <v>15.958</v>
      </c>
      <c r="I233" s="209"/>
      <c r="J233" s="210">
        <f>ROUND(I233*H233,2)</f>
        <v>0</v>
      </c>
      <c r="K233" s="206" t="s">
        <v>136</v>
      </c>
      <c r="L233" s="43"/>
      <c r="M233" s="211" t="s">
        <v>19</v>
      </c>
      <c r="N233" s="212" t="s">
        <v>43</v>
      </c>
      <c r="O233" s="79"/>
      <c r="P233" s="213">
        <f>O233*H233</f>
        <v>0</v>
      </c>
      <c r="Q233" s="213">
        <v>0</v>
      </c>
      <c r="R233" s="213">
        <f>Q233*H233</f>
        <v>0</v>
      </c>
      <c r="S233" s="213">
        <v>0.27000000000000002</v>
      </c>
      <c r="T233" s="214">
        <f>S233*H233</f>
        <v>4.3086600000000006</v>
      </c>
      <c r="AR233" s="17" t="s">
        <v>137</v>
      </c>
      <c r="AT233" s="17" t="s">
        <v>132</v>
      </c>
      <c r="AU233" s="17" t="s">
        <v>82</v>
      </c>
      <c r="AY233" s="17" t="s">
        <v>130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7" t="s">
        <v>80</v>
      </c>
      <c r="BK233" s="215">
        <f>ROUND(I233*H233,2)</f>
        <v>0</v>
      </c>
      <c r="BL233" s="17" t="s">
        <v>137</v>
      </c>
      <c r="BM233" s="17" t="s">
        <v>329</v>
      </c>
    </row>
    <row r="234" s="13" customFormat="1">
      <c r="B234" s="239"/>
      <c r="C234" s="240"/>
      <c r="D234" s="218" t="s">
        <v>139</v>
      </c>
      <c r="E234" s="241" t="s">
        <v>19</v>
      </c>
      <c r="F234" s="242" t="s">
        <v>206</v>
      </c>
      <c r="G234" s="240"/>
      <c r="H234" s="241" t="s">
        <v>19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139</v>
      </c>
      <c r="AU234" s="248" t="s">
        <v>82</v>
      </c>
      <c r="AV234" s="13" t="s">
        <v>80</v>
      </c>
      <c r="AW234" s="13" t="s">
        <v>33</v>
      </c>
      <c r="AX234" s="13" t="s">
        <v>72</v>
      </c>
      <c r="AY234" s="248" t="s">
        <v>130</v>
      </c>
    </row>
    <row r="235" s="11" customFormat="1">
      <c r="B235" s="216"/>
      <c r="C235" s="217"/>
      <c r="D235" s="218" t="s">
        <v>139</v>
      </c>
      <c r="E235" s="219" t="s">
        <v>19</v>
      </c>
      <c r="F235" s="220" t="s">
        <v>330</v>
      </c>
      <c r="G235" s="217"/>
      <c r="H235" s="221">
        <v>2.5870000000000002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139</v>
      </c>
      <c r="AU235" s="227" t="s">
        <v>82</v>
      </c>
      <c r="AV235" s="11" t="s">
        <v>82</v>
      </c>
      <c r="AW235" s="11" t="s">
        <v>33</v>
      </c>
      <c r="AX235" s="11" t="s">
        <v>72</v>
      </c>
      <c r="AY235" s="227" t="s">
        <v>130</v>
      </c>
    </row>
    <row r="236" s="11" customFormat="1">
      <c r="B236" s="216"/>
      <c r="C236" s="217"/>
      <c r="D236" s="218" t="s">
        <v>139</v>
      </c>
      <c r="E236" s="219" t="s">
        <v>19</v>
      </c>
      <c r="F236" s="220" t="s">
        <v>331</v>
      </c>
      <c r="G236" s="217"/>
      <c r="H236" s="221">
        <v>3.4870000000000001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139</v>
      </c>
      <c r="AU236" s="227" t="s">
        <v>82</v>
      </c>
      <c r="AV236" s="11" t="s">
        <v>82</v>
      </c>
      <c r="AW236" s="11" t="s">
        <v>33</v>
      </c>
      <c r="AX236" s="11" t="s">
        <v>72</v>
      </c>
      <c r="AY236" s="227" t="s">
        <v>130</v>
      </c>
    </row>
    <row r="237" s="11" customFormat="1">
      <c r="B237" s="216"/>
      <c r="C237" s="217"/>
      <c r="D237" s="218" t="s">
        <v>139</v>
      </c>
      <c r="E237" s="219" t="s">
        <v>19</v>
      </c>
      <c r="F237" s="220" t="s">
        <v>332</v>
      </c>
      <c r="G237" s="217"/>
      <c r="H237" s="221">
        <v>3.1499999999999999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139</v>
      </c>
      <c r="AU237" s="227" t="s">
        <v>82</v>
      </c>
      <c r="AV237" s="11" t="s">
        <v>82</v>
      </c>
      <c r="AW237" s="11" t="s">
        <v>33</v>
      </c>
      <c r="AX237" s="11" t="s">
        <v>72</v>
      </c>
      <c r="AY237" s="227" t="s">
        <v>130</v>
      </c>
    </row>
    <row r="238" s="11" customFormat="1">
      <c r="B238" s="216"/>
      <c r="C238" s="217"/>
      <c r="D238" s="218" t="s">
        <v>139</v>
      </c>
      <c r="E238" s="219" t="s">
        <v>19</v>
      </c>
      <c r="F238" s="220" t="s">
        <v>333</v>
      </c>
      <c r="G238" s="217"/>
      <c r="H238" s="221">
        <v>1.3600000000000001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139</v>
      </c>
      <c r="AU238" s="227" t="s">
        <v>82</v>
      </c>
      <c r="AV238" s="11" t="s">
        <v>82</v>
      </c>
      <c r="AW238" s="11" t="s">
        <v>33</v>
      </c>
      <c r="AX238" s="11" t="s">
        <v>72</v>
      </c>
      <c r="AY238" s="227" t="s">
        <v>130</v>
      </c>
    </row>
    <row r="239" s="11" customFormat="1">
      <c r="B239" s="216"/>
      <c r="C239" s="217"/>
      <c r="D239" s="218" t="s">
        <v>139</v>
      </c>
      <c r="E239" s="219" t="s">
        <v>19</v>
      </c>
      <c r="F239" s="220" t="s">
        <v>334</v>
      </c>
      <c r="G239" s="217"/>
      <c r="H239" s="221">
        <v>2.0579999999999998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139</v>
      </c>
      <c r="AU239" s="227" t="s">
        <v>82</v>
      </c>
      <c r="AV239" s="11" t="s">
        <v>82</v>
      </c>
      <c r="AW239" s="11" t="s">
        <v>33</v>
      </c>
      <c r="AX239" s="11" t="s">
        <v>72</v>
      </c>
      <c r="AY239" s="227" t="s">
        <v>130</v>
      </c>
    </row>
    <row r="240" s="13" customFormat="1">
      <c r="B240" s="239"/>
      <c r="C240" s="240"/>
      <c r="D240" s="218" t="s">
        <v>139</v>
      </c>
      <c r="E240" s="241" t="s">
        <v>19</v>
      </c>
      <c r="F240" s="242" t="s">
        <v>208</v>
      </c>
      <c r="G240" s="240"/>
      <c r="H240" s="241" t="s">
        <v>19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139</v>
      </c>
      <c r="AU240" s="248" t="s">
        <v>82</v>
      </c>
      <c r="AV240" s="13" t="s">
        <v>80</v>
      </c>
      <c r="AW240" s="13" t="s">
        <v>33</v>
      </c>
      <c r="AX240" s="13" t="s">
        <v>72</v>
      </c>
      <c r="AY240" s="248" t="s">
        <v>130</v>
      </c>
    </row>
    <row r="241" s="11" customFormat="1">
      <c r="B241" s="216"/>
      <c r="C241" s="217"/>
      <c r="D241" s="218" t="s">
        <v>139</v>
      </c>
      <c r="E241" s="219" t="s">
        <v>19</v>
      </c>
      <c r="F241" s="220" t="s">
        <v>335</v>
      </c>
      <c r="G241" s="217"/>
      <c r="H241" s="221">
        <v>3.3159999999999998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139</v>
      </c>
      <c r="AU241" s="227" t="s">
        <v>82</v>
      </c>
      <c r="AV241" s="11" t="s">
        <v>82</v>
      </c>
      <c r="AW241" s="11" t="s">
        <v>33</v>
      </c>
      <c r="AX241" s="11" t="s">
        <v>72</v>
      </c>
      <c r="AY241" s="227" t="s">
        <v>130</v>
      </c>
    </row>
    <row r="242" s="12" customFormat="1">
      <c r="B242" s="228"/>
      <c r="C242" s="229"/>
      <c r="D242" s="218" t="s">
        <v>139</v>
      </c>
      <c r="E242" s="230" t="s">
        <v>19</v>
      </c>
      <c r="F242" s="231" t="s">
        <v>166</v>
      </c>
      <c r="G242" s="229"/>
      <c r="H242" s="232">
        <v>15.958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139</v>
      </c>
      <c r="AU242" s="238" t="s">
        <v>82</v>
      </c>
      <c r="AV242" s="12" t="s">
        <v>137</v>
      </c>
      <c r="AW242" s="12" t="s">
        <v>33</v>
      </c>
      <c r="AX242" s="12" t="s">
        <v>80</v>
      </c>
      <c r="AY242" s="238" t="s">
        <v>130</v>
      </c>
    </row>
    <row r="243" s="1" customFormat="1" ht="18" customHeight="1">
      <c r="B243" s="38"/>
      <c r="C243" s="204" t="s">
        <v>336</v>
      </c>
      <c r="D243" s="204" t="s">
        <v>132</v>
      </c>
      <c r="E243" s="205" t="s">
        <v>337</v>
      </c>
      <c r="F243" s="206" t="s">
        <v>338</v>
      </c>
      <c r="G243" s="207" t="s">
        <v>156</v>
      </c>
      <c r="H243" s="208">
        <v>3.9980000000000002</v>
      </c>
      <c r="I243" s="209"/>
      <c r="J243" s="210">
        <f>ROUND(I243*H243,2)</f>
        <v>0</v>
      </c>
      <c r="K243" s="206" t="s">
        <v>136</v>
      </c>
      <c r="L243" s="43"/>
      <c r="M243" s="211" t="s">
        <v>19</v>
      </c>
      <c r="N243" s="212" t="s">
        <v>43</v>
      </c>
      <c r="O243" s="79"/>
      <c r="P243" s="213">
        <f>O243*H243</f>
        <v>0</v>
      </c>
      <c r="Q243" s="213">
        <v>0</v>
      </c>
      <c r="R243" s="213">
        <f>Q243*H243</f>
        <v>0</v>
      </c>
      <c r="S243" s="213">
        <v>1.8</v>
      </c>
      <c r="T243" s="214">
        <f>S243*H243</f>
        <v>7.1964000000000006</v>
      </c>
      <c r="AR243" s="17" t="s">
        <v>137</v>
      </c>
      <c r="AT243" s="17" t="s">
        <v>132</v>
      </c>
      <c r="AU243" s="17" t="s">
        <v>82</v>
      </c>
      <c r="AY243" s="17" t="s">
        <v>130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7" t="s">
        <v>80</v>
      </c>
      <c r="BK243" s="215">
        <f>ROUND(I243*H243,2)</f>
        <v>0</v>
      </c>
      <c r="BL243" s="17" t="s">
        <v>137</v>
      </c>
      <c r="BM243" s="17" t="s">
        <v>339</v>
      </c>
    </row>
    <row r="244" s="13" customFormat="1">
      <c r="B244" s="239"/>
      <c r="C244" s="240"/>
      <c r="D244" s="218" t="s">
        <v>139</v>
      </c>
      <c r="E244" s="241" t="s">
        <v>19</v>
      </c>
      <c r="F244" s="242" t="s">
        <v>206</v>
      </c>
      <c r="G244" s="240"/>
      <c r="H244" s="241" t="s">
        <v>19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139</v>
      </c>
      <c r="AU244" s="248" t="s">
        <v>82</v>
      </c>
      <c r="AV244" s="13" t="s">
        <v>80</v>
      </c>
      <c r="AW244" s="13" t="s">
        <v>33</v>
      </c>
      <c r="AX244" s="13" t="s">
        <v>72</v>
      </c>
      <c r="AY244" s="248" t="s">
        <v>130</v>
      </c>
    </row>
    <row r="245" s="11" customFormat="1">
      <c r="B245" s="216"/>
      <c r="C245" s="217"/>
      <c r="D245" s="218" t="s">
        <v>139</v>
      </c>
      <c r="E245" s="219" t="s">
        <v>19</v>
      </c>
      <c r="F245" s="220" t="s">
        <v>340</v>
      </c>
      <c r="G245" s="217"/>
      <c r="H245" s="221">
        <v>0.67200000000000004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139</v>
      </c>
      <c r="AU245" s="227" t="s">
        <v>82</v>
      </c>
      <c r="AV245" s="11" t="s">
        <v>82</v>
      </c>
      <c r="AW245" s="11" t="s">
        <v>33</v>
      </c>
      <c r="AX245" s="11" t="s">
        <v>72</v>
      </c>
      <c r="AY245" s="227" t="s">
        <v>130</v>
      </c>
    </row>
    <row r="246" s="11" customFormat="1">
      <c r="B246" s="216"/>
      <c r="C246" s="217"/>
      <c r="D246" s="218" t="s">
        <v>139</v>
      </c>
      <c r="E246" s="219" t="s">
        <v>19</v>
      </c>
      <c r="F246" s="220" t="s">
        <v>341</v>
      </c>
      <c r="G246" s="217"/>
      <c r="H246" s="221">
        <v>0.58099999999999996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139</v>
      </c>
      <c r="AU246" s="227" t="s">
        <v>82</v>
      </c>
      <c r="AV246" s="11" t="s">
        <v>82</v>
      </c>
      <c r="AW246" s="11" t="s">
        <v>33</v>
      </c>
      <c r="AX246" s="11" t="s">
        <v>72</v>
      </c>
      <c r="AY246" s="227" t="s">
        <v>130</v>
      </c>
    </row>
    <row r="247" s="11" customFormat="1">
      <c r="B247" s="216"/>
      <c r="C247" s="217"/>
      <c r="D247" s="218" t="s">
        <v>139</v>
      </c>
      <c r="E247" s="219" t="s">
        <v>19</v>
      </c>
      <c r="F247" s="220" t="s">
        <v>342</v>
      </c>
      <c r="G247" s="217"/>
      <c r="H247" s="221">
        <v>0.95199999999999996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139</v>
      </c>
      <c r="AU247" s="227" t="s">
        <v>82</v>
      </c>
      <c r="AV247" s="11" t="s">
        <v>82</v>
      </c>
      <c r="AW247" s="11" t="s">
        <v>33</v>
      </c>
      <c r="AX247" s="11" t="s">
        <v>72</v>
      </c>
      <c r="AY247" s="227" t="s">
        <v>130</v>
      </c>
    </row>
    <row r="248" s="11" customFormat="1">
      <c r="B248" s="216"/>
      <c r="C248" s="217"/>
      <c r="D248" s="218" t="s">
        <v>139</v>
      </c>
      <c r="E248" s="219" t="s">
        <v>19</v>
      </c>
      <c r="F248" s="220" t="s">
        <v>343</v>
      </c>
      <c r="G248" s="217"/>
      <c r="H248" s="221">
        <v>0.94899999999999995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139</v>
      </c>
      <c r="AU248" s="227" t="s">
        <v>82</v>
      </c>
      <c r="AV248" s="11" t="s">
        <v>82</v>
      </c>
      <c r="AW248" s="11" t="s">
        <v>33</v>
      </c>
      <c r="AX248" s="11" t="s">
        <v>72</v>
      </c>
      <c r="AY248" s="227" t="s">
        <v>130</v>
      </c>
    </row>
    <row r="249" s="11" customFormat="1">
      <c r="B249" s="216"/>
      <c r="C249" s="217"/>
      <c r="D249" s="218" t="s">
        <v>139</v>
      </c>
      <c r="E249" s="219" t="s">
        <v>19</v>
      </c>
      <c r="F249" s="220" t="s">
        <v>344</v>
      </c>
      <c r="G249" s="217"/>
      <c r="H249" s="221">
        <v>0.13400000000000001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139</v>
      </c>
      <c r="AU249" s="227" t="s">
        <v>82</v>
      </c>
      <c r="AV249" s="11" t="s">
        <v>82</v>
      </c>
      <c r="AW249" s="11" t="s">
        <v>33</v>
      </c>
      <c r="AX249" s="11" t="s">
        <v>72</v>
      </c>
      <c r="AY249" s="227" t="s">
        <v>130</v>
      </c>
    </row>
    <row r="250" s="13" customFormat="1">
      <c r="B250" s="239"/>
      <c r="C250" s="240"/>
      <c r="D250" s="218" t="s">
        <v>139</v>
      </c>
      <c r="E250" s="241" t="s">
        <v>19</v>
      </c>
      <c r="F250" s="242" t="s">
        <v>208</v>
      </c>
      <c r="G250" s="240"/>
      <c r="H250" s="241" t="s">
        <v>19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139</v>
      </c>
      <c r="AU250" s="248" t="s">
        <v>82</v>
      </c>
      <c r="AV250" s="13" t="s">
        <v>80</v>
      </c>
      <c r="AW250" s="13" t="s">
        <v>33</v>
      </c>
      <c r="AX250" s="13" t="s">
        <v>72</v>
      </c>
      <c r="AY250" s="248" t="s">
        <v>130</v>
      </c>
    </row>
    <row r="251" s="11" customFormat="1">
      <c r="B251" s="216"/>
      <c r="C251" s="217"/>
      <c r="D251" s="218" t="s">
        <v>139</v>
      </c>
      <c r="E251" s="219" t="s">
        <v>19</v>
      </c>
      <c r="F251" s="220" t="s">
        <v>345</v>
      </c>
      <c r="G251" s="217"/>
      <c r="H251" s="221">
        <v>0.70999999999999996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139</v>
      </c>
      <c r="AU251" s="227" t="s">
        <v>82</v>
      </c>
      <c r="AV251" s="11" t="s">
        <v>82</v>
      </c>
      <c r="AW251" s="11" t="s">
        <v>33</v>
      </c>
      <c r="AX251" s="11" t="s">
        <v>72</v>
      </c>
      <c r="AY251" s="227" t="s">
        <v>130</v>
      </c>
    </row>
    <row r="252" s="12" customFormat="1">
      <c r="B252" s="228"/>
      <c r="C252" s="229"/>
      <c r="D252" s="218" t="s">
        <v>139</v>
      </c>
      <c r="E252" s="230" t="s">
        <v>19</v>
      </c>
      <c r="F252" s="231" t="s">
        <v>166</v>
      </c>
      <c r="G252" s="229"/>
      <c r="H252" s="232">
        <v>3.9980000000000002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139</v>
      </c>
      <c r="AU252" s="238" t="s">
        <v>82</v>
      </c>
      <c r="AV252" s="12" t="s">
        <v>137</v>
      </c>
      <c r="AW252" s="12" t="s">
        <v>33</v>
      </c>
      <c r="AX252" s="12" t="s">
        <v>80</v>
      </c>
      <c r="AY252" s="238" t="s">
        <v>130</v>
      </c>
    </row>
    <row r="253" s="1" customFormat="1" ht="18" customHeight="1">
      <c r="B253" s="38"/>
      <c r="C253" s="204" t="s">
        <v>346</v>
      </c>
      <c r="D253" s="204" t="s">
        <v>132</v>
      </c>
      <c r="E253" s="205" t="s">
        <v>347</v>
      </c>
      <c r="F253" s="206" t="s">
        <v>348</v>
      </c>
      <c r="G253" s="207" t="s">
        <v>156</v>
      </c>
      <c r="H253" s="208">
        <v>22.948</v>
      </c>
      <c r="I253" s="209"/>
      <c r="J253" s="210">
        <f>ROUND(I253*H253,2)</f>
        <v>0</v>
      </c>
      <c r="K253" s="206" t="s">
        <v>136</v>
      </c>
      <c r="L253" s="43"/>
      <c r="M253" s="211" t="s">
        <v>19</v>
      </c>
      <c r="N253" s="212" t="s">
        <v>43</v>
      </c>
      <c r="O253" s="79"/>
      <c r="P253" s="213">
        <f>O253*H253</f>
        <v>0</v>
      </c>
      <c r="Q253" s="213">
        <v>0</v>
      </c>
      <c r="R253" s="213">
        <f>Q253*H253</f>
        <v>0</v>
      </c>
      <c r="S253" s="213">
        <v>1.8</v>
      </c>
      <c r="T253" s="214">
        <f>S253*H253</f>
        <v>41.306400000000004</v>
      </c>
      <c r="AR253" s="17" t="s">
        <v>137</v>
      </c>
      <c r="AT253" s="17" t="s">
        <v>132</v>
      </c>
      <c r="AU253" s="17" t="s">
        <v>82</v>
      </c>
      <c r="AY253" s="17" t="s">
        <v>130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7" t="s">
        <v>80</v>
      </c>
      <c r="BK253" s="215">
        <f>ROUND(I253*H253,2)</f>
        <v>0</v>
      </c>
      <c r="BL253" s="17" t="s">
        <v>137</v>
      </c>
      <c r="BM253" s="17" t="s">
        <v>349</v>
      </c>
    </row>
    <row r="254" s="13" customFormat="1">
      <c r="B254" s="239"/>
      <c r="C254" s="240"/>
      <c r="D254" s="218" t="s">
        <v>139</v>
      </c>
      <c r="E254" s="241" t="s">
        <v>19</v>
      </c>
      <c r="F254" s="242" t="s">
        <v>203</v>
      </c>
      <c r="G254" s="240"/>
      <c r="H254" s="241" t="s">
        <v>19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139</v>
      </c>
      <c r="AU254" s="248" t="s">
        <v>82</v>
      </c>
      <c r="AV254" s="13" t="s">
        <v>80</v>
      </c>
      <c r="AW254" s="13" t="s">
        <v>33</v>
      </c>
      <c r="AX254" s="13" t="s">
        <v>72</v>
      </c>
      <c r="AY254" s="248" t="s">
        <v>130</v>
      </c>
    </row>
    <row r="255" s="11" customFormat="1">
      <c r="B255" s="216"/>
      <c r="C255" s="217"/>
      <c r="D255" s="218" t="s">
        <v>139</v>
      </c>
      <c r="E255" s="219" t="s">
        <v>19</v>
      </c>
      <c r="F255" s="220" t="s">
        <v>350</v>
      </c>
      <c r="G255" s="217"/>
      <c r="H255" s="221">
        <v>0.77500000000000002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139</v>
      </c>
      <c r="AU255" s="227" t="s">
        <v>82</v>
      </c>
      <c r="AV255" s="11" t="s">
        <v>82</v>
      </c>
      <c r="AW255" s="11" t="s">
        <v>33</v>
      </c>
      <c r="AX255" s="11" t="s">
        <v>72</v>
      </c>
      <c r="AY255" s="227" t="s">
        <v>130</v>
      </c>
    </row>
    <row r="256" s="13" customFormat="1">
      <c r="B256" s="239"/>
      <c r="C256" s="240"/>
      <c r="D256" s="218" t="s">
        <v>139</v>
      </c>
      <c r="E256" s="241" t="s">
        <v>19</v>
      </c>
      <c r="F256" s="242" t="s">
        <v>206</v>
      </c>
      <c r="G256" s="240"/>
      <c r="H256" s="241" t="s">
        <v>19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139</v>
      </c>
      <c r="AU256" s="248" t="s">
        <v>82</v>
      </c>
      <c r="AV256" s="13" t="s">
        <v>80</v>
      </c>
      <c r="AW256" s="13" t="s">
        <v>33</v>
      </c>
      <c r="AX256" s="13" t="s">
        <v>72</v>
      </c>
      <c r="AY256" s="248" t="s">
        <v>130</v>
      </c>
    </row>
    <row r="257" s="11" customFormat="1">
      <c r="B257" s="216"/>
      <c r="C257" s="217"/>
      <c r="D257" s="218" t="s">
        <v>139</v>
      </c>
      <c r="E257" s="219" t="s">
        <v>19</v>
      </c>
      <c r="F257" s="220" t="s">
        <v>351</v>
      </c>
      <c r="G257" s="217"/>
      <c r="H257" s="221">
        <v>0.79800000000000004</v>
      </c>
      <c r="I257" s="222"/>
      <c r="J257" s="217"/>
      <c r="K257" s="217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139</v>
      </c>
      <c r="AU257" s="227" t="s">
        <v>82</v>
      </c>
      <c r="AV257" s="11" t="s">
        <v>82</v>
      </c>
      <c r="AW257" s="11" t="s">
        <v>33</v>
      </c>
      <c r="AX257" s="11" t="s">
        <v>72</v>
      </c>
      <c r="AY257" s="227" t="s">
        <v>130</v>
      </c>
    </row>
    <row r="258" s="11" customFormat="1">
      <c r="B258" s="216"/>
      <c r="C258" s="217"/>
      <c r="D258" s="218" t="s">
        <v>139</v>
      </c>
      <c r="E258" s="219" t="s">
        <v>19</v>
      </c>
      <c r="F258" s="220" t="s">
        <v>352</v>
      </c>
      <c r="G258" s="217"/>
      <c r="H258" s="221">
        <v>1.7010000000000001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139</v>
      </c>
      <c r="AU258" s="227" t="s">
        <v>82</v>
      </c>
      <c r="AV258" s="11" t="s">
        <v>82</v>
      </c>
      <c r="AW258" s="11" t="s">
        <v>33</v>
      </c>
      <c r="AX258" s="11" t="s">
        <v>72</v>
      </c>
      <c r="AY258" s="227" t="s">
        <v>130</v>
      </c>
    </row>
    <row r="259" s="11" customFormat="1">
      <c r="B259" s="216"/>
      <c r="C259" s="217"/>
      <c r="D259" s="218" t="s">
        <v>139</v>
      </c>
      <c r="E259" s="219" t="s">
        <v>19</v>
      </c>
      <c r="F259" s="220" t="s">
        <v>353</v>
      </c>
      <c r="G259" s="217"/>
      <c r="H259" s="221">
        <v>0.94499999999999995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139</v>
      </c>
      <c r="AU259" s="227" t="s">
        <v>82</v>
      </c>
      <c r="AV259" s="11" t="s">
        <v>82</v>
      </c>
      <c r="AW259" s="11" t="s">
        <v>33</v>
      </c>
      <c r="AX259" s="11" t="s">
        <v>72</v>
      </c>
      <c r="AY259" s="227" t="s">
        <v>130</v>
      </c>
    </row>
    <row r="260" s="11" customFormat="1">
      <c r="B260" s="216"/>
      <c r="C260" s="217"/>
      <c r="D260" s="218" t="s">
        <v>139</v>
      </c>
      <c r="E260" s="219" t="s">
        <v>19</v>
      </c>
      <c r="F260" s="220" t="s">
        <v>354</v>
      </c>
      <c r="G260" s="217"/>
      <c r="H260" s="221">
        <v>0.80300000000000005</v>
      </c>
      <c r="I260" s="222"/>
      <c r="J260" s="217"/>
      <c r="K260" s="217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139</v>
      </c>
      <c r="AU260" s="227" t="s">
        <v>82</v>
      </c>
      <c r="AV260" s="11" t="s">
        <v>82</v>
      </c>
      <c r="AW260" s="11" t="s">
        <v>33</v>
      </c>
      <c r="AX260" s="11" t="s">
        <v>72</v>
      </c>
      <c r="AY260" s="227" t="s">
        <v>130</v>
      </c>
    </row>
    <row r="261" s="11" customFormat="1">
      <c r="B261" s="216"/>
      <c r="C261" s="217"/>
      <c r="D261" s="218" t="s">
        <v>139</v>
      </c>
      <c r="E261" s="219" t="s">
        <v>19</v>
      </c>
      <c r="F261" s="220" t="s">
        <v>351</v>
      </c>
      <c r="G261" s="217"/>
      <c r="H261" s="221">
        <v>0.79800000000000004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139</v>
      </c>
      <c r="AU261" s="227" t="s">
        <v>82</v>
      </c>
      <c r="AV261" s="11" t="s">
        <v>82</v>
      </c>
      <c r="AW261" s="11" t="s">
        <v>33</v>
      </c>
      <c r="AX261" s="11" t="s">
        <v>72</v>
      </c>
      <c r="AY261" s="227" t="s">
        <v>130</v>
      </c>
    </row>
    <row r="262" s="13" customFormat="1">
      <c r="B262" s="239"/>
      <c r="C262" s="240"/>
      <c r="D262" s="218" t="s">
        <v>139</v>
      </c>
      <c r="E262" s="241" t="s">
        <v>19</v>
      </c>
      <c r="F262" s="242" t="s">
        <v>208</v>
      </c>
      <c r="G262" s="240"/>
      <c r="H262" s="241" t="s">
        <v>19</v>
      </c>
      <c r="I262" s="243"/>
      <c r="J262" s="240"/>
      <c r="K262" s="240"/>
      <c r="L262" s="244"/>
      <c r="M262" s="245"/>
      <c r="N262" s="246"/>
      <c r="O262" s="246"/>
      <c r="P262" s="246"/>
      <c r="Q262" s="246"/>
      <c r="R262" s="246"/>
      <c r="S262" s="246"/>
      <c r="T262" s="247"/>
      <c r="AT262" s="248" t="s">
        <v>139</v>
      </c>
      <c r="AU262" s="248" t="s">
        <v>82</v>
      </c>
      <c r="AV262" s="13" t="s">
        <v>80</v>
      </c>
      <c r="AW262" s="13" t="s">
        <v>33</v>
      </c>
      <c r="AX262" s="13" t="s">
        <v>72</v>
      </c>
      <c r="AY262" s="248" t="s">
        <v>130</v>
      </c>
    </row>
    <row r="263" s="11" customFormat="1">
      <c r="B263" s="216"/>
      <c r="C263" s="217"/>
      <c r="D263" s="218" t="s">
        <v>139</v>
      </c>
      <c r="E263" s="219" t="s">
        <v>19</v>
      </c>
      <c r="F263" s="220" t="s">
        <v>355</v>
      </c>
      <c r="G263" s="217"/>
      <c r="H263" s="221">
        <v>2.9049999999999998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139</v>
      </c>
      <c r="AU263" s="227" t="s">
        <v>82</v>
      </c>
      <c r="AV263" s="11" t="s">
        <v>82</v>
      </c>
      <c r="AW263" s="11" t="s">
        <v>33</v>
      </c>
      <c r="AX263" s="11" t="s">
        <v>72</v>
      </c>
      <c r="AY263" s="227" t="s">
        <v>130</v>
      </c>
    </row>
    <row r="264" s="11" customFormat="1">
      <c r="B264" s="216"/>
      <c r="C264" s="217"/>
      <c r="D264" s="218" t="s">
        <v>139</v>
      </c>
      <c r="E264" s="219" t="s">
        <v>19</v>
      </c>
      <c r="F264" s="220" t="s">
        <v>356</v>
      </c>
      <c r="G264" s="217"/>
      <c r="H264" s="221">
        <v>8.0500000000000007</v>
      </c>
      <c r="I264" s="222"/>
      <c r="J264" s="217"/>
      <c r="K264" s="217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139</v>
      </c>
      <c r="AU264" s="227" t="s">
        <v>82</v>
      </c>
      <c r="AV264" s="11" t="s">
        <v>82</v>
      </c>
      <c r="AW264" s="11" t="s">
        <v>33</v>
      </c>
      <c r="AX264" s="11" t="s">
        <v>72</v>
      </c>
      <c r="AY264" s="227" t="s">
        <v>130</v>
      </c>
    </row>
    <row r="265" s="11" customFormat="1">
      <c r="B265" s="216"/>
      <c r="C265" s="217"/>
      <c r="D265" s="218" t="s">
        <v>139</v>
      </c>
      <c r="E265" s="219" t="s">
        <v>19</v>
      </c>
      <c r="F265" s="220" t="s">
        <v>235</v>
      </c>
      <c r="G265" s="217"/>
      <c r="H265" s="221">
        <v>-0.996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139</v>
      </c>
      <c r="AU265" s="227" t="s">
        <v>82</v>
      </c>
      <c r="AV265" s="11" t="s">
        <v>82</v>
      </c>
      <c r="AW265" s="11" t="s">
        <v>33</v>
      </c>
      <c r="AX265" s="11" t="s">
        <v>72</v>
      </c>
      <c r="AY265" s="227" t="s">
        <v>130</v>
      </c>
    </row>
    <row r="266" s="11" customFormat="1">
      <c r="B266" s="216"/>
      <c r="C266" s="217"/>
      <c r="D266" s="218" t="s">
        <v>139</v>
      </c>
      <c r="E266" s="219" t="s">
        <v>19</v>
      </c>
      <c r="F266" s="220" t="s">
        <v>357</v>
      </c>
      <c r="G266" s="217"/>
      <c r="H266" s="221">
        <v>1.0780000000000001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139</v>
      </c>
      <c r="AU266" s="227" t="s">
        <v>82</v>
      </c>
      <c r="AV266" s="11" t="s">
        <v>82</v>
      </c>
      <c r="AW266" s="11" t="s">
        <v>33</v>
      </c>
      <c r="AX266" s="11" t="s">
        <v>72</v>
      </c>
      <c r="AY266" s="227" t="s">
        <v>130</v>
      </c>
    </row>
    <row r="267" s="11" customFormat="1">
      <c r="B267" s="216"/>
      <c r="C267" s="217"/>
      <c r="D267" s="218" t="s">
        <v>139</v>
      </c>
      <c r="E267" s="219" t="s">
        <v>19</v>
      </c>
      <c r="F267" s="220" t="s">
        <v>358</v>
      </c>
      <c r="G267" s="217"/>
      <c r="H267" s="221">
        <v>2.1840000000000002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139</v>
      </c>
      <c r="AU267" s="227" t="s">
        <v>82</v>
      </c>
      <c r="AV267" s="11" t="s">
        <v>82</v>
      </c>
      <c r="AW267" s="11" t="s">
        <v>33</v>
      </c>
      <c r="AX267" s="11" t="s">
        <v>72</v>
      </c>
      <c r="AY267" s="227" t="s">
        <v>130</v>
      </c>
    </row>
    <row r="268" s="11" customFormat="1">
      <c r="B268" s="216"/>
      <c r="C268" s="217"/>
      <c r="D268" s="218" t="s">
        <v>139</v>
      </c>
      <c r="E268" s="219" t="s">
        <v>19</v>
      </c>
      <c r="F268" s="220" t="s">
        <v>359</v>
      </c>
      <c r="G268" s="217"/>
      <c r="H268" s="221">
        <v>-0.84499999999999997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139</v>
      </c>
      <c r="AU268" s="227" t="s">
        <v>82</v>
      </c>
      <c r="AV268" s="11" t="s">
        <v>82</v>
      </c>
      <c r="AW268" s="11" t="s">
        <v>33</v>
      </c>
      <c r="AX268" s="11" t="s">
        <v>72</v>
      </c>
      <c r="AY268" s="227" t="s">
        <v>130</v>
      </c>
    </row>
    <row r="269" s="11" customFormat="1">
      <c r="B269" s="216"/>
      <c r="C269" s="217"/>
      <c r="D269" s="218" t="s">
        <v>139</v>
      </c>
      <c r="E269" s="219" t="s">
        <v>19</v>
      </c>
      <c r="F269" s="220" t="s">
        <v>360</v>
      </c>
      <c r="G269" s="217"/>
      <c r="H269" s="221">
        <v>4.7519999999999998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139</v>
      </c>
      <c r="AU269" s="227" t="s">
        <v>82</v>
      </c>
      <c r="AV269" s="11" t="s">
        <v>82</v>
      </c>
      <c r="AW269" s="11" t="s">
        <v>33</v>
      </c>
      <c r="AX269" s="11" t="s">
        <v>72</v>
      </c>
      <c r="AY269" s="227" t="s">
        <v>130</v>
      </c>
    </row>
    <row r="270" s="12" customFormat="1">
      <c r="B270" s="228"/>
      <c r="C270" s="229"/>
      <c r="D270" s="218" t="s">
        <v>139</v>
      </c>
      <c r="E270" s="230" t="s">
        <v>19</v>
      </c>
      <c r="F270" s="231" t="s">
        <v>166</v>
      </c>
      <c r="G270" s="229"/>
      <c r="H270" s="232">
        <v>22.948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139</v>
      </c>
      <c r="AU270" s="238" t="s">
        <v>82</v>
      </c>
      <c r="AV270" s="12" t="s">
        <v>137</v>
      </c>
      <c r="AW270" s="12" t="s">
        <v>33</v>
      </c>
      <c r="AX270" s="12" t="s">
        <v>80</v>
      </c>
      <c r="AY270" s="238" t="s">
        <v>130</v>
      </c>
    </row>
    <row r="271" s="1" customFormat="1" ht="18" customHeight="1">
      <c r="B271" s="38"/>
      <c r="C271" s="204" t="s">
        <v>361</v>
      </c>
      <c r="D271" s="204" t="s">
        <v>132</v>
      </c>
      <c r="E271" s="205" t="s">
        <v>362</v>
      </c>
      <c r="F271" s="206" t="s">
        <v>363</v>
      </c>
      <c r="G271" s="207" t="s">
        <v>156</v>
      </c>
      <c r="H271" s="208">
        <v>3.4159999999999999</v>
      </c>
      <c r="I271" s="209"/>
      <c r="J271" s="210">
        <f>ROUND(I271*H271,2)</f>
        <v>0</v>
      </c>
      <c r="K271" s="206" t="s">
        <v>136</v>
      </c>
      <c r="L271" s="43"/>
      <c r="M271" s="211" t="s">
        <v>19</v>
      </c>
      <c r="N271" s="212" t="s">
        <v>43</v>
      </c>
      <c r="O271" s="79"/>
      <c r="P271" s="213">
        <f>O271*H271</f>
        <v>0</v>
      </c>
      <c r="Q271" s="213">
        <v>0</v>
      </c>
      <c r="R271" s="213">
        <f>Q271*H271</f>
        <v>0</v>
      </c>
      <c r="S271" s="213">
        <v>1.8</v>
      </c>
      <c r="T271" s="214">
        <f>S271*H271</f>
        <v>6.1487999999999996</v>
      </c>
      <c r="AR271" s="17" t="s">
        <v>137</v>
      </c>
      <c r="AT271" s="17" t="s">
        <v>132</v>
      </c>
      <c r="AU271" s="17" t="s">
        <v>82</v>
      </c>
      <c r="AY271" s="17" t="s">
        <v>130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7" t="s">
        <v>80</v>
      </c>
      <c r="BK271" s="215">
        <f>ROUND(I271*H271,2)</f>
        <v>0</v>
      </c>
      <c r="BL271" s="17" t="s">
        <v>137</v>
      </c>
      <c r="BM271" s="17" t="s">
        <v>364</v>
      </c>
    </row>
    <row r="272" s="13" customFormat="1">
      <c r="B272" s="239"/>
      <c r="C272" s="240"/>
      <c r="D272" s="218" t="s">
        <v>139</v>
      </c>
      <c r="E272" s="241" t="s">
        <v>19</v>
      </c>
      <c r="F272" s="242" t="s">
        <v>206</v>
      </c>
      <c r="G272" s="240"/>
      <c r="H272" s="241" t="s">
        <v>19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139</v>
      </c>
      <c r="AU272" s="248" t="s">
        <v>82</v>
      </c>
      <c r="AV272" s="13" t="s">
        <v>80</v>
      </c>
      <c r="AW272" s="13" t="s">
        <v>33</v>
      </c>
      <c r="AX272" s="13" t="s">
        <v>72</v>
      </c>
      <c r="AY272" s="248" t="s">
        <v>130</v>
      </c>
    </row>
    <row r="273" s="11" customFormat="1">
      <c r="B273" s="216"/>
      <c r="C273" s="217"/>
      <c r="D273" s="218" t="s">
        <v>139</v>
      </c>
      <c r="E273" s="219" t="s">
        <v>19</v>
      </c>
      <c r="F273" s="220" t="s">
        <v>365</v>
      </c>
      <c r="G273" s="217"/>
      <c r="H273" s="221">
        <v>1.4850000000000001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139</v>
      </c>
      <c r="AU273" s="227" t="s">
        <v>82</v>
      </c>
      <c r="AV273" s="11" t="s">
        <v>82</v>
      </c>
      <c r="AW273" s="11" t="s">
        <v>33</v>
      </c>
      <c r="AX273" s="11" t="s">
        <v>72</v>
      </c>
      <c r="AY273" s="227" t="s">
        <v>130</v>
      </c>
    </row>
    <row r="274" s="11" customFormat="1">
      <c r="B274" s="216"/>
      <c r="C274" s="217"/>
      <c r="D274" s="218" t="s">
        <v>139</v>
      </c>
      <c r="E274" s="219" t="s">
        <v>19</v>
      </c>
      <c r="F274" s="220" t="s">
        <v>366</v>
      </c>
      <c r="G274" s="217"/>
      <c r="H274" s="221">
        <v>1.9310000000000001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139</v>
      </c>
      <c r="AU274" s="227" t="s">
        <v>82</v>
      </c>
      <c r="AV274" s="11" t="s">
        <v>82</v>
      </c>
      <c r="AW274" s="11" t="s">
        <v>33</v>
      </c>
      <c r="AX274" s="11" t="s">
        <v>72</v>
      </c>
      <c r="AY274" s="227" t="s">
        <v>130</v>
      </c>
    </row>
    <row r="275" s="12" customFormat="1">
      <c r="B275" s="228"/>
      <c r="C275" s="229"/>
      <c r="D275" s="218" t="s">
        <v>139</v>
      </c>
      <c r="E275" s="230" t="s">
        <v>19</v>
      </c>
      <c r="F275" s="231" t="s">
        <v>166</v>
      </c>
      <c r="G275" s="229"/>
      <c r="H275" s="232">
        <v>3.4159999999999999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139</v>
      </c>
      <c r="AU275" s="238" t="s">
        <v>82</v>
      </c>
      <c r="AV275" s="12" t="s">
        <v>137</v>
      </c>
      <c r="AW275" s="12" t="s">
        <v>33</v>
      </c>
      <c r="AX275" s="12" t="s">
        <v>80</v>
      </c>
      <c r="AY275" s="238" t="s">
        <v>130</v>
      </c>
    </row>
    <row r="276" s="1" customFormat="1" ht="18" customHeight="1">
      <c r="B276" s="38"/>
      <c r="C276" s="204" t="s">
        <v>367</v>
      </c>
      <c r="D276" s="204" t="s">
        <v>132</v>
      </c>
      <c r="E276" s="205" t="s">
        <v>368</v>
      </c>
      <c r="F276" s="206" t="s">
        <v>369</v>
      </c>
      <c r="G276" s="207" t="s">
        <v>156</v>
      </c>
      <c r="H276" s="208">
        <v>0.83599999999999997</v>
      </c>
      <c r="I276" s="209"/>
      <c r="J276" s="210">
        <f>ROUND(I276*H276,2)</f>
        <v>0</v>
      </c>
      <c r="K276" s="206" t="s">
        <v>136</v>
      </c>
      <c r="L276" s="43"/>
      <c r="M276" s="211" t="s">
        <v>19</v>
      </c>
      <c r="N276" s="212" t="s">
        <v>43</v>
      </c>
      <c r="O276" s="79"/>
      <c r="P276" s="213">
        <f>O276*H276</f>
        <v>0</v>
      </c>
      <c r="Q276" s="213">
        <v>0</v>
      </c>
      <c r="R276" s="213">
        <f>Q276*H276</f>
        <v>0</v>
      </c>
      <c r="S276" s="213">
        <v>2.3999999999999999</v>
      </c>
      <c r="T276" s="214">
        <f>S276*H276</f>
        <v>2.0063999999999997</v>
      </c>
      <c r="AR276" s="17" t="s">
        <v>137</v>
      </c>
      <c r="AT276" s="17" t="s">
        <v>132</v>
      </c>
      <c r="AU276" s="17" t="s">
        <v>82</v>
      </c>
      <c r="AY276" s="17" t="s">
        <v>130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7" t="s">
        <v>80</v>
      </c>
      <c r="BK276" s="215">
        <f>ROUND(I276*H276,2)</f>
        <v>0</v>
      </c>
      <c r="BL276" s="17" t="s">
        <v>137</v>
      </c>
      <c r="BM276" s="17" t="s">
        <v>370</v>
      </c>
    </row>
    <row r="277" s="13" customFormat="1">
      <c r="B277" s="239"/>
      <c r="C277" s="240"/>
      <c r="D277" s="218" t="s">
        <v>139</v>
      </c>
      <c r="E277" s="241" t="s">
        <v>19</v>
      </c>
      <c r="F277" s="242" t="s">
        <v>203</v>
      </c>
      <c r="G277" s="240"/>
      <c r="H277" s="241" t="s">
        <v>19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139</v>
      </c>
      <c r="AU277" s="248" t="s">
        <v>82</v>
      </c>
      <c r="AV277" s="13" t="s">
        <v>80</v>
      </c>
      <c r="AW277" s="13" t="s">
        <v>33</v>
      </c>
      <c r="AX277" s="13" t="s">
        <v>72</v>
      </c>
      <c r="AY277" s="248" t="s">
        <v>130</v>
      </c>
    </row>
    <row r="278" s="11" customFormat="1">
      <c r="B278" s="216"/>
      <c r="C278" s="217"/>
      <c r="D278" s="218" t="s">
        <v>139</v>
      </c>
      <c r="E278" s="219" t="s">
        <v>19</v>
      </c>
      <c r="F278" s="220" t="s">
        <v>371</v>
      </c>
      <c r="G278" s="217"/>
      <c r="H278" s="221">
        <v>0.83599999999999997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139</v>
      </c>
      <c r="AU278" s="227" t="s">
        <v>82</v>
      </c>
      <c r="AV278" s="11" t="s">
        <v>82</v>
      </c>
      <c r="AW278" s="11" t="s">
        <v>33</v>
      </c>
      <c r="AX278" s="11" t="s">
        <v>80</v>
      </c>
      <c r="AY278" s="227" t="s">
        <v>130</v>
      </c>
    </row>
    <row r="279" s="1" customFormat="1" ht="14.4" customHeight="1">
      <c r="B279" s="38"/>
      <c r="C279" s="204" t="s">
        <v>372</v>
      </c>
      <c r="D279" s="204" t="s">
        <v>132</v>
      </c>
      <c r="E279" s="205" t="s">
        <v>373</v>
      </c>
      <c r="F279" s="206" t="s">
        <v>374</v>
      </c>
      <c r="G279" s="207" t="s">
        <v>135</v>
      </c>
      <c r="H279" s="208">
        <v>858</v>
      </c>
      <c r="I279" s="209"/>
      <c r="J279" s="210">
        <f>ROUND(I279*H279,2)</f>
        <v>0</v>
      </c>
      <c r="K279" s="206" t="s">
        <v>136</v>
      </c>
      <c r="L279" s="43"/>
      <c r="M279" s="211" t="s">
        <v>19</v>
      </c>
      <c r="N279" s="212" t="s">
        <v>43</v>
      </c>
      <c r="O279" s="79"/>
      <c r="P279" s="213">
        <f>O279*H279</f>
        <v>0</v>
      </c>
      <c r="Q279" s="213">
        <v>0</v>
      </c>
      <c r="R279" s="213">
        <f>Q279*H279</f>
        <v>0</v>
      </c>
      <c r="S279" s="213">
        <v>0.050000000000000003</v>
      </c>
      <c r="T279" s="214">
        <f>S279*H279</f>
        <v>42.900000000000006</v>
      </c>
      <c r="AR279" s="17" t="s">
        <v>137</v>
      </c>
      <c r="AT279" s="17" t="s">
        <v>132</v>
      </c>
      <c r="AU279" s="17" t="s">
        <v>82</v>
      </c>
      <c r="AY279" s="17" t="s">
        <v>130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7" t="s">
        <v>80</v>
      </c>
      <c r="BK279" s="215">
        <f>ROUND(I279*H279,2)</f>
        <v>0</v>
      </c>
      <c r="BL279" s="17" t="s">
        <v>137</v>
      </c>
      <c r="BM279" s="17" t="s">
        <v>375</v>
      </c>
    </row>
    <row r="280" s="11" customFormat="1">
      <c r="B280" s="216"/>
      <c r="C280" s="217"/>
      <c r="D280" s="218" t="s">
        <v>139</v>
      </c>
      <c r="E280" s="219" t="s">
        <v>19</v>
      </c>
      <c r="F280" s="220" t="s">
        <v>376</v>
      </c>
      <c r="G280" s="217"/>
      <c r="H280" s="221">
        <v>858</v>
      </c>
      <c r="I280" s="222"/>
      <c r="J280" s="217"/>
      <c r="K280" s="217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139</v>
      </c>
      <c r="AU280" s="227" t="s">
        <v>82</v>
      </c>
      <c r="AV280" s="11" t="s">
        <v>82</v>
      </c>
      <c r="AW280" s="11" t="s">
        <v>33</v>
      </c>
      <c r="AX280" s="11" t="s">
        <v>72</v>
      </c>
      <c r="AY280" s="227" t="s">
        <v>130</v>
      </c>
    </row>
    <row r="281" s="12" customFormat="1">
      <c r="B281" s="228"/>
      <c r="C281" s="229"/>
      <c r="D281" s="218" t="s">
        <v>139</v>
      </c>
      <c r="E281" s="230" t="s">
        <v>19</v>
      </c>
      <c r="F281" s="231" t="s">
        <v>166</v>
      </c>
      <c r="G281" s="229"/>
      <c r="H281" s="232">
        <v>858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139</v>
      </c>
      <c r="AU281" s="238" t="s">
        <v>82</v>
      </c>
      <c r="AV281" s="12" t="s">
        <v>137</v>
      </c>
      <c r="AW281" s="12" t="s">
        <v>33</v>
      </c>
      <c r="AX281" s="12" t="s">
        <v>80</v>
      </c>
      <c r="AY281" s="238" t="s">
        <v>130</v>
      </c>
    </row>
    <row r="282" s="1" customFormat="1" ht="27" customHeight="1">
      <c r="B282" s="38"/>
      <c r="C282" s="204" t="s">
        <v>377</v>
      </c>
      <c r="D282" s="204" t="s">
        <v>132</v>
      </c>
      <c r="E282" s="205" t="s">
        <v>378</v>
      </c>
      <c r="F282" s="206" t="s">
        <v>379</v>
      </c>
      <c r="G282" s="207" t="s">
        <v>135</v>
      </c>
      <c r="H282" s="208">
        <v>17.300000000000001</v>
      </c>
      <c r="I282" s="209"/>
      <c r="J282" s="210">
        <f>ROUND(I282*H282,2)</f>
        <v>0</v>
      </c>
      <c r="K282" s="206" t="s">
        <v>136</v>
      </c>
      <c r="L282" s="43"/>
      <c r="M282" s="211" t="s">
        <v>19</v>
      </c>
      <c r="N282" s="212" t="s">
        <v>43</v>
      </c>
      <c r="O282" s="79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17" t="s">
        <v>137</v>
      </c>
      <c r="AT282" s="17" t="s">
        <v>132</v>
      </c>
      <c r="AU282" s="17" t="s">
        <v>82</v>
      </c>
      <c r="AY282" s="17" t="s">
        <v>130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7" t="s">
        <v>80</v>
      </c>
      <c r="BK282" s="215">
        <f>ROUND(I282*H282,2)</f>
        <v>0</v>
      </c>
      <c r="BL282" s="17" t="s">
        <v>137</v>
      </c>
      <c r="BM282" s="17" t="s">
        <v>380</v>
      </c>
    </row>
    <row r="283" s="1" customFormat="1" ht="14.4" customHeight="1">
      <c r="B283" s="38"/>
      <c r="C283" s="204" t="s">
        <v>381</v>
      </c>
      <c r="D283" s="204" t="s">
        <v>132</v>
      </c>
      <c r="E283" s="205" t="s">
        <v>382</v>
      </c>
      <c r="F283" s="206" t="s">
        <v>383</v>
      </c>
      <c r="G283" s="207" t="s">
        <v>156</v>
      </c>
      <c r="H283" s="208">
        <v>9.8049999999999997</v>
      </c>
      <c r="I283" s="209"/>
      <c r="J283" s="210">
        <f>ROUND(I283*H283,2)</f>
        <v>0</v>
      </c>
      <c r="K283" s="206" t="s">
        <v>136</v>
      </c>
      <c r="L283" s="43"/>
      <c r="M283" s="211" t="s">
        <v>19</v>
      </c>
      <c r="N283" s="212" t="s">
        <v>43</v>
      </c>
      <c r="O283" s="79"/>
      <c r="P283" s="213">
        <f>O283*H283</f>
        <v>0</v>
      </c>
      <c r="Q283" s="213">
        <v>0</v>
      </c>
      <c r="R283" s="213">
        <f>Q283*H283</f>
        <v>0</v>
      </c>
      <c r="S283" s="213">
        <v>2.004</v>
      </c>
      <c r="T283" s="214">
        <f>S283*H283</f>
        <v>19.64922</v>
      </c>
      <c r="AR283" s="17" t="s">
        <v>137</v>
      </c>
      <c r="AT283" s="17" t="s">
        <v>132</v>
      </c>
      <c r="AU283" s="17" t="s">
        <v>82</v>
      </c>
      <c r="AY283" s="17" t="s">
        <v>130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7" t="s">
        <v>80</v>
      </c>
      <c r="BK283" s="215">
        <f>ROUND(I283*H283,2)</f>
        <v>0</v>
      </c>
      <c r="BL283" s="17" t="s">
        <v>137</v>
      </c>
      <c r="BM283" s="17" t="s">
        <v>384</v>
      </c>
    </row>
    <row r="284" s="13" customFormat="1">
      <c r="B284" s="239"/>
      <c r="C284" s="240"/>
      <c r="D284" s="218" t="s">
        <v>139</v>
      </c>
      <c r="E284" s="241" t="s">
        <v>19</v>
      </c>
      <c r="F284" s="242" t="s">
        <v>237</v>
      </c>
      <c r="G284" s="240"/>
      <c r="H284" s="241" t="s">
        <v>19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139</v>
      </c>
      <c r="AU284" s="248" t="s">
        <v>82</v>
      </c>
      <c r="AV284" s="13" t="s">
        <v>80</v>
      </c>
      <c r="AW284" s="13" t="s">
        <v>33</v>
      </c>
      <c r="AX284" s="13" t="s">
        <v>72</v>
      </c>
      <c r="AY284" s="248" t="s">
        <v>130</v>
      </c>
    </row>
    <row r="285" s="11" customFormat="1">
      <c r="B285" s="216"/>
      <c r="C285" s="217"/>
      <c r="D285" s="218" t="s">
        <v>139</v>
      </c>
      <c r="E285" s="219" t="s">
        <v>19</v>
      </c>
      <c r="F285" s="220" t="s">
        <v>385</v>
      </c>
      <c r="G285" s="217"/>
      <c r="H285" s="221">
        <v>5.9100000000000001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139</v>
      </c>
      <c r="AU285" s="227" t="s">
        <v>82</v>
      </c>
      <c r="AV285" s="11" t="s">
        <v>82</v>
      </c>
      <c r="AW285" s="11" t="s">
        <v>33</v>
      </c>
      <c r="AX285" s="11" t="s">
        <v>72</v>
      </c>
      <c r="AY285" s="227" t="s">
        <v>130</v>
      </c>
    </row>
    <row r="286" s="11" customFormat="1">
      <c r="B286" s="216"/>
      <c r="C286" s="217"/>
      <c r="D286" s="218" t="s">
        <v>139</v>
      </c>
      <c r="E286" s="219" t="s">
        <v>19</v>
      </c>
      <c r="F286" s="220" t="s">
        <v>386</v>
      </c>
      <c r="G286" s="217"/>
      <c r="H286" s="221">
        <v>1.7869999999999999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139</v>
      </c>
      <c r="AU286" s="227" t="s">
        <v>82</v>
      </c>
      <c r="AV286" s="11" t="s">
        <v>82</v>
      </c>
      <c r="AW286" s="11" t="s">
        <v>33</v>
      </c>
      <c r="AX286" s="11" t="s">
        <v>72</v>
      </c>
      <c r="AY286" s="227" t="s">
        <v>130</v>
      </c>
    </row>
    <row r="287" s="11" customFormat="1">
      <c r="B287" s="216"/>
      <c r="C287" s="217"/>
      <c r="D287" s="218" t="s">
        <v>139</v>
      </c>
      <c r="E287" s="219" t="s">
        <v>19</v>
      </c>
      <c r="F287" s="220" t="s">
        <v>387</v>
      </c>
      <c r="G287" s="217"/>
      <c r="H287" s="221">
        <v>2.1080000000000001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139</v>
      </c>
      <c r="AU287" s="227" t="s">
        <v>82</v>
      </c>
      <c r="AV287" s="11" t="s">
        <v>82</v>
      </c>
      <c r="AW287" s="11" t="s">
        <v>33</v>
      </c>
      <c r="AX287" s="11" t="s">
        <v>72</v>
      </c>
      <c r="AY287" s="227" t="s">
        <v>130</v>
      </c>
    </row>
    <row r="288" s="12" customFormat="1">
      <c r="B288" s="228"/>
      <c r="C288" s="229"/>
      <c r="D288" s="218" t="s">
        <v>139</v>
      </c>
      <c r="E288" s="230" t="s">
        <v>19</v>
      </c>
      <c r="F288" s="231" t="s">
        <v>166</v>
      </c>
      <c r="G288" s="229"/>
      <c r="H288" s="232">
        <v>9.8049999999999997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139</v>
      </c>
      <c r="AU288" s="238" t="s">
        <v>82</v>
      </c>
      <c r="AV288" s="12" t="s">
        <v>137</v>
      </c>
      <c r="AW288" s="12" t="s">
        <v>33</v>
      </c>
      <c r="AX288" s="12" t="s">
        <v>80</v>
      </c>
      <c r="AY288" s="238" t="s">
        <v>130</v>
      </c>
    </row>
    <row r="289" s="1" customFormat="1" ht="14.4" customHeight="1">
      <c r="B289" s="38"/>
      <c r="C289" s="204" t="s">
        <v>388</v>
      </c>
      <c r="D289" s="204" t="s">
        <v>132</v>
      </c>
      <c r="E289" s="205" t="s">
        <v>389</v>
      </c>
      <c r="F289" s="206" t="s">
        <v>390</v>
      </c>
      <c r="G289" s="207" t="s">
        <v>135</v>
      </c>
      <c r="H289" s="208">
        <v>1091.8119999999999</v>
      </c>
      <c r="I289" s="209"/>
      <c r="J289" s="210">
        <f>ROUND(I289*H289,2)</f>
        <v>0</v>
      </c>
      <c r="K289" s="206" t="s">
        <v>19</v>
      </c>
      <c r="L289" s="43"/>
      <c r="M289" s="211" t="s">
        <v>19</v>
      </c>
      <c r="N289" s="212" t="s">
        <v>43</v>
      </c>
      <c r="O289" s="79"/>
      <c r="P289" s="213">
        <f>O289*H289</f>
        <v>0</v>
      </c>
      <c r="Q289" s="213">
        <v>0</v>
      </c>
      <c r="R289" s="213">
        <f>Q289*H289</f>
        <v>0</v>
      </c>
      <c r="S289" s="213">
        <v>0.063</v>
      </c>
      <c r="T289" s="214">
        <f>S289*H289</f>
        <v>68.784155999999996</v>
      </c>
      <c r="AR289" s="17" t="s">
        <v>137</v>
      </c>
      <c r="AT289" s="17" t="s">
        <v>132</v>
      </c>
      <c r="AU289" s="17" t="s">
        <v>82</v>
      </c>
      <c r="AY289" s="17" t="s">
        <v>130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80</v>
      </c>
      <c r="BK289" s="215">
        <f>ROUND(I289*H289,2)</f>
        <v>0</v>
      </c>
      <c r="BL289" s="17" t="s">
        <v>137</v>
      </c>
      <c r="BM289" s="17" t="s">
        <v>391</v>
      </c>
    </row>
    <row r="290" s="13" customFormat="1">
      <c r="B290" s="239"/>
      <c r="C290" s="240"/>
      <c r="D290" s="218" t="s">
        <v>139</v>
      </c>
      <c r="E290" s="241" t="s">
        <v>19</v>
      </c>
      <c r="F290" s="242" t="s">
        <v>171</v>
      </c>
      <c r="G290" s="240"/>
      <c r="H290" s="241" t="s">
        <v>19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139</v>
      </c>
      <c r="AU290" s="248" t="s">
        <v>82</v>
      </c>
      <c r="AV290" s="13" t="s">
        <v>80</v>
      </c>
      <c r="AW290" s="13" t="s">
        <v>33</v>
      </c>
      <c r="AX290" s="13" t="s">
        <v>72</v>
      </c>
      <c r="AY290" s="248" t="s">
        <v>130</v>
      </c>
    </row>
    <row r="291" s="11" customFormat="1">
      <c r="B291" s="216"/>
      <c r="C291" s="217"/>
      <c r="D291" s="218" t="s">
        <v>139</v>
      </c>
      <c r="E291" s="219" t="s">
        <v>19</v>
      </c>
      <c r="F291" s="220" t="s">
        <v>392</v>
      </c>
      <c r="G291" s="217"/>
      <c r="H291" s="221">
        <v>157.422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139</v>
      </c>
      <c r="AU291" s="227" t="s">
        <v>82</v>
      </c>
      <c r="AV291" s="11" t="s">
        <v>82</v>
      </c>
      <c r="AW291" s="11" t="s">
        <v>33</v>
      </c>
      <c r="AX291" s="11" t="s">
        <v>72</v>
      </c>
      <c r="AY291" s="227" t="s">
        <v>130</v>
      </c>
    </row>
    <row r="292" s="11" customFormat="1">
      <c r="B292" s="216"/>
      <c r="C292" s="217"/>
      <c r="D292" s="218" t="s">
        <v>139</v>
      </c>
      <c r="E292" s="219" t="s">
        <v>19</v>
      </c>
      <c r="F292" s="220" t="s">
        <v>393</v>
      </c>
      <c r="G292" s="217"/>
      <c r="H292" s="221">
        <v>69.829999999999998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139</v>
      </c>
      <c r="AU292" s="227" t="s">
        <v>82</v>
      </c>
      <c r="AV292" s="11" t="s">
        <v>82</v>
      </c>
      <c r="AW292" s="11" t="s">
        <v>33</v>
      </c>
      <c r="AX292" s="11" t="s">
        <v>72</v>
      </c>
      <c r="AY292" s="227" t="s">
        <v>130</v>
      </c>
    </row>
    <row r="293" s="11" customFormat="1">
      <c r="B293" s="216"/>
      <c r="C293" s="217"/>
      <c r="D293" s="218" t="s">
        <v>139</v>
      </c>
      <c r="E293" s="219" t="s">
        <v>19</v>
      </c>
      <c r="F293" s="220" t="s">
        <v>394</v>
      </c>
      <c r="G293" s="217"/>
      <c r="H293" s="221">
        <v>43.415999999999997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139</v>
      </c>
      <c r="AU293" s="227" t="s">
        <v>82</v>
      </c>
      <c r="AV293" s="11" t="s">
        <v>82</v>
      </c>
      <c r="AW293" s="11" t="s">
        <v>33</v>
      </c>
      <c r="AX293" s="11" t="s">
        <v>72</v>
      </c>
      <c r="AY293" s="227" t="s">
        <v>130</v>
      </c>
    </row>
    <row r="294" s="13" customFormat="1">
      <c r="B294" s="239"/>
      <c r="C294" s="240"/>
      <c r="D294" s="218" t="s">
        <v>139</v>
      </c>
      <c r="E294" s="241" t="s">
        <v>19</v>
      </c>
      <c r="F294" s="242" t="s">
        <v>227</v>
      </c>
      <c r="G294" s="240"/>
      <c r="H294" s="241" t="s">
        <v>19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AT294" s="248" t="s">
        <v>139</v>
      </c>
      <c r="AU294" s="248" t="s">
        <v>82</v>
      </c>
      <c r="AV294" s="13" t="s">
        <v>80</v>
      </c>
      <c r="AW294" s="13" t="s">
        <v>33</v>
      </c>
      <c r="AX294" s="13" t="s">
        <v>72</v>
      </c>
      <c r="AY294" s="248" t="s">
        <v>130</v>
      </c>
    </row>
    <row r="295" s="11" customFormat="1">
      <c r="B295" s="216"/>
      <c r="C295" s="217"/>
      <c r="D295" s="218" t="s">
        <v>139</v>
      </c>
      <c r="E295" s="219" t="s">
        <v>19</v>
      </c>
      <c r="F295" s="220" t="s">
        <v>395</v>
      </c>
      <c r="G295" s="217"/>
      <c r="H295" s="221">
        <v>19.143999999999998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139</v>
      </c>
      <c r="AU295" s="227" t="s">
        <v>82</v>
      </c>
      <c r="AV295" s="11" t="s">
        <v>82</v>
      </c>
      <c r="AW295" s="11" t="s">
        <v>33</v>
      </c>
      <c r="AX295" s="11" t="s">
        <v>72</v>
      </c>
      <c r="AY295" s="227" t="s">
        <v>130</v>
      </c>
    </row>
    <row r="296" s="13" customFormat="1">
      <c r="B296" s="239"/>
      <c r="C296" s="240"/>
      <c r="D296" s="218" t="s">
        <v>139</v>
      </c>
      <c r="E296" s="241" t="s">
        <v>19</v>
      </c>
      <c r="F296" s="242" t="s">
        <v>396</v>
      </c>
      <c r="G296" s="240"/>
      <c r="H296" s="241" t="s">
        <v>19</v>
      </c>
      <c r="I296" s="243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AT296" s="248" t="s">
        <v>139</v>
      </c>
      <c r="AU296" s="248" t="s">
        <v>82</v>
      </c>
      <c r="AV296" s="13" t="s">
        <v>80</v>
      </c>
      <c r="AW296" s="13" t="s">
        <v>33</v>
      </c>
      <c r="AX296" s="13" t="s">
        <v>72</v>
      </c>
      <c r="AY296" s="248" t="s">
        <v>130</v>
      </c>
    </row>
    <row r="297" s="11" customFormat="1">
      <c r="B297" s="216"/>
      <c r="C297" s="217"/>
      <c r="D297" s="218" t="s">
        <v>139</v>
      </c>
      <c r="E297" s="219" t="s">
        <v>19</v>
      </c>
      <c r="F297" s="220" t="s">
        <v>397</v>
      </c>
      <c r="G297" s="217"/>
      <c r="H297" s="221">
        <v>802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139</v>
      </c>
      <c r="AU297" s="227" t="s">
        <v>82</v>
      </c>
      <c r="AV297" s="11" t="s">
        <v>82</v>
      </c>
      <c r="AW297" s="11" t="s">
        <v>33</v>
      </c>
      <c r="AX297" s="11" t="s">
        <v>72</v>
      </c>
      <c r="AY297" s="227" t="s">
        <v>130</v>
      </c>
    </row>
    <row r="298" s="12" customFormat="1">
      <c r="B298" s="228"/>
      <c r="C298" s="229"/>
      <c r="D298" s="218" t="s">
        <v>139</v>
      </c>
      <c r="E298" s="230" t="s">
        <v>19</v>
      </c>
      <c r="F298" s="231" t="s">
        <v>166</v>
      </c>
      <c r="G298" s="229"/>
      <c r="H298" s="232">
        <v>1091.8119999999999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139</v>
      </c>
      <c r="AU298" s="238" t="s">
        <v>82</v>
      </c>
      <c r="AV298" s="12" t="s">
        <v>137</v>
      </c>
      <c r="AW298" s="12" t="s">
        <v>33</v>
      </c>
      <c r="AX298" s="12" t="s">
        <v>80</v>
      </c>
      <c r="AY298" s="238" t="s">
        <v>130</v>
      </c>
    </row>
    <row r="299" s="1" customFormat="1" ht="14.4" customHeight="1">
      <c r="B299" s="38"/>
      <c r="C299" s="204" t="s">
        <v>398</v>
      </c>
      <c r="D299" s="204" t="s">
        <v>132</v>
      </c>
      <c r="E299" s="205" t="s">
        <v>399</v>
      </c>
      <c r="F299" s="206" t="s">
        <v>400</v>
      </c>
      <c r="G299" s="207" t="s">
        <v>135</v>
      </c>
      <c r="H299" s="208">
        <v>99.689999999999998</v>
      </c>
      <c r="I299" s="209"/>
      <c r="J299" s="210">
        <f>ROUND(I299*H299,2)</f>
        <v>0</v>
      </c>
      <c r="K299" s="206" t="s">
        <v>19</v>
      </c>
      <c r="L299" s="43"/>
      <c r="M299" s="211" t="s">
        <v>19</v>
      </c>
      <c r="N299" s="212" t="s">
        <v>43</v>
      </c>
      <c r="O299" s="79"/>
      <c r="P299" s="213">
        <f>O299*H299</f>
        <v>0</v>
      </c>
      <c r="Q299" s="213">
        <v>0</v>
      </c>
      <c r="R299" s="213">
        <f>Q299*H299</f>
        <v>0</v>
      </c>
      <c r="S299" s="213">
        <v>0.063</v>
      </c>
      <c r="T299" s="214">
        <f>S299*H299</f>
        <v>6.2804700000000002</v>
      </c>
      <c r="AR299" s="17" t="s">
        <v>137</v>
      </c>
      <c r="AT299" s="17" t="s">
        <v>132</v>
      </c>
      <c r="AU299" s="17" t="s">
        <v>82</v>
      </c>
      <c r="AY299" s="17" t="s">
        <v>130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7" t="s">
        <v>80</v>
      </c>
      <c r="BK299" s="215">
        <f>ROUND(I299*H299,2)</f>
        <v>0</v>
      </c>
      <c r="BL299" s="17" t="s">
        <v>137</v>
      </c>
      <c r="BM299" s="17" t="s">
        <v>401</v>
      </c>
    </row>
    <row r="300" s="13" customFormat="1">
      <c r="B300" s="239"/>
      <c r="C300" s="240"/>
      <c r="D300" s="218" t="s">
        <v>139</v>
      </c>
      <c r="E300" s="241" t="s">
        <v>19</v>
      </c>
      <c r="F300" s="242" t="s">
        <v>171</v>
      </c>
      <c r="G300" s="240"/>
      <c r="H300" s="241" t="s">
        <v>19</v>
      </c>
      <c r="I300" s="243"/>
      <c r="J300" s="240"/>
      <c r="K300" s="240"/>
      <c r="L300" s="244"/>
      <c r="M300" s="245"/>
      <c r="N300" s="246"/>
      <c r="O300" s="246"/>
      <c r="P300" s="246"/>
      <c r="Q300" s="246"/>
      <c r="R300" s="246"/>
      <c r="S300" s="246"/>
      <c r="T300" s="247"/>
      <c r="AT300" s="248" t="s">
        <v>139</v>
      </c>
      <c r="AU300" s="248" t="s">
        <v>82</v>
      </c>
      <c r="AV300" s="13" t="s">
        <v>80</v>
      </c>
      <c r="AW300" s="13" t="s">
        <v>33</v>
      </c>
      <c r="AX300" s="13" t="s">
        <v>72</v>
      </c>
      <c r="AY300" s="248" t="s">
        <v>130</v>
      </c>
    </row>
    <row r="301" s="11" customFormat="1">
      <c r="B301" s="216"/>
      <c r="C301" s="217"/>
      <c r="D301" s="218" t="s">
        <v>139</v>
      </c>
      <c r="E301" s="219" t="s">
        <v>19</v>
      </c>
      <c r="F301" s="220" t="s">
        <v>402</v>
      </c>
      <c r="G301" s="217"/>
      <c r="H301" s="221">
        <v>99.689999999999998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139</v>
      </c>
      <c r="AU301" s="227" t="s">
        <v>82</v>
      </c>
      <c r="AV301" s="11" t="s">
        <v>82</v>
      </c>
      <c r="AW301" s="11" t="s">
        <v>33</v>
      </c>
      <c r="AX301" s="11" t="s">
        <v>80</v>
      </c>
      <c r="AY301" s="227" t="s">
        <v>130</v>
      </c>
    </row>
    <row r="302" s="1" customFormat="1" ht="14.4" customHeight="1">
      <c r="B302" s="38"/>
      <c r="C302" s="204" t="s">
        <v>403</v>
      </c>
      <c r="D302" s="204" t="s">
        <v>132</v>
      </c>
      <c r="E302" s="205" t="s">
        <v>404</v>
      </c>
      <c r="F302" s="206" t="s">
        <v>405</v>
      </c>
      <c r="G302" s="207" t="s">
        <v>135</v>
      </c>
      <c r="H302" s="208">
        <v>33.203000000000003</v>
      </c>
      <c r="I302" s="209"/>
      <c r="J302" s="210">
        <f>ROUND(I302*H302,2)</f>
        <v>0</v>
      </c>
      <c r="K302" s="206" t="s">
        <v>136</v>
      </c>
      <c r="L302" s="43"/>
      <c r="M302" s="211" t="s">
        <v>19</v>
      </c>
      <c r="N302" s="212" t="s">
        <v>43</v>
      </c>
      <c r="O302" s="79"/>
      <c r="P302" s="213">
        <f>O302*H302</f>
        <v>0</v>
      </c>
      <c r="Q302" s="213">
        <v>0</v>
      </c>
      <c r="R302" s="213">
        <f>Q302*H302</f>
        <v>0</v>
      </c>
      <c r="S302" s="213">
        <v>0.070000000000000007</v>
      </c>
      <c r="T302" s="214">
        <f>S302*H302</f>
        <v>2.3242100000000003</v>
      </c>
      <c r="AR302" s="17" t="s">
        <v>137</v>
      </c>
      <c r="AT302" s="17" t="s">
        <v>132</v>
      </c>
      <c r="AU302" s="17" t="s">
        <v>82</v>
      </c>
      <c r="AY302" s="17" t="s">
        <v>130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7" t="s">
        <v>80</v>
      </c>
      <c r="BK302" s="215">
        <f>ROUND(I302*H302,2)</f>
        <v>0</v>
      </c>
      <c r="BL302" s="17" t="s">
        <v>137</v>
      </c>
      <c r="BM302" s="17" t="s">
        <v>406</v>
      </c>
    </row>
    <row r="303" s="13" customFormat="1">
      <c r="B303" s="239"/>
      <c r="C303" s="240"/>
      <c r="D303" s="218" t="s">
        <v>139</v>
      </c>
      <c r="E303" s="241" t="s">
        <v>19</v>
      </c>
      <c r="F303" s="242" t="s">
        <v>171</v>
      </c>
      <c r="G303" s="240"/>
      <c r="H303" s="241" t="s">
        <v>19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139</v>
      </c>
      <c r="AU303" s="248" t="s">
        <v>82</v>
      </c>
      <c r="AV303" s="13" t="s">
        <v>80</v>
      </c>
      <c r="AW303" s="13" t="s">
        <v>33</v>
      </c>
      <c r="AX303" s="13" t="s">
        <v>72</v>
      </c>
      <c r="AY303" s="248" t="s">
        <v>130</v>
      </c>
    </row>
    <row r="304" s="11" customFormat="1">
      <c r="B304" s="216"/>
      <c r="C304" s="217"/>
      <c r="D304" s="218" t="s">
        <v>139</v>
      </c>
      <c r="E304" s="219" t="s">
        <v>19</v>
      </c>
      <c r="F304" s="220" t="s">
        <v>407</v>
      </c>
      <c r="G304" s="217"/>
      <c r="H304" s="221">
        <v>3.9660000000000002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139</v>
      </c>
      <c r="AU304" s="227" t="s">
        <v>82</v>
      </c>
      <c r="AV304" s="11" t="s">
        <v>82</v>
      </c>
      <c r="AW304" s="11" t="s">
        <v>33</v>
      </c>
      <c r="AX304" s="11" t="s">
        <v>72</v>
      </c>
      <c r="AY304" s="227" t="s">
        <v>130</v>
      </c>
    </row>
    <row r="305" s="13" customFormat="1">
      <c r="B305" s="239"/>
      <c r="C305" s="240"/>
      <c r="D305" s="218" t="s">
        <v>139</v>
      </c>
      <c r="E305" s="241" t="s">
        <v>19</v>
      </c>
      <c r="F305" s="242" t="s">
        <v>227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139</v>
      </c>
      <c r="AU305" s="248" t="s">
        <v>82</v>
      </c>
      <c r="AV305" s="13" t="s">
        <v>80</v>
      </c>
      <c r="AW305" s="13" t="s">
        <v>33</v>
      </c>
      <c r="AX305" s="13" t="s">
        <v>72</v>
      </c>
      <c r="AY305" s="248" t="s">
        <v>130</v>
      </c>
    </row>
    <row r="306" s="11" customFormat="1">
      <c r="B306" s="216"/>
      <c r="C306" s="217"/>
      <c r="D306" s="218" t="s">
        <v>139</v>
      </c>
      <c r="E306" s="219" t="s">
        <v>19</v>
      </c>
      <c r="F306" s="220" t="s">
        <v>408</v>
      </c>
      <c r="G306" s="217"/>
      <c r="H306" s="221">
        <v>13.859999999999999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139</v>
      </c>
      <c r="AU306" s="227" t="s">
        <v>82</v>
      </c>
      <c r="AV306" s="11" t="s">
        <v>82</v>
      </c>
      <c r="AW306" s="11" t="s">
        <v>33</v>
      </c>
      <c r="AX306" s="11" t="s">
        <v>72</v>
      </c>
      <c r="AY306" s="227" t="s">
        <v>130</v>
      </c>
    </row>
    <row r="307" s="13" customFormat="1">
      <c r="B307" s="239"/>
      <c r="C307" s="240"/>
      <c r="D307" s="218" t="s">
        <v>139</v>
      </c>
      <c r="E307" s="241" t="s">
        <v>19</v>
      </c>
      <c r="F307" s="242" t="s">
        <v>233</v>
      </c>
      <c r="G307" s="240"/>
      <c r="H307" s="241" t="s">
        <v>19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AT307" s="248" t="s">
        <v>139</v>
      </c>
      <c r="AU307" s="248" t="s">
        <v>82</v>
      </c>
      <c r="AV307" s="13" t="s">
        <v>80</v>
      </c>
      <c r="AW307" s="13" t="s">
        <v>33</v>
      </c>
      <c r="AX307" s="13" t="s">
        <v>72</v>
      </c>
      <c r="AY307" s="248" t="s">
        <v>130</v>
      </c>
    </row>
    <row r="308" s="11" customFormat="1">
      <c r="B308" s="216"/>
      <c r="C308" s="217"/>
      <c r="D308" s="218" t="s">
        <v>139</v>
      </c>
      <c r="E308" s="219" t="s">
        <v>19</v>
      </c>
      <c r="F308" s="220" t="s">
        <v>409</v>
      </c>
      <c r="G308" s="217"/>
      <c r="H308" s="221">
        <v>15.377000000000001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139</v>
      </c>
      <c r="AU308" s="227" t="s">
        <v>82</v>
      </c>
      <c r="AV308" s="11" t="s">
        <v>82</v>
      </c>
      <c r="AW308" s="11" t="s">
        <v>33</v>
      </c>
      <c r="AX308" s="11" t="s">
        <v>72</v>
      </c>
      <c r="AY308" s="227" t="s">
        <v>130</v>
      </c>
    </row>
    <row r="309" s="12" customFormat="1">
      <c r="B309" s="228"/>
      <c r="C309" s="229"/>
      <c r="D309" s="218" t="s">
        <v>139</v>
      </c>
      <c r="E309" s="230" t="s">
        <v>19</v>
      </c>
      <c r="F309" s="231" t="s">
        <v>166</v>
      </c>
      <c r="G309" s="229"/>
      <c r="H309" s="232">
        <v>33.203000000000003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139</v>
      </c>
      <c r="AU309" s="238" t="s">
        <v>82</v>
      </c>
      <c r="AV309" s="12" t="s">
        <v>137</v>
      </c>
      <c r="AW309" s="12" t="s">
        <v>33</v>
      </c>
      <c r="AX309" s="12" t="s">
        <v>80</v>
      </c>
      <c r="AY309" s="238" t="s">
        <v>130</v>
      </c>
    </row>
    <row r="310" s="1" customFormat="1" ht="18" customHeight="1">
      <c r="B310" s="38"/>
      <c r="C310" s="204" t="s">
        <v>410</v>
      </c>
      <c r="D310" s="204" t="s">
        <v>132</v>
      </c>
      <c r="E310" s="205" t="s">
        <v>411</v>
      </c>
      <c r="F310" s="206" t="s">
        <v>412</v>
      </c>
      <c r="G310" s="207" t="s">
        <v>135</v>
      </c>
      <c r="H310" s="208">
        <v>370.358</v>
      </c>
      <c r="I310" s="209"/>
      <c r="J310" s="210">
        <f>ROUND(I310*H310,2)</f>
        <v>0</v>
      </c>
      <c r="K310" s="206" t="s">
        <v>136</v>
      </c>
      <c r="L310" s="43"/>
      <c r="M310" s="211" t="s">
        <v>19</v>
      </c>
      <c r="N310" s="212" t="s">
        <v>43</v>
      </c>
      <c r="O310" s="79"/>
      <c r="P310" s="213">
        <f>O310*H310</f>
        <v>0</v>
      </c>
      <c r="Q310" s="213">
        <v>0</v>
      </c>
      <c r="R310" s="213">
        <f>Q310*H310</f>
        <v>0</v>
      </c>
      <c r="S310" s="213">
        <v>0.023300000000000001</v>
      </c>
      <c r="T310" s="214">
        <f>S310*H310</f>
        <v>8.6293414000000013</v>
      </c>
      <c r="AR310" s="17" t="s">
        <v>137</v>
      </c>
      <c r="AT310" s="17" t="s">
        <v>132</v>
      </c>
      <c r="AU310" s="17" t="s">
        <v>82</v>
      </c>
      <c r="AY310" s="17" t="s">
        <v>130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7" t="s">
        <v>80</v>
      </c>
      <c r="BK310" s="215">
        <f>ROUND(I310*H310,2)</f>
        <v>0</v>
      </c>
      <c r="BL310" s="17" t="s">
        <v>137</v>
      </c>
      <c r="BM310" s="17" t="s">
        <v>413</v>
      </c>
    </row>
    <row r="311" s="13" customFormat="1">
      <c r="B311" s="239"/>
      <c r="C311" s="240"/>
      <c r="D311" s="218" t="s">
        <v>139</v>
      </c>
      <c r="E311" s="241" t="s">
        <v>19</v>
      </c>
      <c r="F311" s="242" t="s">
        <v>171</v>
      </c>
      <c r="G311" s="240"/>
      <c r="H311" s="241" t="s">
        <v>19</v>
      </c>
      <c r="I311" s="243"/>
      <c r="J311" s="240"/>
      <c r="K311" s="240"/>
      <c r="L311" s="244"/>
      <c r="M311" s="245"/>
      <c r="N311" s="246"/>
      <c r="O311" s="246"/>
      <c r="P311" s="246"/>
      <c r="Q311" s="246"/>
      <c r="R311" s="246"/>
      <c r="S311" s="246"/>
      <c r="T311" s="247"/>
      <c r="AT311" s="248" t="s">
        <v>139</v>
      </c>
      <c r="AU311" s="248" t="s">
        <v>82</v>
      </c>
      <c r="AV311" s="13" t="s">
        <v>80</v>
      </c>
      <c r="AW311" s="13" t="s">
        <v>33</v>
      </c>
      <c r="AX311" s="13" t="s">
        <v>72</v>
      </c>
      <c r="AY311" s="248" t="s">
        <v>130</v>
      </c>
    </row>
    <row r="312" s="11" customFormat="1">
      <c r="B312" s="216"/>
      <c r="C312" s="217"/>
      <c r="D312" s="218" t="s">
        <v>139</v>
      </c>
      <c r="E312" s="219" t="s">
        <v>19</v>
      </c>
      <c r="F312" s="220" t="s">
        <v>402</v>
      </c>
      <c r="G312" s="217"/>
      <c r="H312" s="221">
        <v>99.689999999999998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139</v>
      </c>
      <c r="AU312" s="227" t="s">
        <v>82</v>
      </c>
      <c r="AV312" s="11" t="s">
        <v>82</v>
      </c>
      <c r="AW312" s="11" t="s">
        <v>33</v>
      </c>
      <c r="AX312" s="11" t="s">
        <v>72</v>
      </c>
      <c r="AY312" s="227" t="s">
        <v>130</v>
      </c>
    </row>
    <row r="313" s="11" customFormat="1">
      <c r="B313" s="216"/>
      <c r="C313" s="217"/>
      <c r="D313" s="218" t="s">
        <v>139</v>
      </c>
      <c r="E313" s="219" t="s">
        <v>19</v>
      </c>
      <c r="F313" s="220" t="s">
        <v>392</v>
      </c>
      <c r="G313" s="217"/>
      <c r="H313" s="221">
        <v>157.422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139</v>
      </c>
      <c r="AU313" s="227" t="s">
        <v>82</v>
      </c>
      <c r="AV313" s="11" t="s">
        <v>82</v>
      </c>
      <c r="AW313" s="11" t="s">
        <v>33</v>
      </c>
      <c r="AX313" s="11" t="s">
        <v>72</v>
      </c>
      <c r="AY313" s="227" t="s">
        <v>130</v>
      </c>
    </row>
    <row r="314" s="11" customFormat="1">
      <c r="B314" s="216"/>
      <c r="C314" s="217"/>
      <c r="D314" s="218" t="s">
        <v>139</v>
      </c>
      <c r="E314" s="219" t="s">
        <v>19</v>
      </c>
      <c r="F314" s="220" t="s">
        <v>393</v>
      </c>
      <c r="G314" s="217"/>
      <c r="H314" s="221">
        <v>69.829999999999998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139</v>
      </c>
      <c r="AU314" s="227" t="s">
        <v>82</v>
      </c>
      <c r="AV314" s="11" t="s">
        <v>82</v>
      </c>
      <c r="AW314" s="11" t="s">
        <v>33</v>
      </c>
      <c r="AX314" s="11" t="s">
        <v>72</v>
      </c>
      <c r="AY314" s="227" t="s">
        <v>130</v>
      </c>
    </row>
    <row r="315" s="11" customFormat="1">
      <c r="B315" s="216"/>
      <c r="C315" s="217"/>
      <c r="D315" s="218" t="s">
        <v>139</v>
      </c>
      <c r="E315" s="219" t="s">
        <v>19</v>
      </c>
      <c r="F315" s="220" t="s">
        <v>394</v>
      </c>
      <c r="G315" s="217"/>
      <c r="H315" s="221">
        <v>43.415999999999997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139</v>
      </c>
      <c r="AU315" s="227" t="s">
        <v>82</v>
      </c>
      <c r="AV315" s="11" t="s">
        <v>82</v>
      </c>
      <c r="AW315" s="11" t="s">
        <v>33</v>
      </c>
      <c r="AX315" s="11" t="s">
        <v>72</v>
      </c>
      <c r="AY315" s="227" t="s">
        <v>130</v>
      </c>
    </row>
    <row r="316" s="12" customFormat="1">
      <c r="B316" s="228"/>
      <c r="C316" s="229"/>
      <c r="D316" s="218" t="s">
        <v>139</v>
      </c>
      <c r="E316" s="230" t="s">
        <v>19</v>
      </c>
      <c r="F316" s="231" t="s">
        <v>166</v>
      </c>
      <c r="G316" s="229"/>
      <c r="H316" s="232">
        <v>370.358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139</v>
      </c>
      <c r="AU316" s="238" t="s">
        <v>82</v>
      </c>
      <c r="AV316" s="12" t="s">
        <v>137</v>
      </c>
      <c r="AW316" s="12" t="s">
        <v>33</v>
      </c>
      <c r="AX316" s="12" t="s">
        <v>80</v>
      </c>
      <c r="AY316" s="238" t="s">
        <v>130</v>
      </c>
    </row>
    <row r="317" s="1" customFormat="1" ht="14.4" customHeight="1">
      <c r="B317" s="38"/>
      <c r="C317" s="204" t="s">
        <v>414</v>
      </c>
      <c r="D317" s="204" t="s">
        <v>132</v>
      </c>
      <c r="E317" s="205" t="s">
        <v>415</v>
      </c>
      <c r="F317" s="206" t="s">
        <v>416</v>
      </c>
      <c r="G317" s="207" t="s">
        <v>135</v>
      </c>
      <c r="H317" s="208">
        <v>33.203000000000003</v>
      </c>
      <c r="I317" s="209"/>
      <c r="J317" s="210">
        <f>ROUND(I317*H317,2)</f>
        <v>0</v>
      </c>
      <c r="K317" s="206" t="s">
        <v>136</v>
      </c>
      <c r="L317" s="43"/>
      <c r="M317" s="211" t="s">
        <v>19</v>
      </c>
      <c r="N317" s="212" t="s">
        <v>43</v>
      </c>
      <c r="O317" s="79"/>
      <c r="P317" s="213">
        <f>O317*H317</f>
        <v>0</v>
      </c>
      <c r="Q317" s="213">
        <v>0.039899999999999998</v>
      </c>
      <c r="R317" s="213">
        <f>Q317*H317</f>
        <v>1.3247997</v>
      </c>
      <c r="S317" s="213">
        <v>0</v>
      </c>
      <c r="T317" s="214">
        <f>S317*H317</f>
        <v>0</v>
      </c>
      <c r="AR317" s="17" t="s">
        <v>137</v>
      </c>
      <c r="AT317" s="17" t="s">
        <v>132</v>
      </c>
      <c r="AU317" s="17" t="s">
        <v>82</v>
      </c>
      <c r="AY317" s="17" t="s">
        <v>130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7" t="s">
        <v>80</v>
      </c>
      <c r="BK317" s="215">
        <f>ROUND(I317*H317,2)</f>
        <v>0</v>
      </c>
      <c r="BL317" s="17" t="s">
        <v>137</v>
      </c>
      <c r="BM317" s="17" t="s">
        <v>417</v>
      </c>
    </row>
    <row r="318" s="13" customFormat="1">
      <c r="B318" s="239"/>
      <c r="C318" s="240"/>
      <c r="D318" s="218" t="s">
        <v>139</v>
      </c>
      <c r="E318" s="241" t="s">
        <v>19</v>
      </c>
      <c r="F318" s="242" t="s">
        <v>171</v>
      </c>
      <c r="G318" s="240"/>
      <c r="H318" s="241" t="s">
        <v>19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AT318" s="248" t="s">
        <v>139</v>
      </c>
      <c r="AU318" s="248" t="s">
        <v>82</v>
      </c>
      <c r="AV318" s="13" t="s">
        <v>80</v>
      </c>
      <c r="AW318" s="13" t="s">
        <v>33</v>
      </c>
      <c r="AX318" s="13" t="s">
        <v>72</v>
      </c>
      <c r="AY318" s="248" t="s">
        <v>130</v>
      </c>
    </row>
    <row r="319" s="11" customFormat="1">
      <c r="B319" s="216"/>
      <c r="C319" s="217"/>
      <c r="D319" s="218" t="s">
        <v>139</v>
      </c>
      <c r="E319" s="219" t="s">
        <v>19</v>
      </c>
      <c r="F319" s="220" t="s">
        <v>407</v>
      </c>
      <c r="G319" s="217"/>
      <c r="H319" s="221">
        <v>3.9660000000000002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139</v>
      </c>
      <c r="AU319" s="227" t="s">
        <v>82</v>
      </c>
      <c r="AV319" s="11" t="s">
        <v>82</v>
      </c>
      <c r="AW319" s="11" t="s">
        <v>33</v>
      </c>
      <c r="AX319" s="11" t="s">
        <v>72</v>
      </c>
      <c r="AY319" s="227" t="s">
        <v>130</v>
      </c>
    </row>
    <row r="320" s="13" customFormat="1">
      <c r="B320" s="239"/>
      <c r="C320" s="240"/>
      <c r="D320" s="218" t="s">
        <v>139</v>
      </c>
      <c r="E320" s="241" t="s">
        <v>19</v>
      </c>
      <c r="F320" s="242" t="s">
        <v>227</v>
      </c>
      <c r="G320" s="240"/>
      <c r="H320" s="241" t="s">
        <v>19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AT320" s="248" t="s">
        <v>139</v>
      </c>
      <c r="AU320" s="248" t="s">
        <v>82</v>
      </c>
      <c r="AV320" s="13" t="s">
        <v>80</v>
      </c>
      <c r="AW320" s="13" t="s">
        <v>33</v>
      </c>
      <c r="AX320" s="13" t="s">
        <v>72</v>
      </c>
      <c r="AY320" s="248" t="s">
        <v>130</v>
      </c>
    </row>
    <row r="321" s="11" customFormat="1">
      <c r="B321" s="216"/>
      <c r="C321" s="217"/>
      <c r="D321" s="218" t="s">
        <v>139</v>
      </c>
      <c r="E321" s="219" t="s">
        <v>19</v>
      </c>
      <c r="F321" s="220" t="s">
        <v>408</v>
      </c>
      <c r="G321" s="217"/>
      <c r="H321" s="221">
        <v>13.859999999999999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139</v>
      </c>
      <c r="AU321" s="227" t="s">
        <v>82</v>
      </c>
      <c r="AV321" s="11" t="s">
        <v>82</v>
      </c>
      <c r="AW321" s="11" t="s">
        <v>33</v>
      </c>
      <c r="AX321" s="11" t="s">
        <v>72</v>
      </c>
      <c r="AY321" s="227" t="s">
        <v>130</v>
      </c>
    </row>
    <row r="322" s="13" customFormat="1">
      <c r="B322" s="239"/>
      <c r="C322" s="240"/>
      <c r="D322" s="218" t="s">
        <v>139</v>
      </c>
      <c r="E322" s="241" t="s">
        <v>19</v>
      </c>
      <c r="F322" s="242" t="s">
        <v>233</v>
      </c>
      <c r="G322" s="240"/>
      <c r="H322" s="241" t="s">
        <v>19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139</v>
      </c>
      <c r="AU322" s="248" t="s">
        <v>82</v>
      </c>
      <c r="AV322" s="13" t="s">
        <v>80</v>
      </c>
      <c r="AW322" s="13" t="s">
        <v>33</v>
      </c>
      <c r="AX322" s="13" t="s">
        <v>72</v>
      </c>
      <c r="AY322" s="248" t="s">
        <v>130</v>
      </c>
    </row>
    <row r="323" s="11" customFormat="1">
      <c r="B323" s="216"/>
      <c r="C323" s="217"/>
      <c r="D323" s="218" t="s">
        <v>139</v>
      </c>
      <c r="E323" s="219" t="s">
        <v>19</v>
      </c>
      <c r="F323" s="220" t="s">
        <v>409</v>
      </c>
      <c r="G323" s="217"/>
      <c r="H323" s="221">
        <v>15.377000000000001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139</v>
      </c>
      <c r="AU323" s="227" t="s">
        <v>82</v>
      </c>
      <c r="AV323" s="11" t="s">
        <v>82</v>
      </c>
      <c r="AW323" s="11" t="s">
        <v>33</v>
      </c>
      <c r="AX323" s="11" t="s">
        <v>72</v>
      </c>
      <c r="AY323" s="227" t="s">
        <v>130</v>
      </c>
    </row>
    <row r="324" s="12" customFormat="1">
      <c r="B324" s="228"/>
      <c r="C324" s="229"/>
      <c r="D324" s="218" t="s">
        <v>139</v>
      </c>
      <c r="E324" s="230" t="s">
        <v>19</v>
      </c>
      <c r="F324" s="231" t="s">
        <v>166</v>
      </c>
      <c r="G324" s="229"/>
      <c r="H324" s="232">
        <v>33.203000000000003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139</v>
      </c>
      <c r="AU324" s="238" t="s">
        <v>82</v>
      </c>
      <c r="AV324" s="12" t="s">
        <v>137</v>
      </c>
      <c r="AW324" s="12" t="s">
        <v>33</v>
      </c>
      <c r="AX324" s="12" t="s">
        <v>80</v>
      </c>
      <c r="AY324" s="238" t="s">
        <v>130</v>
      </c>
    </row>
    <row r="325" s="1" customFormat="1" ht="14.4" customHeight="1">
      <c r="B325" s="38"/>
      <c r="C325" s="204" t="s">
        <v>418</v>
      </c>
      <c r="D325" s="204" t="s">
        <v>132</v>
      </c>
      <c r="E325" s="205" t="s">
        <v>419</v>
      </c>
      <c r="F325" s="206" t="s">
        <v>420</v>
      </c>
      <c r="G325" s="207" t="s">
        <v>135</v>
      </c>
      <c r="H325" s="208">
        <v>33.203000000000003</v>
      </c>
      <c r="I325" s="209"/>
      <c r="J325" s="210">
        <f>ROUND(I325*H325,2)</f>
        <v>0</v>
      </c>
      <c r="K325" s="206" t="s">
        <v>136</v>
      </c>
      <c r="L325" s="43"/>
      <c r="M325" s="211" t="s">
        <v>19</v>
      </c>
      <c r="N325" s="212" t="s">
        <v>43</v>
      </c>
      <c r="O325" s="79"/>
      <c r="P325" s="213">
        <f>O325*H325</f>
        <v>0</v>
      </c>
      <c r="Q325" s="213">
        <v>0.00116</v>
      </c>
      <c r="R325" s="213">
        <f>Q325*H325</f>
        <v>0.038515480000000005</v>
      </c>
      <c r="S325" s="213">
        <v>0</v>
      </c>
      <c r="T325" s="214">
        <f>S325*H325</f>
        <v>0</v>
      </c>
      <c r="AR325" s="17" t="s">
        <v>137</v>
      </c>
      <c r="AT325" s="17" t="s">
        <v>132</v>
      </c>
      <c r="AU325" s="17" t="s">
        <v>82</v>
      </c>
      <c r="AY325" s="17" t="s">
        <v>130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80</v>
      </c>
      <c r="BK325" s="215">
        <f>ROUND(I325*H325,2)</f>
        <v>0</v>
      </c>
      <c r="BL325" s="17" t="s">
        <v>137</v>
      </c>
      <c r="BM325" s="17" t="s">
        <v>421</v>
      </c>
    </row>
    <row r="326" s="13" customFormat="1">
      <c r="B326" s="239"/>
      <c r="C326" s="240"/>
      <c r="D326" s="218" t="s">
        <v>139</v>
      </c>
      <c r="E326" s="241" t="s">
        <v>19</v>
      </c>
      <c r="F326" s="242" t="s">
        <v>171</v>
      </c>
      <c r="G326" s="240"/>
      <c r="H326" s="241" t="s">
        <v>19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139</v>
      </c>
      <c r="AU326" s="248" t="s">
        <v>82</v>
      </c>
      <c r="AV326" s="13" t="s">
        <v>80</v>
      </c>
      <c r="AW326" s="13" t="s">
        <v>33</v>
      </c>
      <c r="AX326" s="13" t="s">
        <v>72</v>
      </c>
      <c r="AY326" s="248" t="s">
        <v>130</v>
      </c>
    </row>
    <row r="327" s="11" customFormat="1">
      <c r="B327" s="216"/>
      <c r="C327" s="217"/>
      <c r="D327" s="218" t="s">
        <v>139</v>
      </c>
      <c r="E327" s="219" t="s">
        <v>19</v>
      </c>
      <c r="F327" s="220" t="s">
        <v>407</v>
      </c>
      <c r="G327" s="217"/>
      <c r="H327" s="221">
        <v>3.9660000000000002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139</v>
      </c>
      <c r="AU327" s="227" t="s">
        <v>82</v>
      </c>
      <c r="AV327" s="11" t="s">
        <v>82</v>
      </c>
      <c r="AW327" s="11" t="s">
        <v>33</v>
      </c>
      <c r="AX327" s="11" t="s">
        <v>72</v>
      </c>
      <c r="AY327" s="227" t="s">
        <v>130</v>
      </c>
    </row>
    <row r="328" s="13" customFormat="1">
      <c r="B328" s="239"/>
      <c r="C328" s="240"/>
      <c r="D328" s="218" t="s">
        <v>139</v>
      </c>
      <c r="E328" s="241" t="s">
        <v>19</v>
      </c>
      <c r="F328" s="242" t="s">
        <v>227</v>
      </c>
      <c r="G328" s="240"/>
      <c r="H328" s="241" t="s">
        <v>19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AT328" s="248" t="s">
        <v>139</v>
      </c>
      <c r="AU328" s="248" t="s">
        <v>82</v>
      </c>
      <c r="AV328" s="13" t="s">
        <v>80</v>
      </c>
      <c r="AW328" s="13" t="s">
        <v>33</v>
      </c>
      <c r="AX328" s="13" t="s">
        <v>72</v>
      </c>
      <c r="AY328" s="248" t="s">
        <v>130</v>
      </c>
    </row>
    <row r="329" s="11" customFormat="1">
      <c r="B329" s="216"/>
      <c r="C329" s="217"/>
      <c r="D329" s="218" t="s">
        <v>139</v>
      </c>
      <c r="E329" s="219" t="s">
        <v>19</v>
      </c>
      <c r="F329" s="220" t="s">
        <v>408</v>
      </c>
      <c r="G329" s="217"/>
      <c r="H329" s="221">
        <v>13.859999999999999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139</v>
      </c>
      <c r="AU329" s="227" t="s">
        <v>82</v>
      </c>
      <c r="AV329" s="11" t="s">
        <v>82</v>
      </c>
      <c r="AW329" s="11" t="s">
        <v>33</v>
      </c>
      <c r="AX329" s="11" t="s">
        <v>72</v>
      </c>
      <c r="AY329" s="227" t="s">
        <v>130</v>
      </c>
    </row>
    <row r="330" s="13" customFormat="1">
      <c r="B330" s="239"/>
      <c r="C330" s="240"/>
      <c r="D330" s="218" t="s">
        <v>139</v>
      </c>
      <c r="E330" s="241" t="s">
        <v>19</v>
      </c>
      <c r="F330" s="242" t="s">
        <v>233</v>
      </c>
      <c r="G330" s="240"/>
      <c r="H330" s="241" t="s">
        <v>19</v>
      </c>
      <c r="I330" s="243"/>
      <c r="J330" s="240"/>
      <c r="K330" s="240"/>
      <c r="L330" s="244"/>
      <c r="M330" s="245"/>
      <c r="N330" s="246"/>
      <c r="O330" s="246"/>
      <c r="P330" s="246"/>
      <c r="Q330" s="246"/>
      <c r="R330" s="246"/>
      <c r="S330" s="246"/>
      <c r="T330" s="247"/>
      <c r="AT330" s="248" t="s">
        <v>139</v>
      </c>
      <c r="AU330" s="248" t="s">
        <v>82</v>
      </c>
      <c r="AV330" s="13" t="s">
        <v>80</v>
      </c>
      <c r="AW330" s="13" t="s">
        <v>33</v>
      </c>
      <c r="AX330" s="13" t="s">
        <v>72</v>
      </c>
      <c r="AY330" s="248" t="s">
        <v>130</v>
      </c>
    </row>
    <row r="331" s="11" customFormat="1">
      <c r="B331" s="216"/>
      <c r="C331" s="217"/>
      <c r="D331" s="218" t="s">
        <v>139</v>
      </c>
      <c r="E331" s="219" t="s">
        <v>19</v>
      </c>
      <c r="F331" s="220" t="s">
        <v>409</v>
      </c>
      <c r="G331" s="217"/>
      <c r="H331" s="221">
        <v>15.377000000000001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139</v>
      </c>
      <c r="AU331" s="227" t="s">
        <v>82</v>
      </c>
      <c r="AV331" s="11" t="s">
        <v>82</v>
      </c>
      <c r="AW331" s="11" t="s">
        <v>33</v>
      </c>
      <c r="AX331" s="11" t="s">
        <v>72</v>
      </c>
      <c r="AY331" s="227" t="s">
        <v>130</v>
      </c>
    </row>
    <row r="332" s="12" customFormat="1">
      <c r="B332" s="228"/>
      <c r="C332" s="229"/>
      <c r="D332" s="218" t="s">
        <v>139</v>
      </c>
      <c r="E332" s="230" t="s">
        <v>19</v>
      </c>
      <c r="F332" s="231" t="s">
        <v>166</v>
      </c>
      <c r="G332" s="229"/>
      <c r="H332" s="232">
        <v>33.203000000000003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139</v>
      </c>
      <c r="AU332" s="238" t="s">
        <v>82</v>
      </c>
      <c r="AV332" s="12" t="s">
        <v>137</v>
      </c>
      <c r="AW332" s="12" t="s">
        <v>33</v>
      </c>
      <c r="AX332" s="12" t="s">
        <v>80</v>
      </c>
      <c r="AY332" s="238" t="s">
        <v>130</v>
      </c>
    </row>
    <row r="333" s="10" customFormat="1" ht="22.8" customHeight="1">
      <c r="B333" s="188"/>
      <c r="C333" s="189"/>
      <c r="D333" s="190" t="s">
        <v>71</v>
      </c>
      <c r="E333" s="202" t="s">
        <v>422</v>
      </c>
      <c r="F333" s="202" t="s">
        <v>423</v>
      </c>
      <c r="G333" s="189"/>
      <c r="H333" s="189"/>
      <c r="I333" s="192"/>
      <c r="J333" s="203">
        <f>BK333</f>
        <v>0</v>
      </c>
      <c r="K333" s="189"/>
      <c r="L333" s="194"/>
      <c r="M333" s="195"/>
      <c r="N333" s="196"/>
      <c r="O333" s="196"/>
      <c r="P333" s="197">
        <f>SUM(P334:P337)</f>
        <v>0</v>
      </c>
      <c r="Q333" s="196"/>
      <c r="R333" s="197">
        <f>SUM(R334:R337)</f>
        <v>0</v>
      </c>
      <c r="S333" s="196"/>
      <c r="T333" s="198">
        <f>SUM(T334:T337)</f>
        <v>0</v>
      </c>
      <c r="AR333" s="199" t="s">
        <v>80</v>
      </c>
      <c r="AT333" s="200" t="s">
        <v>71</v>
      </c>
      <c r="AU333" s="200" t="s">
        <v>80</v>
      </c>
      <c r="AY333" s="199" t="s">
        <v>130</v>
      </c>
      <c r="BK333" s="201">
        <f>SUM(BK334:BK337)</f>
        <v>0</v>
      </c>
    </row>
    <row r="334" s="1" customFormat="1" ht="14.4" customHeight="1">
      <c r="B334" s="38"/>
      <c r="C334" s="204" t="s">
        <v>424</v>
      </c>
      <c r="D334" s="204" t="s">
        <v>132</v>
      </c>
      <c r="E334" s="205" t="s">
        <v>425</v>
      </c>
      <c r="F334" s="206" t="s">
        <v>426</v>
      </c>
      <c r="G334" s="207" t="s">
        <v>195</v>
      </c>
      <c r="H334" s="208">
        <v>572.774</v>
      </c>
      <c r="I334" s="209"/>
      <c r="J334" s="210">
        <f>ROUND(I334*H334,2)</f>
        <v>0</v>
      </c>
      <c r="K334" s="206" t="s">
        <v>136</v>
      </c>
      <c r="L334" s="43"/>
      <c r="M334" s="211" t="s">
        <v>19</v>
      </c>
      <c r="N334" s="212" t="s">
        <v>43</v>
      </c>
      <c r="O334" s="79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17" t="s">
        <v>137</v>
      </c>
      <c r="AT334" s="17" t="s">
        <v>132</v>
      </c>
      <c r="AU334" s="17" t="s">
        <v>82</v>
      </c>
      <c r="AY334" s="17" t="s">
        <v>130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7" t="s">
        <v>80</v>
      </c>
      <c r="BK334" s="215">
        <f>ROUND(I334*H334,2)</f>
        <v>0</v>
      </c>
      <c r="BL334" s="17" t="s">
        <v>137</v>
      </c>
      <c r="BM334" s="17" t="s">
        <v>427</v>
      </c>
    </row>
    <row r="335" s="1" customFormat="1" ht="18" customHeight="1">
      <c r="B335" s="38"/>
      <c r="C335" s="204" t="s">
        <v>428</v>
      </c>
      <c r="D335" s="204" t="s">
        <v>132</v>
      </c>
      <c r="E335" s="205" t="s">
        <v>429</v>
      </c>
      <c r="F335" s="206" t="s">
        <v>430</v>
      </c>
      <c r="G335" s="207" t="s">
        <v>195</v>
      </c>
      <c r="H335" s="208">
        <v>6873.2879999999996</v>
      </c>
      <c r="I335" s="209"/>
      <c r="J335" s="210">
        <f>ROUND(I335*H335,2)</f>
        <v>0</v>
      </c>
      <c r="K335" s="206" t="s">
        <v>136</v>
      </c>
      <c r="L335" s="43"/>
      <c r="M335" s="211" t="s">
        <v>19</v>
      </c>
      <c r="N335" s="212" t="s">
        <v>43</v>
      </c>
      <c r="O335" s="79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17" t="s">
        <v>137</v>
      </c>
      <c r="AT335" s="17" t="s">
        <v>132</v>
      </c>
      <c r="AU335" s="17" t="s">
        <v>82</v>
      </c>
      <c r="AY335" s="17" t="s">
        <v>130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7" t="s">
        <v>80</v>
      </c>
      <c r="BK335" s="215">
        <f>ROUND(I335*H335,2)</f>
        <v>0</v>
      </c>
      <c r="BL335" s="17" t="s">
        <v>137</v>
      </c>
      <c r="BM335" s="17" t="s">
        <v>431</v>
      </c>
    </row>
    <row r="336" s="11" customFormat="1">
      <c r="B336" s="216"/>
      <c r="C336" s="217"/>
      <c r="D336" s="218" t="s">
        <v>139</v>
      </c>
      <c r="E336" s="217"/>
      <c r="F336" s="220" t="s">
        <v>432</v>
      </c>
      <c r="G336" s="217"/>
      <c r="H336" s="221">
        <v>6873.2879999999996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139</v>
      </c>
      <c r="AU336" s="227" t="s">
        <v>82</v>
      </c>
      <c r="AV336" s="11" t="s">
        <v>82</v>
      </c>
      <c r="AW336" s="11" t="s">
        <v>4</v>
      </c>
      <c r="AX336" s="11" t="s">
        <v>80</v>
      </c>
      <c r="AY336" s="227" t="s">
        <v>130</v>
      </c>
    </row>
    <row r="337" s="1" customFormat="1" ht="18" customHeight="1">
      <c r="B337" s="38"/>
      <c r="C337" s="204" t="s">
        <v>433</v>
      </c>
      <c r="D337" s="204" t="s">
        <v>132</v>
      </c>
      <c r="E337" s="205" t="s">
        <v>434</v>
      </c>
      <c r="F337" s="206" t="s">
        <v>435</v>
      </c>
      <c r="G337" s="207" t="s">
        <v>195</v>
      </c>
      <c r="H337" s="208">
        <v>572.774</v>
      </c>
      <c r="I337" s="209"/>
      <c r="J337" s="210">
        <f>ROUND(I337*H337,2)</f>
        <v>0</v>
      </c>
      <c r="K337" s="206" t="s">
        <v>136</v>
      </c>
      <c r="L337" s="43"/>
      <c r="M337" s="211" t="s">
        <v>19</v>
      </c>
      <c r="N337" s="212" t="s">
        <v>43</v>
      </c>
      <c r="O337" s="79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17" t="s">
        <v>137</v>
      </c>
      <c r="AT337" s="17" t="s">
        <v>132</v>
      </c>
      <c r="AU337" s="17" t="s">
        <v>82</v>
      </c>
      <c r="AY337" s="17" t="s">
        <v>130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17" t="s">
        <v>80</v>
      </c>
      <c r="BK337" s="215">
        <f>ROUND(I337*H337,2)</f>
        <v>0</v>
      </c>
      <c r="BL337" s="17" t="s">
        <v>137</v>
      </c>
      <c r="BM337" s="17" t="s">
        <v>436</v>
      </c>
    </row>
    <row r="338" s="10" customFormat="1" ht="25.92" customHeight="1">
      <c r="B338" s="188"/>
      <c r="C338" s="189"/>
      <c r="D338" s="190" t="s">
        <v>71</v>
      </c>
      <c r="E338" s="191" t="s">
        <v>437</v>
      </c>
      <c r="F338" s="191" t="s">
        <v>438</v>
      </c>
      <c r="G338" s="189"/>
      <c r="H338" s="189"/>
      <c r="I338" s="192"/>
      <c r="J338" s="193">
        <f>BK338</f>
        <v>0</v>
      </c>
      <c r="K338" s="189"/>
      <c r="L338" s="194"/>
      <c r="M338" s="195"/>
      <c r="N338" s="196"/>
      <c r="O338" s="196"/>
      <c r="P338" s="197">
        <f>P339+P342+P347+P356+P373+P376+P389+P398+P401+P408</f>
        <v>0</v>
      </c>
      <c r="Q338" s="196"/>
      <c r="R338" s="197">
        <f>R339+R342+R347+R356+R373+R376+R389+R398+R401+R408</f>
        <v>0.01728</v>
      </c>
      <c r="S338" s="196"/>
      <c r="T338" s="198">
        <f>T339+T342+T347+T356+T373+T376+T389+T398+T401+T408</f>
        <v>24.111103119999999</v>
      </c>
      <c r="AR338" s="199" t="s">
        <v>82</v>
      </c>
      <c r="AT338" s="200" t="s">
        <v>71</v>
      </c>
      <c r="AU338" s="200" t="s">
        <v>72</v>
      </c>
      <c r="AY338" s="199" t="s">
        <v>130</v>
      </c>
      <c r="BK338" s="201">
        <f>BK339+BK342+BK347+BK356+BK373+BK376+BK389+BK398+BK401+BK408</f>
        <v>0</v>
      </c>
    </row>
    <row r="339" s="10" customFormat="1" ht="22.8" customHeight="1">
      <c r="B339" s="188"/>
      <c r="C339" s="189"/>
      <c r="D339" s="190" t="s">
        <v>71</v>
      </c>
      <c r="E339" s="202" t="s">
        <v>439</v>
      </c>
      <c r="F339" s="202" t="s">
        <v>440</v>
      </c>
      <c r="G339" s="189"/>
      <c r="H339" s="189"/>
      <c r="I339" s="192"/>
      <c r="J339" s="203">
        <f>BK339</f>
        <v>0</v>
      </c>
      <c r="K339" s="189"/>
      <c r="L339" s="194"/>
      <c r="M339" s="195"/>
      <c r="N339" s="196"/>
      <c r="O339" s="196"/>
      <c r="P339" s="197">
        <f>SUM(P340:P341)</f>
        <v>0</v>
      </c>
      <c r="Q339" s="196"/>
      <c r="R339" s="197">
        <f>SUM(R340:R341)</f>
        <v>0</v>
      </c>
      <c r="S339" s="196"/>
      <c r="T339" s="198">
        <f>SUM(T340:T341)</f>
        <v>0.07758000000000001</v>
      </c>
      <c r="AR339" s="199" t="s">
        <v>82</v>
      </c>
      <c r="AT339" s="200" t="s">
        <v>71</v>
      </c>
      <c r="AU339" s="200" t="s">
        <v>80</v>
      </c>
      <c r="AY339" s="199" t="s">
        <v>130</v>
      </c>
      <c r="BK339" s="201">
        <f>SUM(BK340:BK341)</f>
        <v>0</v>
      </c>
    </row>
    <row r="340" s="1" customFormat="1" ht="14.4" customHeight="1">
      <c r="B340" s="38"/>
      <c r="C340" s="204" t="s">
        <v>441</v>
      </c>
      <c r="D340" s="204" t="s">
        <v>132</v>
      </c>
      <c r="E340" s="205" t="s">
        <v>442</v>
      </c>
      <c r="F340" s="206" t="s">
        <v>443</v>
      </c>
      <c r="G340" s="207" t="s">
        <v>444</v>
      </c>
      <c r="H340" s="208">
        <v>2</v>
      </c>
      <c r="I340" s="209"/>
      <c r="J340" s="210">
        <f>ROUND(I340*H340,2)</f>
        <v>0</v>
      </c>
      <c r="K340" s="206" t="s">
        <v>136</v>
      </c>
      <c r="L340" s="43"/>
      <c r="M340" s="211" t="s">
        <v>19</v>
      </c>
      <c r="N340" s="212" t="s">
        <v>43</v>
      </c>
      <c r="O340" s="79"/>
      <c r="P340" s="213">
        <f>O340*H340</f>
        <v>0</v>
      </c>
      <c r="Q340" s="213">
        <v>0</v>
      </c>
      <c r="R340" s="213">
        <f>Q340*H340</f>
        <v>0</v>
      </c>
      <c r="S340" s="213">
        <v>0.01933</v>
      </c>
      <c r="T340" s="214">
        <f>S340*H340</f>
        <v>0.03866</v>
      </c>
      <c r="AR340" s="17" t="s">
        <v>240</v>
      </c>
      <c r="AT340" s="17" t="s">
        <v>132</v>
      </c>
      <c r="AU340" s="17" t="s">
        <v>82</v>
      </c>
      <c r="AY340" s="17" t="s">
        <v>130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7" t="s">
        <v>80</v>
      </c>
      <c r="BK340" s="215">
        <f>ROUND(I340*H340,2)</f>
        <v>0</v>
      </c>
      <c r="BL340" s="17" t="s">
        <v>240</v>
      </c>
      <c r="BM340" s="17" t="s">
        <v>445</v>
      </c>
    </row>
    <row r="341" s="1" customFormat="1" ht="14.4" customHeight="1">
      <c r="B341" s="38"/>
      <c r="C341" s="204" t="s">
        <v>446</v>
      </c>
      <c r="D341" s="204" t="s">
        <v>132</v>
      </c>
      <c r="E341" s="205" t="s">
        <v>447</v>
      </c>
      <c r="F341" s="206" t="s">
        <v>448</v>
      </c>
      <c r="G341" s="207" t="s">
        <v>444</v>
      </c>
      <c r="H341" s="208">
        <v>2</v>
      </c>
      <c r="I341" s="209"/>
      <c r="J341" s="210">
        <f>ROUND(I341*H341,2)</f>
        <v>0</v>
      </c>
      <c r="K341" s="206" t="s">
        <v>136</v>
      </c>
      <c r="L341" s="43"/>
      <c r="M341" s="211" t="s">
        <v>19</v>
      </c>
      <c r="N341" s="212" t="s">
        <v>43</v>
      </c>
      <c r="O341" s="79"/>
      <c r="P341" s="213">
        <f>O341*H341</f>
        <v>0</v>
      </c>
      <c r="Q341" s="213">
        <v>0</v>
      </c>
      <c r="R341" s="213">
        <f>Q341*H341</f>
        <v>0</v>
      </c>
      <c r="S341" s="213">
        <v>0.019460000000000002</v>
      </c>
      <c r="T341" s="214">
        <f>S341*H341</f>
        <v>0.038920000000000003</v>
      </c>
      <c r="AR341" s="17" t="s">
        <v>240</v>
      </c>
      <c r="AT341" s="17" t="s">
        <v>132</v>
      </c>
      <c r="AU341" s="17" t="s">
        <v>82</v>
      </c>
      <c r="AY341" s="17" t="s">
        <v>130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17" t="s">
        <v>80</v>
      </c>
      <c r="BK341" s="215">
        <f>ROUND(I341*H341,2)</f>
        <v>0</v>
      </c>
      <c r="BL341" s="17" t="s">
        <v>240</v>
      </c>
      <c r="BM341" s="17" t="s">
        <v>449</v>
      </c>
    </row>
    <row r="342" s="10" customFormat="1" ht="22.8" customHeight="1">
      <c r="B342" s="188"/>
      <c r="C342" s="189"/>
      <c r="D342" s="190" t="s">
        <v>71</v>
      </c>
      <c r="E342" s="202" t="s">
        <v>450</v>
      </c>
      <c r="F342" s="202" t="s">
        <v>451</v>
      </c>
      <c r="G342" s="189"/>
      <c r="H342" s="189"/>
      <c r="I342" s="192"/>
      <c r="J342" s="203">
        <f>BK342</f>
        <v>0</v>
      </c>
      <c r="K342" s="189"/>
      <c r="L342" s="194"/>
      <c r="M342" s="195"/>
      <c r="N342" s="196"/>
      <c r="O342" s="196"/>
      <c r="P342" s="197">
        <f>SUM(P343:P346)</f>
        <v>0</v>
      </c>
      <c r="Q342" s="196"/>
      <c r="R342" s="197">
        <f>SUM(R343:R346)</f>
        <v>0.01728</v>
      </c>
      <c r="S342" s="196"/>
      <c r="T342" s="198">
        <f>SUM(T343:T346)</f>
        <v>1.09728</v>
      </c>
      <c r="AR342" s="199" t="s">
        <v>82</v>
      </c>
      <c r="AT342" s="200" t="s">
        <v>71</v>
      </c>
      <c r="AU342" s="200" t="s">
        <v>80</v>
      </c>
      <c r="AY342" s="199" t="s">
        <v>130</v>
      </c>
      <c r="BK342" s="201">
        <f>SUM(BK343:BK346)</f>
        <v>0</v>
      </c>
    </row>
    <row r="343" s="1" customFormat="1" ht="14.4" customHeight="1">
      <c r="B343" s="38"/>
      <c r="C343" s="204" t="s">
        <v>452</v>
      </c>
      <c r="D343" s="204" t="s">
        <v>132</v>
      </c>
      <c r="E343" s="205" t="s">
        <v>453</v>
      </c>
      <c r="F343" s="206" t="s">
        <v>454</v>
      </c>
      <c r="G343" s="207" t="s">
        <v>305</v>
      </c>
      <c r="H343" s="208">
        <v>432</v>
      </c>
      <c r="I343" s="209"/>
      <c r="J343" s="210">
        <f>ROUND(I343*H343,2)</f>
        <v>0</v>
      </c>
      <c r="K343" s="206" t="s">
        <v>136</v>
      </c>
      <c r="L343" s="43"/>
      <c r="M343" s="211" t="s">
        <v>19</v>
      </c>
      <c r="N343" s="212" t="s">
        <v>43</v>
      </c>
      <c r="O343" s="79"/>
      <c r="P343" s="213">
        <f>O343*H343</f>
        <v>0</v>
      </c>
      <c r="Q343" s="213">
        <v>4.0000000000000003E-05</v>
      </c>
      <c r="R343" s="213">
        <f>Q343*H343</f>
        <v>0.01728</v>
      </c>
      <c r="S343" s="213">
        <v>0.0025400000000000002</v>
      </c>
      <c r="T343" s="214">
        <f>S343*H343</f>
        <v>1.09728</v>
      </c>
      <c r="AR343" s="17" t="s">
        <v>240</v>
      </c>
      <c r="AT343" s="17" t="s">
        <v>132</v>
      </c>
      <c r="AU343" s="17" t="s">
        <v>82</v>
      </c>
      <c r="AY343" s="17" t="s">
        <v>130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17" t="s">
        <v>80</v>
      </c>
      <c r="BK343" s="215">
        <f>ROUND(I343*H343,2)</f>
        <v>0</v>
      </c>
      <c r="BL343" s="17" t="s">
        <v>240</v>
      </c>
      <c r="BM343" s="17" t="s">
        <v>455</v>
      </c>
    </row>
    <row r="344" s="11" customFormat="1">
      <c r="B344" s="216"/>
      <c r="C344" s="217"/>
      <c r="D344" s="218" t="s">
        <v>139</v>
      </c>
      <c r="E344" s="219" t="s">
        <v>19</v>
      </c>
      <c r="F344" s="220" t="s">
        <v>456</v>
      </c>
      <c r="G344" s="217"/>
      <c r="H344" s="221">
        <v>216</v>
      </c>
      <c r="I344" s="222"/>
      <c r="J344" s="217"/>
      <c r="K344" s="217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139</v>
      </c>
      <c r="AU344" s="227" t="s">
        <v>82</v>
      </c>
      <c r="AV344" s="11" t="s">
        <v>82</v>
      </c>
      <c r="AW344" s="11" t="s">
        <v>33</v>
      </c>
      <c r="AX344" s="11" t="s">
        <v>72</v>
      </c>
      <c r="AY344" s="227" t="s">
        <v>130</v>
      </c>
    </row>
    <row r="345" s="11" customFormat="1">
      <c r="B345" s="216"/>
      <c r="C345" s="217"/>
      <c r="D345" s="218" t="s">
        <v>139</v>
      </c>
      <c r="E345" s="219" t="s">
        <v>19</v>
      </c>
      <c r="F345" s="220" t="s">
        <v>457</v>
      </c>
      <c r="G345" s="217"/>
      <c r="H345" s="221">
        <v>216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139</v>
      </c>
      <c r="AU345" s="227" t="s">
        <v>82</v>
      </c>
      <c r="AV345" s="11" t="s">
        <v>82</v>
      </c>
      <c r="AW345" s="11" t="s">
        <v>33</v>
      </c>
      <c r="AX345" s="11" t="s">
        <v>72</v>
      </c>
      <c r="AY345" s="227" t="s">
        <v>130</v>
      </c>
    </row>
    <row r="346" s="12" customFormat="1">
      <c r="B346" s="228"/>
      <c r="C346" s="229"/>
      <c r="D346" s="218" t="s">
        <v>139</v>
      </c>
      <c r="E346" s="230" t="s">
        <v>19</v>
      </c>
      <c r="F346" s="231" t="s">
        <v>166</v>
      </c>
      <c r="G346" s="229"/>
      <c r="H346" s="232">
        <v>432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139</v>
      </c>
      <c r="AU346" s="238" t="s">
        <v>82</v>
      </c>
      <c r="AV346" s="12" t="s">
        <v>137</v>
      </c>
      <c r="AW346" s="12" t="s">
        <v>33</v>
      </c>
      <c r="AX346" s="12" t="s">
        <v>80</v>
      </c>
      <c r="AY346" s="238" t="s">
        <v>130</v>
      </c>
    </row>
    <row r="347" s="10" customFormat="1" ht="22.8" customHeight="1">
      <c r="B347" s="188"/>
      <c r="C347" s="189"/>
      <c r="D347" s="190" t="s">
        <v>71</v>
      </c>
      <c r="E347" s="202" t="s">
        <v>458</v>
      </c>
      <c r="F347" s="202" t="s">
        <v>459</v>
      </c>
      <c r="G347" s="189"/>
      <c r="H347" s="189"/>
      <c r="I347" s="192"/>
      <c r="J347" s="203">
        <f>BK347</f>
        <v>0</v>
      </c>
      <c r="K347" s="189"/>
      <c r="L347" s="194"/>
      <c r="M347" s="195"/>
      <c r="N347" s="196"/>
      <c r="O347" s="196"/>
      <c r="P347" s="197">
        <f>SUM(P348:P355)</f>
        <v>0</v>
      </c>
      <c r="Q347" s="196"/>
      <c r="R347" s="197">
        <f>SUM(R348:R355)</f>
        <v>0</v>
      </c>
      <c r="S347" s="196"/>
      <c r="T347" s="198">
        <f>SUM(T348:T355)</f>
        <v>0.61689600000000011</v>
      </c>
      <c r="AR347" s="199" t="s">
        <v>82</v>
      </c>
      <c r="AT347" s="200" t="s">
        <v>71</v>
      </c>
      <c r="AU347" s="200" t="s">
        <v>80</v>
      </c>
      <c r="AY347" s="199" t="s">
        <v>130</v>
      </c>
      <c r="BK347" s="201">
        <f>SUM(BK348:BK355)</f>
        <v>0</v>
      </c>
    </row>
    <row r="348" s="1" customFormat="1" ht="14.4" customHeight="1">
      <c r="B348" s="38"/>
      <c r="C348" s="204" t="s">
        <v>460</v>
      </c>
      <c r="D348" s="204" t="s">
        <v>132</v>
      </c>
      <c r="E348" s="205" t="s">
        <v>461</v>
      </c>
      <c r="F348" s="206" t="s">
        <v>462</v>
      </c>
      <c r="G348" s="207" t="s">
        <v>135</v>
      </c>
      <c r="H348" s="208">
        <v>25.920000000000002</v>
      </c>
      <c r="I348" s="209"/>
      <c r="J348" s="210">
        <f>ROUND(I348*H348,2)</f>
        <v>0</v>
      </c>
      <c r="K348" s="206" t="s">
        <v>136</v>
      </c>
      <c r="L348" s="43"/>
      <c r="M348" s="211" t="s">
        <v>19</v>
      </c>
      <c r="N348" s="212" t="s">
        <v>43</v>
      </c>
      <c r="O348" s="79"/>
      <c r="P348" s="213">
        <f>O348*H348</f>
        <v>0</v>
      </c>
      <c r="Q348" s="213">
        <v>0</v>
      </c>
      <c r="R348" s="213">
        <f>Q348*H348</f>
        <v>0</v>
      </c>
      <c r="S348" s="213">
        <v>0.023800000000000002</v>
      </c>
      <c r="T348" s="214">
        <f>S348*H348</f>
        <v>0.61689600000000011</v>
      </c>
      <c r="AR348" s="17" t="s">
        <v>240</v>
      </c>
      <c r="AT348" s="17" t="s">
        <v>132</v>
      </c>
      <c r="AU348" s="17" t="s">
        <v>82</v>
      </c>
      <c r="AY348" s="17" t="s">
        <v>130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7" t="s">
        <v>80</v>
      </c>
      <c r="BK348" s="215">
        <f>ROUND(I348*H348,2)</f>
        <v>0</v>
      </c>
      <c r="BL348" s="17" t="s">
        <v>240</v>
      </c>
      <c r="BM348" s="17" t="s">
        <v>463</v>
      </c>
    </row>
    <row r="349" s="11" customFormat="1">
      <c r="B349" s="216"/>
      <c r="C349" s="217"/>
      <c r="D349" s="218" t="s">
        <v>139</v>
      </c>
      <c r="E349" s="219" t="s">
        <v>19</v>
      </c>
      <c r="F349" s="220" t="s">
        <v>464</v>
      </c>
      <c r="G349" s="217"/>
      <c r="H349" s="221">
        <v>12.960000000000001</v>
      </c>
      <c r="I349" s="222"/>
      <c r="J349" s="217"/>
      <c r="K349" s="217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139</v>
      </c>
      <c r="AU349" s="227" t="s">
        <v>82</v>
      </c>
      <c r="AV349" s="11" t="s">
        <v>82</v>
      </c>
      <c r="AW349" s="11" t="s">
        <v>33</v>
      </c>
      <c r="AX349" s="11" t="s">
        <v>72</v>
      </c>
      <c r="AY349" s="227" t="s">
        <v>130</v>
      </c>
    </row>
    <row r="350" s="11" customFormat="1">
      <c r="B350" s="216"/>
      <c r="C350" s="217"/>
      <c r="D350" s="218" t="s">
        <v>139</v>
      </c>
      <c r="E350" s="219" t="s">
        <v>19</v>
      </c>
      <c r="F350" s="220" t="s">
        <v>465</v>
      </c>
      <c r="G350" s="217"/>
      <c r="H350" s="221">
        <v>12.960000000000001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139</v>
      </c>
      <c r="AU350" s="227" t="s">
        <v>82</v>
      </c>
      <c r="AV350" s="11" t="s">
        <v>82</v>
      </c>
      <c r="AW350" s="11" t="s">
        <v>33</v>
      </c>
      <c r="AX350" s="11" t="s">
        <v>72</v>
      </c>
      <c r="AY350" s="227" t="s">
        <v>130</v>
      </c>
    </row>
    <row r="351" s="12" customFormat="1">
      <c r="B351" s="228"/>
      <c r="C351" s="229"/>
      <c r="D351" s="218" t="s">
        <v>139</v>
      </c>
      <c r="E351" s="230" t="s">
        <v>19</v>
      </c>
      <c r="F351" s="231" t="s">
        <v>166</v>
      </c>
      <c r="G351" s="229"/>
      <c r="H351" s="232">
        <v>25.920000000000002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139</v>
      </c>
      <c r="AU351" s="238" t="s">
        <v>82</v>
      </c>
      <c r="AV351" s="12" t="s">
        <v>137</v>
      </c>
      <c r="AW351" s="12" t="s">
        <v>33</v>
      </c>
      <c r="AX351" s="12" t="s">
        <v>80</v>
      </c>
      <c r="AY351" s="238" t="s">
        <v>130</v>
      </c>
    </row>
    <row r="352" s="1" customFormat="1" ht="14.4" customHeight="1">
      <c r="B352" s="38"/>
      <c r="C352" s="204" t="s">
        <v>466</v>
      </c>
      <c r="D352" s="204" t="s">
        <v>132</v>
      </c>
      <c r="E352" s="205" t="s">
        <v>467</v>
      </c>
      <c r="F352" s="206" t="s">
        <v>468</v>
      </c>
      <c r="G352" s="207" t="s">
        <v>135</v>
      </c>
      <c r="H352" s="208">
        <v>25.920000000000002</v>
      </c>
      <c r="I352" s="209"/>
      <c r="J352" s="210">
        <f>ROUND(I352*H352,2)</f>
        <v>0</v>
      </c>
      <c r="K352" s="206" t="s">
        <v>136</v>
      </c>
      <c r="L352" s="43"/>
      <c r="M352" s="211" t="s">
        <v>19</v>
      </c>
      <c r="N352" s="212" t="s">
        <v>43</v>
      </c>
      <c r="O352" s="79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AR352" s="17" t="s">
        <v>240</v>
      </c>
      <c r="AT352" s="17" t="s">
        <v>132</v>
      </c>
      <c r="AU352" s="17" t="s">
        <v>82</v>
      </c>
      <c r="AY352" s="17" t="s">
        <v>130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7" t="s">
        <v>80</v>
      </c>
      <c r="BK352" s="215">
        <f>ROUND(I352*H352,2)</f>
        <v>0</v>
      </c>
      <c r="BL352" s="17" t="s">
        <v>240</v>
      </c>
      <c r="BM352" s="17" t="s">
        <v>469</v>
      </c>
    </row>
    <row r="353" s="11" customFormat="1">
      <c r="B353" s="216"/>
      <c r="C353" s="217"/>
      <c r="D353" s="218" t="s">
        <v>139</v>
      </c>
      <c r="E353" s="219" t="s">
        <v>19</v>
      </c>
      <c r="F353" s="220" t="s">
        <v>464</v>
      </c>
      <c r="G353" s="217"/>
      <c r="H353" s="221">
        <v>12.960000000000001</v>
      </c>
      <c r="I353" s="222"/>
      <c r="J353" s="217"/>
      <c r="K353" s="217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139</v>
      </c>
      <c r="AU353" s="227" t="s">
        <v>82</v>
      </c>
      <c r="AV353" s="11" t="s">
        <v>82</v>
      </c>
      <c r="AW353" s="11" t="s">
        <v>33</v>
      </c>
      <c r="AX353" s="11" t="s">
        <v>72</v>
      </c>
      <c r="AY353" s="227" t="s">
        <v>130</v>
      </c>
    </row>
    <row r="354" s="11" customFormat="1">
      <c r="B354" s="216"/>
      <c r="C354" s="217"/>
      <c r="D354" s="218" t="s">
        <v>139</v>
      </c>
      <c r="E354" s="219" t="s">
        <v>19</v>
      </c>
      <c r="F354" s="220" t="s">
        <v>465</v>
      </c>
      <c r="G354" s="217"/>
      <c r="H354" s="221">
        <v>12.960000000000001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139</v>
      </c>
      <c r="AU354" s="227" t="s">
        <v>82</v>
      </c>
      <c r="AV354" s="11" t="s">
        <v>82</v>
      </c>
      <c r="AW354" s="11" t="s">
        <v>33</v>
      </c>
      <c r="AX354" s="11" t="s">
        <v>72</v>
      </c>
      <c r="AY354" s="227" t="s">
        <v>130</v>
      </c>
    </row>
    <row r="355" s="12" customFormat="1">
      <c r="B355" s="228"/>
      <c r="C355" s="229"/>
      <c r="D355" s="218" t="s">
        <v>139</v>
      </c>
      <c r="E355" s="230" t="s">
        <v>19</v>
      </c>
      <c r="F355" s="231" t="s">
        <v>166</v>
      </c>
      <c r="G355" s="229"/>
      <c r="H355" s="232">
        <v>25.920000000000002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139</v>
      </c>
      <c r="AU355" s="238" t="s">
        <v>82</v>
      </c>
      <c r="AV355" s="12" t="s">
        <v>137</v>
      </c>
      <c r="AW355" s="12" t="s">
        <v>33</v>
      </c>
      <c r="AX355" s="12" t="s">
        <v>80</v>
      </c>
      <c r="AY355" s="238" t="s">
        <v>130</v>
      </c>
    </row>
    <row r="356" s="10" customFormat="1" ht="22.8" customHeight="1">
      <c r="B356" s="188"/>
      <c r="C356" s="189"/>
      <c r="D356" s="190" t="s">
        <v>71</v>
      </c>
      <c r="E356" s="202" t="s">
        <v>470</v>
      </c>
      <c r="F356" s="202" t="s">
        <v>471</v>
      </c>
      <c r="G356" s="189"/>
      <c r="H356" s="189"/>
      <c r="I356" s="192"/>
      <c r="J356" s="203">
        <f>BK356</f>
        <v>0</v>
      </c>
      <c r="K356" s="189"/>
      <c r="L356" s="194"/>
      <c r="M356" s="195"/>
      <c r="N356" s="196"/>
      <c r="O356" s="196"/>
      <c r="P356" s="197">
        <f>SUM(P357:P372)</f>
        <v>0</v>
      </c>
      <c r="Q356" s="196"/>
      <c r="R356" s="197">
        <f>SUM(R357:R372)</f>
        <v>0</v>
      </c>
      <c r="S356" s="196"/>
      <c r="T356" s="198">
        <f>SUM(T357:T372)</f>
        <v>12.100778799999999</v>
      </c>
      <c r="AR356" s="199" t="s">
        <v>82</v>
      </c>
      <c r="AT356" s="200" t="s">
        <v>71</v>
      </c>
      <c r="AU356" s="200" t="s">
        <v>80</v>
      </c>
      <c r="AY356" s="199" t="s">
        <v>130</v>
      </c>
      <c r="BK356" s="201">
        <f>SUM(BK357:BK372)</f>
        <v>0</v>
      </c>
    </row>
    <row r="357" s="1" customFormat="1" ht="14.4" customHeight="1">
      <c r="B357" s="38"/>
      <c r="C357" s="204" t="s">
        <v>472</v>
      </c>
      <c r="D357" s="204" t="s">
        <v>132</v>
      </c>
      <c r="E357" s="205" t="s">
        <v>473</v>
      </c>
      <c r="F357" s="206" t="s">
        <v>474</v>
      </c>
      <c r="G357" s="207" t="s">
        <v>305</v>
      </c>
      <c r="H357" s="208">
        <v>67.25</v>
      </c>
      <c r="I357" s="209"/>
      <c r="J357" s="210">
        <f>ROUND(I357*H357,2)</f>
        <v>0</v>
      </c>
      <c r="K357" s="206" t="s">
        <v>136</v>
      </c>
      <c r="L357" s="43"/>
      <c r="M357" s="211" t="s">
        <v>19</v>
      </c>
      <c r="N357" s="212" t="s">
        <v>43</v>
      </c>
      <c r="O357" s="79"/>
      <c r="P357" s="213">
        <f>O357*H357</f>
        <v>0</v>
      </c>
      <c r="Q357" s="213">
        <v>0</v>
      </c>
      <c r="R357" s="213">
        <f>Q357*H357</f>
        <v>0</v>
      </c>
      <c r="S357" s="213">
        <v>0.024</v>
      </c>
      <c r="T357" s="214">
        <f>S357*H357</f>
        <v>1.6140000000000001</v>
      </c>
      <c r="AR357" s="17" t="s">
        <v>240</v>
      </c>
      <c r="AT357" s="17" t="s">
        <v>132</v>
      </c>
      <c r="AU357" s="17" t="s">
        <v>82</v>
      </c>
      <c r="AY357" s="17" t="s">
        <v>130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7" t="s">
        <v>80</v>
      </c>
      <c r="BK357" s="215">
        <f>ROUND(I357*H357,2)</f>
        <v>0</v>
      </c>
      <c r="BL357" s="17" t="s">
        <v>240</v>
      </c>
      <c r="BM357" s="17" t="s">
        <v>475</v>
      </c>
    </row>
    <row r="358" s="11" customFormat="1">
      <c r="B358" s="216"/>
      <c r="C358" s="217"/>
      <c r="D358" s="218" t="s">
        <v>139</v>
      </c>
      <c r="E358" s="219" t="s">
        <v>19</v>
      </c>
      <c r="F358" s="220" t="s">
        <v>476</v>
      </c>
      <c r="G358" s="217"/>
      <c r="H358" s="221">
        <v>12.699999999999999</v>
      </c>
      <c r="I358" s="222"/>
      <c r="J358" s="217"/>
      <c r="K358" s="217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139</v>
      </c>
      <c r="AU358" s="227" t="s">
        <v>82</v>
      </c>
      <c r="AV358" s="11" t="s">
        <v>82</v>
      </c>
      <c r="AW358" s="11" t="s">
        <v>33</v>
      </c>
      <c r="AX358" s="11" t="s">
        <v>72</v>
      </c>
      <c r="AY358" s="227" t="s">
        <v>130</v>
      </c>
    </row>
    <row r="359" s="11" customFormat="1">
      <c r="B359" s="216"/>
      <c r="C359" s="217"/>
      <c r="D359" s="218" t="s">
        <v>139</v>
      </c>
      <c r="E359" s="219" t="s">
        <v>19</v>
      </c>
      <c r="F359" s="220" t="s">
        <v>477</v>
      </c>
      <c r="G359" s="217"/>
      <c r="H359" s="221">
        <v>47.549999999999997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139</v>
      </c>
      <c r="AU359" s="227" t="s">
        <v>82</v>
      </c>
      <c r="AV359" s="11" t="s">
        <v>82</v>
      </c>
      <c r="AW359" s="11" t="s">
        <v>33</v>
      </c>
      <c r="AX359" s="11" t="s">
        <v>72</v>
      </c>
      <c r="AY359" s="227" t="s">
        <v>130</v>
      </c>
    </row>
    <row r="360" s="11" customFormat="1">
      <c r="B360" s="216"/>
      <c r="C360" s="217"/>
      <c r="D360" s="218" t="s">
        <v>139</v>
      </c>
      <c r="E360" s="219" t="s">
        <v>19</v>
      </c>
      <c r="F360" s="220" t="s">
        <v>478</v>
      </c>
      <c r="G360" s="217"/>
      <c r="H360" s="221">
        <v>7</v>
      </c>
      <c r="I360" s="222"/>
      <c r="J360" s="217"/>
      <c r="K360" s="217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139</v>
      </c>
      <c r="AU360" s="227" t="s">
        <v>82</v>
      </c>
      <c r="AV360" s="11" t="s">
        <v>82</v>
      </c>
      <c r="AW360" s="11" t="s">
        <v>33</v>
      </c>
      <c r="AX360" s="11" t="s">
        <v>72</v>
      </c>
      <c r="AY360" s="227" t="s">
        <v>130</v>
      </c>
    </row>
    <row r="361" s="12" customFormat="1">
      <c r="B361" s="228"/>
      <c r="C361" s="229"/>
      <c r="D361" s="218" t="s">
        <v>139</v>
      </c>
      <c r="E361" s="230" t="s">
        <v>19</v>
      </c>
      <c r="F361" s="231" t="s">
        <v>166</v>
      </c>
      <c r="G361" s="229"/>
      <c r="H361" s="232">
        <v>67.25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139</v>
      </c>
      <c r="AU361" s="238" t="s">
        <v>82</v>
      </c>
      <c r="AV361" s="12" t="s">
        <v>137</v>
      </c>
      <c r="AW361" s="12" t="s">
        <v>33</v>
      </c>
      <c r="AX361" s="12" t="s">
        <v>80</v>
      </c>
      <c r="AY361" s="238" t="s">
        <v>130</v>
      </c>
    </row>
    <row r="362" s="1" customFormat="1" ht="14.4" customHeight="1">
      <c r="B362" s="38"/>
      <c r="C362" s="204" t="s">
        <v>479</v>
      </c>
      <c r="D362" s="204" t="s">
        <v>132</v>
      </c>
      <c r="E362" s="205" t="s">
        <v>480</v>
      </c>
      <c r="F362" s="206" t="s">
        <v>481</v>
      </c>
      <c r="G362" s="207" t="s">
        <v>305</v>
      </c>
      <c r="H362" s="208">
        <v>25.199999999999999</v>
      </c>
      <c r="I362" s="209"/>
      <c r="J362" s="210">
        <f>ROUND(I362*H362,2)</f>
        <v>0</v>
      </c>
      <c r="K362" s="206" t="s">
        <v>136</v>
      </c>
      <c r="L362" s="43"/>
      <c r="M362" s="211" t="s">
        <v>19</v>
      </c>
      <c r="N362" s="212" t="s">
        <v>43</v>
      </c>
      <c r="O362" s="79"/>
      <c r="P362" s="213">
        <f>O362*H362</f>
        <v>0</v>
      </c>
      <c r="Q362" s="213">
        <v>0</v>
      </c>
      <c r="R362" s="213">
        <f>Q362*H362</f>
        <v>0</v>
      </c>
      <c r="S362" s="213">
        <v>0.032000000000000001</v>
      </c>
      <c r="T362" s="214">
        <f>S362*H362</f>
        <v>0.80640000000000001</v>
      </c>
      <c r="AR362" s="17" t="s">
        <v>240</v>
      </c>
      <c r="AT362" s="17" t="s">
        <v>132</v>
      </c>
      <c r="AU362" s="17" t="s">
        <v>82</v>
      </c>
      <c r="AY362" s="17" t="s">
        <v>130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7" t="s">
        <v>80</v>
      </c>
      <c r="BK362" s="215">
        <f>ROUND(I362*H362,2)</f>
        <v>0</v>
      </c>
      <c r="BL362" s="17" t="s">
        <v>240</v>
      </c>
      <c r="BM362" s="17" t="s">
        <v>482</v>
      </c>
    </row>
    <row r="363" s="11" customFormat="1">
      <c r="B363" s="216"/>
      <c r="C363" s="217"/>
      <c r="D363" s="218" t="s">
        <v>139</v>
      </c>
      <c r="E363" s="219" t="s">
        <v>19</v>
      </c>
      <c r="F363" s="220" t="s">
        <v>483</v>
      </c>
      <c r="G363" s="217"/>
      <c r="H363" s="221">
        <v>19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139</v>
      </c>
      <c r="AU363" s="227" t="s">
        <v>82</v>
      </c>
      <c r="AV363" s="11" t="s">
        <v>82</v>
      </c>
      <c r="AW363" s="11" t="s">
        <v>33</v>
      </c>
      <c r="AX363" s="11" t="s">
        <v>72</v>
      </c>
      <c r="AY363" s="227" t="s">
        <v>130</v>
      </c>
    </row>
    <row r="364" s="11" customFormat="1">
      <c r="B364" s="216"/>
      <c r="C364" s="217"/>
      <c r="D364" s="218" t="s">
        <v>139</v>
      </c>
      <c r="E364" s="219" t="s">
        <v>19</v>
      </c>
      <c r="F364" s="220" t="s">
        <v>484</v>
      </c>
      <c r="G364" s="217"/>
      <c r="H364" s="221">
        <v>6.2000000000000002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139</v>
      </c>
      <c r="AU364" s="227" t="s">
        <v>82</v>
      </c>
      <c r="AV364" s="11" t="s">
        <v>82</v>
      </c>
      <c r="AW364" s="11" t="s">
        <v>33</v>
      </c>
      <c r="AX364" s="11" t="s">
        <v>72</v>
      </c>
      <c r="AY364" s="227" t="s">
        <v>130</v>
      </c>
    </row>
    <row r="365" s="12" customFormat="1">
      <c r="B365" s="228"/>
      <c r="C365" s="229"/>
      <c r="D365" s="218" t="s">
        <v>139</v>
      </c>
      <c r="E365" s="230" t="s">
        <v>19</v>
      </c>
      <c r="F365" s="231" t="s">
        <v>166</v>
      </c>
      <c r="G365" s="229"/>
      <c r="H365" s="232">
        <v>25.199999999999999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139</v>
      </c>
      <c r="AU365" s="238" t="s">
        <v>82</v>
      </c>
      <c r="AV365" s="12" t="s">
        <v>137</v>
      </c>
      <c r="AW365" s="12" t="s">
        <v>33</v>
      </c>
      <c r="AX365" s="12" t="s">
        <v>80</v>
      </c>
      <c r="AY365" s="238" t="s">
        <v>130</v>
      </c>
    </row>
    <row r="366" s="1" customFormat="1" ht="18" customHeight="1">
      <c r="B366" s="38"/>
      <c r="C366" s="204" t="s">
        <v>485</v>
      </c>
      <c r="D366" s="204" t="s">
        <v>132</v>
      </c>
      <c r="E366" s="205" t="s">
        <v>486</v>
      </c>
      <c r="F366" s="206" t="s">
        <v>487</v>
      </c>
      <c r="G366" s="207" t="s">
        <v>135</v>
      </c>
      <c r="H366" s="208">
        <v>435</v>
      </c>
      <c r="I366" s="209"/>
      <c r="J366" s="210">
        <f>ROUND(I366*H366,2)</f>
        <v>0</v>
      </c>
      <c r="K366" s="206" t="s">
        <v>136</v>
      </c>
      <c r="L366" s="43"/>
      <c r="M366" s="211" t="s">
        <v>19</v>
      </c>
      <c r="N366" s="212" t="s">
        <v>43</v>
      </c>
      <c r="O366" s="79"/>
      <c r="P366" s="213">
        <f>O366*H366</f>
        <v>0</v>
      </c>
      <c r="Q366" s="213">
        <v>0</v>
      </c>
      <c r="R366" s="213">
        <f>Q366*H366</f>
        <v>0</v>
      </c>
      <c r="S366" s="213">
        <v>0.0070000000000000001</v>
      </c>
      <c r="T366" s="214">
        <f>S366*H366</f>
        <v>3.0449999999999999</v>
      </c>
      <c r="AR366" s="17" t="s">
        <v>240</v>
      </c>
      <c r="AT366" s="17" t="s">
        <v>132</v>
      </c>
      <c r="AU366" s="17" t="s">
        <v>82</v>
      </c>
      <c r="AY366" s="17" t="s">
        <v>130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7" t="s">
        <v>80</v>
      </c>
      <c r="BK366" s="215">
        <f>ROUND(I366*H366,2)</f>
        <v>0</v>
      </c>
      <c r="BL366" s="17" t="s">
        <v>240</v>
      </c>
      <c r="BM366" s="17" t="s">
        <v>488</v>
      </c>
    </row>
    <row r="367" s="11" customFormat="1">
      <c r="B367" s="216"/>
      <c r="C367" s="217"/>
      <c r="D367" s="218" t="s">
        <v>139</v>
      </c>
      <c r="E367" s="219" t="s">
        <v>19</v>
      </c>
      <c r="F367" s="220" t="s">
        <v>489</v>
      </c>
      <c r="G367" s="217"/>
      <c r="H367" s="221">
        <v>435</v>
      </c>
      <c r="I367" s="222"/>
      <c r="J367" s="217"/>
      <c r="K367" s="217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139</v>
      </c>
      <c r="AU367" s="227" t="s">
        <v>82</v>
      </c>
      <c r="AV367" s="11" t="s">
        <v>82</v>
      </c>
      <c r="AW367" s="11" t="s">
        <v>33</v>
      </c>
      <c r="AX367" s="11" t="s">
        <v>80</v>
      </c>
      <c r="AY367" s="227" t="s">
        <v>130</v>
      </c>
    </row>
    <row r="368" s="1" customFormat="1" ht="18" customHeight="1">
      <c r="B368" s="38"/>
      <c r="C368" s="204" t="s">
        <v>490</v>
      </c>
      <c r="D368" s="204" t="s">
        <v>132</v>
      </c>
      <c r="E368" s="205" t="s">
        <v>491</v>
      </c>
      <c r="F368" s="206" t="s">
        <v>492</v>
      </c>
      <c r="G368" s="207" t="s">
        <v>135</v>
      </c>
      <c r="H368" s="208">
        <v>248.16</v>
      </c>
      <c r="I368" s="209"/>
      <c r="J368" s="210">
        <f>ROUND(I368*H368,2)</f>
        <v>0</v>
      </c>
      <c r="K368" s="206" t="s">
        <v>136</v>
      </c>
      <c r="L368" s="43"/>
      <c r="M368" s="211" t="s">
        <v>19</v>
      </c>
      <c r="N368" s="212" t="s">
        <v>43</v>
      </c>
      <c r="O368" s="79"/>
      <c r="P368" s="213">
        <f>O368*H368</f>
        <v>0</v>
      </c>
      <c r="Q368" s="213">
        <v>0</v>
      </c>
      <c r="R368" s="213">
        <f>Q368*H368</f>
        <v>0</v>
      </c>
      <c r="S368" s="213">
        <v>0.022579999999999999</v>
      </c>
      <c r="T368" s="214">
        <f>S368*H368</f>
        <v>5.6034527999999995</v>
      </c>
      <c r="AR368" s="17" t="s">
        <v>240</v>
      </c>
      <c r="AT368" s="17" t="s">
        <v>132</v>
      </c>
      <c r="AU368" s="17" t="s">
        <v>82</v>
      </c>
      <c r="AY368" s="17" t="s">
        <v>130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7" t="s">
        <v>80</v>
      </c>
      <c r="BK368" s="215">
        <f>ROUND(I368*H368,2)</f>
        <v>0</v>
      </c>
      <c r="BL368" s="17" t="s">
        <v>240</v>
      </c>
      <c r="BM368" s="17" t="s">
        <v>493</v>
      </c>
    </row>
    <row r="369" s="11" customFormat="1">
      <c r="B369" s="216"/>
      <c r="C369" s="217"/>
      <c r="D369" s="218" t="s">
        <v>139</v>
      </c>
      <c r="E369" s="219" t="s">
        <v>19</v>
      </c>
      <c r="F369" s="220" t="s">
        <v>494</v>
      </c>
      <c r="G369" s="217"/>
      <c r="H369" s="221">
        <v>248.16</v>
      </c>
      <c r="I369" s="222"/>
      <c r="J369" s="217"/>
      <c r="K369" s="217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139</v>
      </c>
      <c r="AU369" s="227" t="s">
        <v>82</v>
      </c>
      <c r="AV369" s="11" t="s">
        <v>82</v>
      </c>
      <c r="AW369" s="11" t="s">
        <v>33</v>
      </c>
      <c r="AX369" s="11" t="s">
        <v>80</v>
      </c>
      <c r="AY369" s="227" t="s">
        <v>130</v>
      </c>
    </row>
    <row r="370" s="1" customFormat="1" ht="14.4" customHeight="1">
      <c r="B370" s="38"/>
      <c r="C370" s="204" t="s">
        <v>495</v>
      </c>
      <c r="D370" s="204" t="s">
        <v>132</v>
      </c>
      <c r="E370" s="205" t="s">
        <v>496</v>
      </c>
      <c r="F370" s="206" t="s">
        <v>497</v>
      </c>
      <c r="G370" s="207" t="s">
        <v>135</v>
      </c>
      <c r="H370" s="208">
        <v>73.709000000000003</v>
      </c>
      <c r="I370" s="209"/>
      <c r="J370" s="210">
        <f>ROUND(I370*H370,2)</f>
        <v>0</v>
      </c>
      <c r="K370" s="206" t="s">
        <v>136</v>
      </c>
      <c r="L370" s="43"/>
      <c r="M370" s="211" t="s">
        <v>19</v>
      </c>
      <c r="N370" s="212" t="s">
        <v>43</v>
      </c>
      <c r="O370" s="79"/>
      <c r="P370" s="213">
        <f>O370*H370</f>
        <v>0</v>
      </c>
      <c r="Q370" s="213">
        <v>0</v>
      </c>
      <c r="R370" s="213">
        <f>Q370*H370</f>
        <v>0</v>
      </c>
      <c r="S370" s="213">
        <v>0.014</v>
      </c>
      <c r="T370" s="214">
        <f>S370*H370</f>
        <v>1.0319260000000001</v>
      </c>
      <c r="AR370" s="17" t="s">
        <v>240</v>
      </c>
      <c r="AT370" s="17" t="s">
        <v>132</v>
      </c>
      <c r="AU370" s="17" t="s">
        <v>82</v>
      </c>
      <c r="AY370" s="17" t="s">
        <v>130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17" t="s">
        <v>80</v>
      </c>
      <c r="BK370" s="215">
        <f>ROUND(I370*H370,2)</f>
        <v>0</v>
      </c>
      <c r="BL370" s="17" t="s">
        <v>240</v>
      </c>
      <c r="BM370" s="17" t="s">
        <v>498</v>
      </c>
    </row>
    <row r="371" s="13" customFormat="1">
      <c r="B371" s="239"/>
      <c r="C371" s="240"/>
      <c r="D371" s="218" t="s">
        <v>139</v>
      </c>
      <c r="E371" s="241" t="s">
        <v>19</v>
      </c>
      <c r="F371" s="242" t="s">
        <v>237</v>
      </c>
      <c r="G371" s="240"/>
      <c r="H371" s="241" t="s">
        <v>19</v>
      </c>
      <c r="I371" s="243"/>
      <c r="J371" s="240"/>
      <c r="K371" s="240"/>
      <c r="L371" s="244"/>
      <c r="M371" s="245"/>
      <c r="N371" s="246"/>
      <c r="O371" s="246"/>
      <c r="P371" s="246"/>
      <c r="Q371" s="246"/>
      <c r="R371" s="246"/>
      <c r="S371" s="246"/>
      <c r="T371" s="247"/>
      <c r="AT371" s="248" t="s">
        <v>139</v>
      </c>
      <c r="AU371" s="248" t="s">
        <v>82</v>
      </c>
      <c r="AV371" s="13" t="s">
        <v>80</v>
      </c>
      <c r="AW371" s="13" t="s">
        <v>33</v>
      </c>
      <c r="AX371" s="13" t="s">
        <v>72</v>
      </c>
      <c r="AY371" s="248" t="s">
        <v>130</v>
      </c>
    </row>
    <row r="372" s="11" customFormat="1">
      <c r="B372" s="216"/>
      <c r="C372" s="217"/>
      <c r="D372" s="218" t="s">
        <v>139</v>
      </c>
      <c r="E372" s="219" t="s">
        <v>19</v>
      </c>
      <c r="F372" s="220" t="s">
        <v>499</v>
      </c>
      <c r="G372" s="217"/>
      <c r="H372" s="221">
        <v>73.709000000000003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139</v>
      </c>
      <c r="AU372" s="227" t="s">
        <v>82</v>
      </c>
      <c r="AV372" s="11" t="s">
        <v>82</v>
      </c>
      <c r="AW372" s="11" t="s">
        <v>33</v>
      </c>
      <c r="AX372" s="11" t="s">
        <v>80</v>
      </c>
      <c r="AY372" s="227" t="s">
        <v>130</v>
      </c>
    </row>
    <row r="373" s="10" customFormat="1" ht="22.8" customHeight="1">
      <c r="B373" s="188"/>
      <c r="C373" s="189"/>
      <c r="D373" s="190" t="s">
        <v>71</v>
      </c>
      <c r="E373" s="202" t="s">
        <v>500</v>
      </c>
      <c r="F373" s="202" t="s">
        <v>501</v>
      </c>
      <c r="G373" s="189"/>
      <c r="H373" s="189"/>
      <c r="I373" s="192"/>
      <c r="J373" s="203">
        <f>BK373</f>
        <v>0</v>
      </c>
      <c r="K373" s="189"/>
      <c r="L373" s="194"/>
      <c r="M373" s="195"/>
      <c r="N373" s="196"/>
      <c r="O373" s="196"/>
      <c r="P373" s="197">
        <f>SUM(P374:P375)</f>
        <v>0</v>
      </c>
      <c r="Q373" s="196"/>
      <c r="R373" s="197">
        <f>SUM(R374:R375)</f>
        <v>0</v>
      </c>
      <c r="S373" s="196"/>
      <c r="T373" s="198">
        <f>SUM(T374:T375)</f>
        <v>2.85040366</v>
      </c>
      <c r="AR373" s="199" t="s">
        <v>82</v>
      </c>
      <c r="AT373" s="200" t="s">
        <v>71</v>
      </c>
      <c r="AU373" s="200" t="s">
        <v>80</v>
      </c>
      <c r="AY373" s="199" t="s">
        <v>130</v>
      </c>
      <c r="BK373" s="201">
        <f>SUM(BK374:BK375)</f>
        <v>0</v>
      </c>
    </row>
    <row r="374" s="1" customFormat="1" ht="14.4" customHeight="1">
      <c r="B374" s="38"/>
      <c r="C374" s="204" t="s">
        <v>502</v>
      </c>
      <c r="D374" s="204" t="s">
        <v>132</v>
      </c>
      <c r="E374" s="205" t="s">
        <v>503</v>
      </c>
      <c r="F374" s="206" t="s">
        <v>504</v>
      </c>
      <c r="G374" s="207" t="s">
        <v>135</v>
      </c>
      <c r="H374" s="208">
        <v>50.557000000000002</v>
      </c>
      <c r="I374" s="209"/>
      <c r="J374" s="210">
        <f>ROUND(I374*H374,2)</f>
        <v>0</v>
      </c>
      <c r="K374" s="206" t="s">
        <v>136</v>
      </c>
      <c r="L374" s="43"/>
      <c r="M374" s="211" t="s">
        <v>19</v>
      </c>
      <c r="N374" s="212" t="s">
        <v>43</v>
      </c>
      <c r="O374" s="79"/>
      <c r="P374" s="213">
        <f>O374*H374</f>
        <v>0</v>
      </c>
      <c r="Q374" s="213">
        <v>0</v>
      </c>
      <c r="R374" s="213">
        <f>Q374*H374</f>
        <v>0</v>
      </c>
      <c r="S374" s="213">
        <v>0.05638</v>
      </c>
      <c r="T374" s="214">
        <f>S374*H374</f>
        <v>2.85040366</v>
      </c>
      <c r="AR374" s="17" t="s">
        <v>240</v>
      </c>
      <c r="AT374" s="17" t="s">
        <v>132</v>
      </c>
      <c r="AU374" s="17" t="s">
        <v>82</v>
      </c>
      <c r="AY374" s="17" t="s">
        <v>130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7" t="s">
        <v>80</v>
      </c>
      <c r="BK374" s="215">
        <f>ROUND(I374*H374,2)</f>
        <v>0</v>
      </c>
      <c r="BL374" s="17" t="s">
        <v>240</v>
      </c>
      <c r="BM374" s="17" t="s">
        <v>505</v>
      </c>
    </row>
    <row r="375" s="11" customFormat="1">
      <c r="B375" s="216"/>
      <c r="C375" s="217"/>
      <c r="D375" s="218" t="s">
        <v>139</v>
      </c>
      <c r="E375" s="219" t="s">
        <v>19</v>
      </c>
      <c r="F375" s="220" t="s">
        <v>506</v>
      </c>
      <c r="G375" s="217"/>
      <c r="H375" s="221">
        <v>50.557000000000002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139</v>
      </c>
      <c r="AU375" s="227" t="s">
        <v>82</v>
      </c>
      <c r="AV375" s="11" t="s">
        <v>82</v>
      </c>
      <c r="AW375" s="11" t="s">
        <v>33</v>
      </c>
      <c r="AX375" s="11" t="s">
        <v>80</v>
      </c>
      <c r="AY375" s="227" t="s">
        <v>130</v>
      </c>
    </row>
    <row r="376" s="10" customFormat="1" ht="22.8" customHeight="1">
      <c r="B376" s="188"/>
      <c r="C376" s="189"/>
      <c r="D376" s="190" t="s">
        <v>71</v>
      </c>
      <c r="E376" s="202" t="s">
        <v>507</v>
      </c>
      <c r="F376" s="202" t="s">
        <v>508</v>
      </c>
      <c r="G376" s="189"/>
      <c r="H376" s="189"/>
      <c r="I376" s="192"/>
      <c r="J376" s="203">
        <f>BK376</f>
        <v>0</v>
      </c>
      <c r="K376" s="189"/>
      <c r="L376" s="194"/>
      <c r="M376" s="195"/>
      <c r="N376" s="196"/>
      <c r="O376" s="196"/>
      <c r="P376" s="197">
        <f>SUM(P377:P388)</f>
        <v>0</v>
      </c>
      <c r="Q376" s="196"/>
      <c r="R376" s="197">
        <f>SUM(R377:R388)</f>
        <v>0</v>
      </c>
      <c r="S376" s="196"/>
      <c r="T376" s="198">
        <f>SUM(T377:T388)</f>
        <v>2.9626916599999995</v>
      </c>
      <c r="AR376" s="199" t="s">
        <v>82</v>
      </c>
      <c r="AT376" s="200" t="s">
        <v>71</v>
      </c>
      <c r="AU376" s="200" t="s">
        <v>80</v>
      </c>
      <c r="AY376" s="199" t="s">
        <v>130</v>
      </c>
      <c r="BK376" s="201">
        <f>SUM(BK377:BK388)</f>
        <v>0</v>
      </c>
    </row>
    <row r="377" s="1" customFormat="1" ht="14.4" customHeight="1">
      <c r="B377" s="38"/>
      <c r="C377" s="204" t="s">
        <v>509</v>
      </c>
      <c r="D377" s="204" t="s">
        <v>132</v>
      </c>
      <c r="E377" s="205" t="s">
        <v>510</v>
      </c>
      <c r="F377" s="206" t="s">
        <v>511</v>
      </c>
      <c r="G377" s="207" t="s">
        <v>135</v>
      </c>
      <c r="H377" s="208">
        <v>435</v>
      </c>
      <c r="I377" s="209"/>
      <c r="J377" s="210">
        <f>ROUND(I377*H377,2)</f>
        <v>0</v>
      </c>
      <c r="K377" s="206" t="s">
        <v>136</v>
      </c>
      <c r="L377" s="43"/>
      <c r="M377" s="211" t="s">
        <v>19</v>
      </c>
      <c r="N377" s="212" t="s">
        <v>43</v>
      </c>
      <c r="O377" s="79"/>
      <c r="P377" s="213">
        <f>O377*H377</f>
        <v>0</v>
      </c>
      <c r="Q377" s="213">
        <v>0</v>
      </c>
      <c r="R377" s="213">
        <f>Q377*H377</f>
        <v>0</v>
      </c>
      <c r="S377" s="213">
        <v>0.00594</v>
      </c>
      <c r="T377" s="214">
        <f>S377*H377</f>
        <v>2.5838999999999999</v>
      </c>
      <c r="AR377" s="17" t="s">
        <v>240</v>
      </c>
      <c r="AT377" s="17" t="s">
        <v>132</v>
      </c>
      <c r="AU377" s="17" t="s">
        <v>82</v>
      </c>
      <c r="AY377" s="17" t="s">
        <v>130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17" t="s">
        <v>80</v>
      </c>
      <c r="BK377" s="215">
        <f>ROUND(I377*H377,2)</f>
        <v>0</v>
      </c>
      <c r="BL377" s="17" t="s">
        <v>240</v>
      </c>
      <c r="BM377" s="17" t="s">
        <v>512</v>
      </c>
    </row>
    <row r="378" s="11" customFormat="1">
      <c r="B378" s="216"/>
      <c r="C378" s="217"/>
      <c r="D378" s="218" t="s">
        <v>139</v>
      </c>
      <c r="E378" s="219" t="s">
        <v>19</v>
      </c>
      <c r="F378" s="220" t="s">
        <v>513</v>
      </c>
      <c r="G378" s="217"/>
      <c r="H378" s="221">
        <v>435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139</v>
      </c>
      <c r="AU378" s="227" t="s">
        <v>82</v>
      </c>
      <c r="AV378" s="11" t="s">
        <v>82</v>
      </c>
      <c r="AW378" s="11" t="s">
        <v>33</v>
      </c>
      <c r="AX378" s="11" t="s">
        <v>80</v>
      </c>
      <c r="AY378" s="227" t="s">
        <v>130</v>
      </c>
    </row>
    <row r="379" s="1" customFormat="1" ht="14.4" customHeight="1">
      <c r="B379" s="38"/>
      <c r="C379" s="204" t="s">
        <v>514</v>
      </c>
      <c r="D379" s="204" t="s">
        <v>132</v>
      </c>
      <c r="E379" s="205" t="s">
        <v>515</v>
      </c>
      <c r="F379" s="206" t="s">
        <v>516</v>
      </c>
      <c r="G379" s="207" t="s">
        <v>305</v>
      </c>
      <c r="H379" s="208">
        <v>32.078000000000003</v>
      </c>
      <c r="I379" s="209"/>
      <c r="J379" s="210">
        <f>ROUND(I379*H379,2)</f>
        <v>0</v>
      </c>
      <c r="K379" s="206" t="s">
        <v>136</v>
      </c>
      <c r="L379" s="43"/>
      <c r="M379" s="211" t="s">
        <v>19</v>
      </c>
      <c r="N379" s="212" t="s">
        <v>43</v>
      </c>
      <c r="O379" s="79"/>
      <c r="P379" s="213">
        <f>O379*H379</f>
        <v>0</v>
      </c>
      <c r="Q379" s="213">
        <v>0</v>
      </c>
      <c r="R379" s="213">
        <f>Q379*H379</f>
        <v>0</v>
      </c>
      <c r="S379" s="213">
        <v>0.00167</v>
      </c>
      <c r="T379" s="214">
        <f>S379*H379</f>
        <v>0.053570260000000008</v>
      </c>
      <c r="AR379" s="17" t="s">
        <v>240</v>
      </c>
      <c r="AT379" s="17" t="s">
        <v>132</v>
      </c>
      <c r="AU379" s="17" t="s">
        <v>82</v>
      </c>
      <c r="AY379" s="17" t="s">
        <v>130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17" t="s">
        <v>80</v>
      </c>
      <c r="BK379" s="215">
        <f>ROUND(I379*H379,2)</f>
        <v>0</v>
      </c>
      <c r="BL379" s="17" t="s">
        <v>240</v>
      </c>
      <c r="BM379" s="17" t="s">
        <v>517</v>
      </c>
    </row>
    <row r="380" s="13" customFormat="1">
      <c r="B380" s="239"/>
      <c r="C380" s="240"/>
      <c r="D380" s="218" t="s">
        <v>139</v>
      </c>
      <c r="E380" s="241" t="s">
        <v>19</v>
      </c>
      <c r="F380" s="242" t="s">
        <v>227</v>
      </c>
      <c r="G380" s="240"/>
      <c r="H380" s="241" t="s">
        <v>19</v>
      </c>
      <c r="I380" s="243"/>
      <c r="J380" s="240"/>
      <c r="K380" s="240"/>
      <c r="L380" s="244"/>
      <c r="M380" s="245"/>
      <c r="N380" s="246"/>
      <c r="O380" s="246"/>
      <c r="P380" s="246"/>
      <c r="Q380" s="246"/>
      <c r="R380" s="246"/>
      <c r="S380" s="246"/>
      <c r="T380" s="247"/>
      <c r="AT380" s="248" t="s">
        <v>139</v>
      </c>
      <c r="AU380" s="248" t="s">
        <v>82</v>
      </c>
      <c r="AV380" s="13" t="s">
        <v>80</v>
      </c>
      <c r="AW380" s="13" t="s">
        <v>33</v>
      </c>
      <c r="AX380" s="13" t="s">
        <v>72</v>
      </c>
      <c r="AY380" s="248" t="s">
        <v>130</v>
      </c>
    </row>
    <row r="381" s="11" customFormat="1">
      <c r="B381" s="216"/>
      <c r="C381" s="217"/>
      <c r="D381" s="218" t="s">
        <v>139</v>
      </c>
      <c r="E381" s="219" t="s">
        <v>19</v>
      </c>
      <c r="F381" s="220" t="s">
        <v>518</v>
      </c>
      <c r="G381" s="217"/>
      <c r="H381" s="221">
        <v>15.199999999999999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139</v>
      </c>
      <c r="AU381" s="227" t="s">
        <v>82</v>
      </c>
      <c r="AV381" s="11" t="s">
        <v>82</v>
      </c>
      <c r="AW381" s="11" t="s">
        <v>33</v>
      </c>
      <c r="AX381" s="11" t="s">
        <v>72</v>
      </c>
      <c r="AY381" s="227" t="s">
        <v>130</v>
      </c>
    </row>
    <row r="382" s="13" customFormat="1">
      <c r="B382" s="239"/>
      <c r="C382" s="240"/>
      <c r="D382" s="218" t="s">
        <v>139</v>
      </c>
      <c r="E382" s="241" t="s">
        <v>19</v>
      </c>
      <c r="F382" s="242" t="s">
        <v>233</v>
      </c>
      <c r="G382" s="240"/>
      <c r="H382" s="241" t="s">
        <v>19</v>
      </c>
      <c r="I382" s="243"/>
      <c r="J382" s="240"/>
      <c r="K382" s="240"/>
      <c r="L382" s="244"/>
      <c r="M382" s="245"/>
      <c r="N382" s="246"/>
      <c r="O382" s="246"/>
      <c r="P382" s="246"/>
      <c r="Q382" s="246"/>
      <c r="R382" s="246"/>
      <c r="S382" s="246"/>
      <c r="T382" s="247"/>
      <c r="AT382" s="248" t="s">
        <v>139</v>
      </c>
      <c r="AU382" s="248" t="s">
        <v>82</v>
      </c>
      <c r="AV382" s="13" t="s">
        <v>80</v>
      </c>
      <c r="AW382" s="13" t="s">
        <v>33</v>
      </c>
      <c r="AX382" s="13" t="s">
        <v>72</v>
      </c>
      <c r="AY382" s="248" t="s">
        <v>130</v>
      </c>
    </row>
    <row r="383" s="11" customFormat="1">
      <c r="B383" s="216"/>
      <c r="C383" s="217"/>
      <c r="D383" s="218" t="s">
        <v>139</v>
      </c>
      <c r="E383" s="219" t="s">
        <v>19</v>
      </c>
      <c r="F383" s="220" t="s">
        <v>519</v>
      </c>
      <c r="G383" s="217"/>
      <c r="H383" s="221">
        <v>16.878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139</v>
      </c>
      <c r="AU383" s="227" t="s">
        <v>82</v>
      </c>
      <c r="AV383" s="11" t="s">
        <v>82</v>
      </c>
      <c r="AW383" s="11" t="s">
        <v>33</v>
      </c>
      <c r="AX383" s="11" t="s">
        <v>72</v>
      </c>
      <c r="AY383" s="227" t="s">
        <v>130</v>
      </c>
    </row>
    <row r="384" s="12" customFormat="1">
      <c r="B384" s="228"/>
      <c r="C384" s="229"/>
      <c r="D384" s="218" t="s">
        <v>139</v>
      </c>
      <c r="E384" s="230" t="s">
        <v>19</v>
      </c>
      <c r="F384" s="231" t="s">
        <v>166</v>
      </c>
      <c r="G384" s="229"/>
      <c r="H384" s="232">
        <v>32.078000000000003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139</v>
      </c>
      <c r="AU384" s="238" t="s">
        <v>82</v>
      </c>
      <c r="AV384" s="12" t="s">
        <v>137</v>
      </c>
      <c r="AW384" s="12" t="s">
        <v>33</v>
      </c>
      <c r="AX384" s="12" t="s">
        <v>80</v>
      </c>
      <c r="AY384" s="238" t="s">
        <v>130</v>
      </c>
    </row>
    <row r="385" s="1" customFormat="1" ht="14.4" customHeight="1">
      <c r="B385" s="38"/>
      <c r="C385" s="204" t="s">
        <v>520</v>
      </c>
      <c r="D385" s="204" t="s">
        <v>132</v>
      </c>
      <c r="E385" s="205" t="s">
        <v>521</v>
      </c>
      <c r="F385" s="206" t="s">
        <v>522</v>
      </c>
      <c r="G385" s="207" t="s">
        <v>305</v>
      </c>
      <c r="H385" s="208">
        <v>77.198999999999998</v>
      </c>
      <c r="I385" s="209"/>
      <c r="J385" s="210">
        <f>ROUND(I385*H385,2)</f>
        <v>0</v>
      </c>
      <c r="K385" s="206" t="s">
        <v>136</v>
      </c>
      <c r="L385" s="43"/>
      <c r="M385" s="211" t="s">
        <v>19</v>
      </c>
      <c r="N385" s="212" t="s">
        <v>43</v>
      </c>
      <c r="O385" s="79"/>
      <c r="P385" s="213">
        <f>O385*H385</f>
        <v>0</v>
      </c>
      <c r="Q385" s="213">
        <v>0</v>
      </c>
      <c r="R385" s="213">
        <f>Q385*H385</f>
        <v>0</v>
      </c>
      <c r="S385" s="213">
        <v>0.0025999999999999999</v>
      </c>
      <c r="T385" s="214">
        <f>S385*H385</f>
        <v>0.20071739999999999</v>
      </c>
      <c r="AR385" s="17" t="s">
        <v>240</v>
      </c>
      <c r="AT385" s="17" t="s">
        <v>132</v>
      </c>
      <c r="AU385" s="17" t="s">
        <v>82</v>
      </c>
      <c r="AY385" s="17" t="s">
        <v>130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7" t="s">
        <v>80</v>
      </c>
      <c r="BK385" s="215">
        <f>ROUND(I385*H385,2)</f>
        <v>0</v>
      </c>
      <c r="BL385" s="17" t="s">
        <v>240</v>
      </c>
      <c r="BM385" s="17" t="s">
        <v>523</v>
      </c>
    </row>
    <row r="386" s="11" customFormat="1">
      <c r="B386" s="216"/>
      <c r="C386" s="217"/>
      <c r="D386" s="218" t="s">
        <v>139</v>
      </c>
      <c r="E386" s="219" t="s">
        <v>19</v>
      </c>
      <c r="F386" s="220" t="s">
        <v>524</v>
      </c>
      <c r="G386" s="217"/>
      <c r="H386" s="221">
        <v>77.198999999999998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139</v>
      </c>
      <c r="AU386" s="227" t="s">
        <v>82</v>
      </c>
      <c r="AV386" s="11" t="s">
        <v>82</v>
      </c>
      <c r="AW386" s="11" t="s">
        <v>33</v>
      </c>
      <c r="AX386" s="11" t="s">
        <v>80</v>
      </c>
      <c r="AY386" s="227" t="s">
        <v>130</v>
      </c>
    </row>
    <row r="387" s="1" customFormat="1" ht="14.4" customHeight="1">
      <c r="B387" s="38"/>
      <c r="C387" s="204" t="s">
        <v>525</v>
      </c>
      <c r="D387" s="204" t="s">
        <v>132</v>
      </c>
      <c r="E387" s="205" t="s">
        <v>526</v>
      </c>
      <c r="F387" s="206" t="s">
        <v>527</v>
      </c>
      <c r="G387" s="207" t="s">
        <v>305</v>
      </c>
      <c r="H387" s="208">
        <v>31.600000000000001</v>
      </c>
      <c r="I387" s="209"/>
      <c r="J387" s="210">
        <f>ROUND(I387*H387,2)</f>
        <v>0</v>
      </c>
      <c r="K387" s="206" t="s">
        <v>136</v>
      </c>
      <c r="L387" s="43"/>
      <c r="M387" s="211" t="s">
        <v>19</v>
      </c>
      <c r="N387" s="212" t="s">
        <v>43</v>
      </c>
      <c r="O387" s="79"/>
      <c r="P387" s="213">
        <f>O387*H387</f>
        <v>0</v>
      </c>
      <c r="Q387" s="213">
        <v>0</v>
      </c>
      <c r="R387" s="213">
        <f>Q387*H387</f>
        <v>0</v>
      </c>
      <c r="S387" s="213">
        <v>0.0039399999999999999</v>
      </c>
      <c r="T387" s="214">
        <f>S387*H387</f>
        <v>0.124504</v>
      </c>
      <c r="AR387" s="17" t="s">
        <v>240</v>
      </c>
      <c r="AT387" s="17" t="s">
        <v>132</v>
      </c>
      <c r="AU387" s="17" t="s">
        <v>82</v>
      </c>
      <c r="AY387" s="17" t="s">
        <v>130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17" t="s">
        <v>80</v>
      </c>
      <c r="BK387" s="215">
        <f>ROUND(I387*H387,2)</f>
        <v>0</v>
      </c>
      <c r="BL387" s="17" t="s">
        <v>240</v>
      </c>
      <c r="BM387" s="17" t="s">
        <v>528</v>
      </c>
    </row>
    <row r="388" s="11" customFormat="1">
      <c r="B388" s="216"/>
      <c r="C388" s="217"/>
      <c r="D388" s="218" t="s">
        <v>139</v>
      </c>
      <c r="E388" s="219" t="s">
        <v>19</v>
      </c>
      <c r="F388" s="220" t="s">
        <v>529</v>
      </c>
      <c r="G388" s="217"/>
      <c r="H388" s="221">
        <v>31.600000000000001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139</v>
      </c>
      <c r="AU388" s="227" t="s">
        <v>82</v>
      </c>
      <c r="AV388" s="11" t="s">
        <v>82</v>
      </c>
      <c r="AW388" s="11" t="s">
        <v>33</v>
      </c>
      <c r="AX388" s="11" t="s">
        <v>80</v>
      </c>
      <c r="AY388" s="227" t="s">
        <v>130</v>
      </c>
    </row>
    <row r="389" s="10" customFormat="1" ht="22.8" customHeight="1">
      <c r="B389" s="188"/>
      <c r="C389" s="189"/>
      <c r="D389" s="190" t="s">
        <v>71</v>
      </c>
      <c r="E389" s="202" t="s">
        <v>530</v>
      </c>
      <c r="F389" s="202" t="s">
        <v>531</v>
      </c>
      <c r="G389" s="189"/>
      <c r="H389" s="189"/>
      <c r="I389" s="192"/>
      <c r="J389" s="203">
        <f>BK389</f>
        <v>0</v>
      </c>
      <c r="K389" s="189"/>
      <c r="L389" s="194"/>
      <c r="M389" s="195"/>
      <c r="N389" s="196"/>
      <c r="O389" s="196"/>
      <c r="P389" s="197">
        <f>SUM(P390:P397)</f>
        <v>0</v>
      </c>
      <c r="Q389" s="196"/>
      <c r="R389" s="197">
        <f>SUM(R390:R397)</f>
        <v>0</v>
      </c>
      <c r="S389" s="196"/>
      <c r="T389" s="198">
        <f>SUM(T390:T397)</f>
        <v>1.2640880000000001</v>
      </c>
      <c r="AR389" s="199" t="s">
        <v>82</v>
      </c>
      <c r="AT389" s="200" t="s">
        <v>71</v>
      </c>
      <c r="AU389" s="200" t="s">
        <v>80</v>
      </c>
      <c r="AY389" s="199" t="s">
        <v>130</v>
      </c>
      <c r="BK389" s="201">
        <f>SUM(BK390:BK397)</f>
        <v>0</v>
      </c>
    </row>
    <row r="390" s="1" customFormat="1" ht="14.4" customHeight="1">
      <c r="B390" s="38"/>
      <c r="C390" s="204" t="s">
        <v>532</v>
      </c>
      <c r="D390" s="204" t="s">
        <v>132</v>
      </c>
      <c r="E390" s="205" t="s">
        <v>533</v>
      </c>
      <c r="F390" s="206" t="s">
        <v>534</v>
      </c>
      <c r="G390" s="207" t="s">
        <v>535</v>
      </c>
      <c r="H390" s="208">
        <v>1264.088</v>
      </c>
      <c r="I390" s="209"/>
      <c r="J390" s="210">
        <f>ROUND(I390*H390,2)</f>
        <v>0</v>
      </c>
      <c r="K390" s="206" t="s">
        <v>136</v>
      </c>
      <c r="L390" s="43"/>
      <c r="M390" s="211" t="s">
        <v>19</v>
      </c>
      <c r="N390" s="212" t="s">
        <v>43</v>
      </c>
      <c r="O390" s="79"/>
      <c r="P390" s="213">
        <f>O390*H390</f>
        <v>0</v>
      </c>
      <c r="Q390" s="213">
        <v>0</v>
      </c>
      <c r="R390" s="213">
        <f>Q390*H390</f>
        <v>0</v>
      </c>
      <c r="S390" s="213">
        <v>0.001</v>
      </c>
      <c r="T390" s="214">
        <f>S390*H390</f>
        <v>1.2640880000000001</v>
      </c>
      <c r="AR390" s="17" t="s">
        <v>240</v>
      </c>
      <c r="AT390" s="17" t="s">
        <v>132</v>
      </c>
      <c r="AU390" s="17" t="s">
        <v>82</v>
      </c>
      <c r="AY390" s="17" t="s">
        <v>130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7" t="s">
        <v>80</v>
      </c>
      <c r="BK390" s="215">
        <f>ROUND(I390*H390,2)</f>
        <v>0</v>
      </c>
      <c r="BL390" s="17" t="s">
        <v>240</v>
      </c>
      <c r="BM390" s="17" t="s">
        <v>536</v>
      </c>
    </row>
    <row r="391" s="13" customFormat="1">
      <c r="B391" s="239"/>
      <c r="C391" s="240"/>
      <c r="D391" s="218" t="s">
        <v>139</v>
      </c>
      <c r="E391" s="241" t="s">
        <v>19</v>
      </c>
      <c r="F391" s="242" t="s">
        <v>227</v>
      </c>
      <c r="G391" s="240"/>
      <c r="H391" s="241" t="s">
        <v>19</v>
      </c>
      <c r="I391" s="243"/>
      <c r="J391" s="240"/>
      <c r="K391" s="240"/>
      <c r="L391" s="244"/>
      <c r="M391" s="245"/>
      <c r="N391" s="246"/>
      <c r="O391" s="246"/>
      <c r="P391" s="246"/>
      <c r="Q391" s="246"/>
      <c r="R391" s="246"/>
      <c r="S391" s="246"/>
      <c r="T391" s="247"/>
      <c r="AT391" s="248" t="s">
        <v>139</v>
      </c>
      <c r="AU391" s="248" t="s">
        <v>82</v>
      </c>
      <c r="AV391" s="13" t="s">
        <v>80</v>
      </c>
      <c r="AW391" s="13" t="s">
        <v>33</v>
      </c>
      <c r="AX391" s="13" t="s">
        <v>72</v>
      </c>
      <c r="AY391" s="248" t="s">
        <v>130</v>
      </c>
    </row>
    <row r="392" s="11" customFormat="1">
      <c r="B392" s="216"/>
      <c r="C392" s="217"/>
      <c r="D392" s="218" t="s">
        <v>139</v>
      </c>
      <c r="E392" s="219" t="s">
        <v>19</v>
      </c>
      <c r="F392" s="220" t="s">
        <v>537</v>
      </c>
      <c r="G392" s="217"/>
      <c r="H392" s="221">
        <v>487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139</v>
      </c>
      <c r="AU392" s="227" t="s">
        <v>82</v>
      </c>
      <c r="AV392" s="11" t="s">
        <v>82</v>
      </c>
      <c r="AW392" s="11" t="s">
        <v>33</v>
      </c>
      <c r="AX392" s="11" t="s">
        <v>72</v>
      </c>
      <c r="AY392" s="227" t="s">
        <v>130</v>
      </c>
    </row>
    <row r="393" s="13" customFormat="1">
      <c r="B393" s="239"/>
      <c r="C393" s="240"/>
      <c r="D393" s="218" t="s">
        <v>139</v>
      </c>
      <c r="E393" s="241" t="s">
        <v>19</v>
      </c>
      <c r="F393" s="242" t="s">
        <v>233</v>
      </c>
      <c r="G393" s="240"/>
      <c r="H393" s="241" t="s">
        <v>19</v>
      </c>
      <c r="I393" s="243"/>
      <c r="J393" s="240"/>
      <c r="K393" s="240"/>
      <c r="L393" s="244"/>
      <c r="M393" s="245"/>
      <c r="N393" s="246"/>
      <c r="O393" s="246"/>
      <c r="P393" s="246"/>
      <c r="Q393" s="246"/>
      <c r="R393" s="246"/>
      <c r="S393" s="246"/>
      <c r="T393" s="247"/>
      <c r="AT393" s="248" t="s">
        <v>139</v>
      </c>
      <c r="AU393" s="248" t="s">
        <v>82</v>
      </c>
      <c r="AV393" s="13" t="s">
        <v>80</v>
      </c>
      <c r="AW393" s="13" t="s">
        <v>33</v>
      </c>
      <c r="AX393" s="13" t="s">
        <v>72</v>
      </c>
      <c r="AY393" s="248" t="s">
        <v>130</v>
      </c>
    </row>
    <row r="394" s="11" customFormat="1">
      <c r="B394" s="216"/>
      <c r="C394" s="217"/>
      <c r="D394" s="218" t="s">
        <v>139</v>
      </c>
      <c r="E394" s="219" t="s">
        <v>19</v>
      </c>
      <c r="F394" s="220" t="s">
        <v>538</v>
      </c>
      <c r="G394" s="217"/>
      <c r="H394" s="221">
        <v>346</v>
      </c>
      <c r="I394" s="222"/>
      <c r="J394" s="217"/>
      <c r="K394" s="217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139</v>
      </c>
      <c r="AU394" s="227" t="s">
        <v>82</v>
      </c>
      <c r="AV394" s="11" t="s">
        <v>82</v>
      </c>
      <c r="AW394" s="11" t="s">
        <v>33</v>
      </c>
      <c r="AX394" s="11" t="s">
        <v>72</v>
      </c>
      <c r="AY394" s="227" t="s">
        <v>130</v>
      </c>
    </row>
    <row r="395" s="13" customFormat="1">
      <c r="B395" s="239"/>
      <c r="C395" s="240"/>
      <c r="D395" s="218" t="s">
        <v>139</v>
      </c>
      <c r="E395" s="241" t="s">
        <v>19</v>
      </c>
      <c r="F395" s="242" t="s">
        <v>237</v>
      </c>
      <c r="G395" s="240"/>
      <c r="H395" s="241" t="s">
        <v>19</v>
      </c>
      <c r="I395" s="243"/>
      <c r="J395" s="240"/>
      <c r="K395" s="240"/>
      <c r="L395" s="244"/>
      <c r="M395" s="245"/>
      <c r="N395" s="246"/>
      <c r="O395" s="246"/>
      <c r="P395" s="246"/>
      <c r="Q395" s="246"/>
      <c r="R395" s="246"/>
      <c r="S395" s="246"/>
      <c r="T395" s="247"/>
      <c r="AT395" s="248" t="s">
        <v>139</v>
      </c>
      <c r="AU395" s="248" t="s">
        <v>82</v>
      </c>
      <c r="AV395" s="13" t="s">
        <v>80</v>
      </c>
      <c r="AW395" s="13" t="s">
        <v>33</v>
      </c>
      <c r="AX395" s="13" t="s">
        <v>72</v>
      </c>
      <c r="AY395" s="248" t="s">
        <v>130</v>
      </c>
    </row>
    <row r="396" s="11" customFormat="1">
      <c r="B396" s="216"/>
      <c r="C396" s="217"/>
      <c r="D396" s="218" t="s">
        <v>139</v>
      </c>
      <c r="E396" s="219" t="s">
        <v>19</v>
      </c>
      <c r="F396" s="220" t="s">
        <v>539</v>
      </c>
      <c r="G396" s="217"/>
      <c r="H396" s="221">
        <v>431.08800000000002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139</v>
      </c>
      <c r="AU396" s="227" t="s">
        <v>82</v>
      </c>
      <c r="AV396" s="11" t="s">
        <v>82</v>
      </c>
      <c r="AW396" s="11" t="s">
        <v>33</v>
      </c>
      <c r="AX396" s="11" t="s">
        <v>72</v>
      </c>
      <c r="AY396" s="227" t="s">
        <v>130</v>
      </c>
    </row>
    <row r="397" s="12" customFormat="1">
      <c r="B397" s="228"/>
      <c r="C397" s="229"/>
      <c r="D397" s="218" t="s">
        <v>139</v>
      </c>
      <c r="E397" s="230" t="s">
        <v>19</v>
      </c>
      <c r="F397" s="231" t="s">
        <v>166</v>
      </c>
      <c r="G397" s="229"/>
      <c r="H397" s="232">
        <v>1264.088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139</v>
      </c>
      <c r="AU397" s="238" t="s">
        <v>82</v>
      </c>
      <c r="AV397" s="12" t="s">
        <v>137</v>
      </c>
      <c r="AW397" s="12" t="s">
        <v>33</v>
      </c>
      <c r="AX397" s="12" t="s">
        <v>80</v>
      </c>
      <c r="AY397" s="238" t="s">
        <v>130</v>
      </c>
    </row>
    <row r="398" s="10" customFormat="1" ht="22.8" customHeight="1">
      <c r="B398" s="188"/>
      <c r="C398" s="189"/>
      <c r="D398" s="190" t="s">
        <v>71</v>
      </c>
      <c r="E398" s="202" t="s">
        <v>540</v>
      </c>
      <c r="F398" s="202" t="s">
        <v>541</v>
      </c>
      <c r="G398" s="189"/>
      <c r="H398" s="189"/>
      <c r="I398" s="192"/>
      <c r="J398" s="203">
        <f>BK398</f>
        <v>0</v>
      </c>
      <c r="K398" s="189"/>
      <c r="L398" s="194"/>
      <c r="M398" s="195"/>
      <c r="N398" s="196"/>
      <c r="O398" s="196"/>
      <c r="P398" s="197">
        <f>SUM(P399:P400)</f>
        <v>0</v>
      </c>
      <c r="Q398" s="196"/>
      <c r="R398" s="197">
        <f>SUM(R399:R400)</f>
        <v>0</v>
      </c>
      <c r="S398" s="196"/>
      <c r="T398" s="198">
        <f>SUM(T399:T400)</f>
        <v>2.204005</v>
      </c>
      <c r="AR398" s="199" t="s">
        <v>82</v>
      </c>
      <c r="AT398" s="200" t="s">
        <v>71</v>
      </c>
      <c r="AU398" s="200" t="s">
        <v>80</v>
      </c>
      <c r="AY398" s="199" t="s">
        <v>130</v>
      </c>
      <c r="BK398" s="201">
        <f>SUM(BK399:BK400)</f>
        <v>0</v>
      </c>
    </row>
    <row r="399" s="1" customFormat="1" ht="14.4" customHeight="1">
      <c r="B399" s="38"/>
      <c r="C399" s="204" t="s">
        <v>542</v>
      </c>
      <c r="D399" s="204" t="s">
        <v>132</v>
      </c>
      <c r="E399" s="205" t="s">
        <v>543</v>
      </c>
      <c r="F399" s="206" t="s">
        <v>544</v>
      </c>
      <c r="G399" s="207" t="s">
        <v>135</v>
      </c>
      <c r="H399" s="208">
        <v>26.5</v>
      </c>
      <c r="I399" s="209"/>
      <c r="J399" s="210">
        <f>ROUND(I399*H399,2)</f>
        <v>0</v>
      </c>
      <c r="K399" s="206" t="s">
        <v>19</v>
      </c>
      <c r="L399" s="43"/>
      <c r="M399" s="211" t="s">
        <v>19</v>
      </c>
      <c r="N399" s="212" t="s">
        <v>43</v>
      </c>
      <c r="O399" s="79"/>
      <c r="P399" s="213">
        <f>O399*H399</f>
        <v>0</v>
      </c>
      <c r="Q399" s="213">
        <v>0</v>
      </c>
      <c r="R399" s="213">
        <f>Q399*H399</f>
        <v>0</v>
      </c>
      <c r="S399" s="213">
        <v>0.083169999999999994</v>
      </c>
      <c r="T399" s="214">
        <f>S399*H399</f>
        <v>2.204005</v>
      </c>
      <c r="AR399" s="17" t="s">
        <v>240</v>
      </c>
      <c r="AT399" s="17" t="s">
        <v>132</v>
      </c>
      <c r="AU399" s="17" t="s">
        <v>82</v>
      </c>
      <c r="AY399" s="17" t="s">
        <v>130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7" t="s">
        <v>80</v>
      </c>
      <c r="BK399" s="215">
        <f>ROUND(I399*H399,2)</f>
        <v>0</v>
      </c>
      <c r="BL399" s="17" t="s">
        <v>240</v>
      </c>
      <c r="BM399" s="17" t="s">
        <v>545</v>
      </c>
    </row>
    <row r="400" s="11" customFormat="1">
      <c r="B400" s="216"/>
      <c r="C400" s="217"/>
      <c r="D400" s="218" t="s">
        <v>139</v>
      </c>
      <c r="E400" s="219" t="s">
        <v>19</v>
      </c>
      <c r="F400" s="220" t="s">
        <v>546</v>
      </c>
      <c r="G400" s="217"/>
      <c r="H400" s="221">
        <v>26.5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139</v>
      </c>
      <c r="AU400" s="227" t="s">
        <v>82</v>
      </c>
      <c r="AV400" s="11" t="s">
        <v>82</v>
      </c>
      <c r="AW400" s="11" t="s">
        <v>33</v>
      </c>
      <c r="AX400" s="11" t="s">
        <v>80</v>
      </c>
      <c r="AY400" s="227" t="s">
        <v>130</v>
      </c>
    </row>
    <row r="401" s="10" customFormat="1" ht="22.8" customHeight="1">
      <c r="B401" s="188"/>
      <c r="C401" s="189"/>
      <c r="D401" s="190" t="s">
        <v>71</v>
      </c>
      <c r="E401" s="202" t="s">
        <v>547</v>
      </c>
      <c r="F401" s="202" t="s">
        <v>548</v>
      </c>
      <c r="G401" s="189"/>
      <c r="H401" s="189"/>
      <c r="I401" s="192"/>
      <c r="J401" s="203">
        <f>BK401</f>
        <v>0</v>
      </c>
      <c r="K401" s="189"/>
      <c r="L401" s="194"/>
      <c r="M401" s="195"/>
      <c r="N401" s="196"/>
      <c r="O401" s="196"/>
      <c r="P401" s="197">
        <f>SUM(P402:P407)</f>
        <v>0</v>
      </c>
      <c r="Q401" s="196"/>
      <c r="R401" s="197">
        <f>SUM(R402:R407)</f>
        <v>0</v>
      </c>
      <c r="S401" s="196"/>
      <c r="T401" s="198">
        <f>SUM(T402:T407)</f>
        <v>0.78617999999999999</v>
      </c>
      <c r="AR401" s="199" t="s">
        <v>82</v>
      </c>
      <c r="AT401" s="200" t="s">
        <v>71</v>
      </c>
      <c r="AU401" s="200" t="s">
        <v>80</v>
      </c>
      <c r="AY401" s="199" t="s">
        <v>130</v>
      </c>
      <c r="BK401" s="201">
        <f>SUM(BK402:BK407)</f>
        <v>0</v>
      </c>
    </row>
    <row r="402" s="1" customFormat="1" ht="14.4" customHeight="1">
      <c r="B402" s="38"/>
      <c r="C402" s="204" t="s">
        <v>549</v>
      </c>
      <c r="D402" s="204" t="s">
        <v>132</v>
      </c>
      <c r="E402" s="205" t="s">
        <v>550</v>
      </c>
      <c r="F402" s="206" t="s">
        <v>551</v>
      </c>
      <c r="G402" s="207" t="s">
        <v>135</v>
      </c>
      <c r="H402" s="208">
        <v>262.06</v>
      </c>
      <c r="I402" s="209"/>
      <c r="J402" s="210">
        <f>ROUND(I402*H402,2)</f>
        <v>0</v>
      </c>
      <c r="K402" s="206" t="s">
        <v>136</v>
      </c>
      <c r="L402" s="43"/>
      <c r="M402" s="211" t="s">
        <v>19</v>
      </c>
      <c r="N402" s="212" t="s">
        <v>43</v>
      </c>
      <c r="O402" s="79"/>
      <c r="P402" s="213">
        <f>O402*H402</f>
        <v>0</v>
      </c>
      <c r="Q402" s="213">
        <v>0</v>
      </c>
      <c r="R402" s="213">
        <f>Q402*H402</f>
        <v>0</v>
      </c>
      <c r="S402" s="213">
        <v>0.0030000000000000001</v>
      </c>
      <c r="T402" s="214">
        <f>S402*H402</f>
        <v>0.78617999999999999</v>
      </c>
      <c r="AR402" s="17" t="s">
        <v>240</v>
      </c>
      <c r="AT402" s="17" t="s">
        <v>132</v>
      </c>
      <c r="AU402" s="17" t="s">
        <v>82</v>
      </c>
      <c r="AY402" s="17" t="s">
        <v>130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17" t="s">
        <v>80</v>
      </c>
      <c r="BK402" s="215">
        <f>ROUND(I402*H402,2)</f>
        <v>0</v>
      </c>
      <c r="BL402" s="17" t="s">
        <v>240</v>
      </c>
      <c r="BM402" s="17" t="s">
        <v>552</v>
      </c>
    </row>
    <row r="403" s="13" customFormat="1">
      <c r="B403" s="239"/>
      <c r="C403" s="240"/>
      <c r="D403" s="218" t="s">
        <v>139</v>
      </c>
      <c r="E403" s="241" t="s">
        <v>19</v>
      </c>
      <c r="F403" s="242" t="s">
        <v>227</v>
      </c>
      <c r="G403" s="240"/>
      <c r="H403" s="241" t="s">
        <v>19</v>
      </c>
      <c r="I403" s="243"/>
      <c r="J403" s="240"/>
      <c r="K403" s="240"/>
      <c r="L403" s="244"/>
      <c r="M403" s="245"/>
      <c r="N403" s="246"/>
      <c r="O403" s="246"/>
      <c r="P403" s="246"/>
      <c r="Q403" s="246"/>
      <c r="R403" s="246"/>
      <c r="S403" s="246"/>
      <c r="T403" s="247"/>
      <c r="AT403" s="248" t="s">
        <v>139</v>
      </c>
      <c r="AU403" s="248" t="s">
        <v>82</v>
      </c>
      <c r="AV403" s="13" t="s">
        <v>80</v>
      </c>
      <c r="AW403" s="13" t="s">
        <v>33</v>
      </c>
      <c r="AX403" s="13" t="s">
        <v>72</v>
      </c>
      <c r="AY403" s="248" t="s">
        <v>130</v>
      </c>
    </row>
    <row r="404" s="11" customFormat="1">
      <c r="B404" s="216"/>
      <c r="C404" s="217"/>
      <c r="D404" s="218" t="s">
        <v>139</v>
      </c>
      <c r="E404" s="219" t="s">
        <v>19</v>
      </c>
      <c r="F404" s="220" t="s">
        <v>553</v>
      </c>
      <c r="G404" s="217"/>
      <c r="H404" s="221">
        <v>74.150000000000006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139</v>
      </c>
      <c r="AU404" s="227" t="s">
        <v>82</v>
      </c>
      <c r="AV404" s="11" t="s">
        <v>82</v>
      </c>
      <c r="AW404" s="11" t="s">
        <v>33</v>
      </c>
      <c r="AX404" s="11" t="s">
        <v>72</v>
      </c>
      <c r="AY404" s="227" t="s">
        <v>130</v>
      </c>
    </row>
    <row r="405" s="13" customFormat="1">
      <c r="B405" s="239"/>
      <c r="C405" s="240"/>
      <c r="D405" s="218" t="s">
        <v>139</v>
      </c>
      <c r="E405" s="241" t="s">
        <v>19</v>
      </c>
      <c r="F405" s="242" t="s">
        <v>233</v>
      </c>
      <c r="G405" s="240"/>
      <c r="H405" s="241" t="s">
        <v>19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AT405" s="248" t="s">
        <v>139</v>
      </c>
      <c r="AU405" s="248" t="s">
        <v>82</v>
      </c>
      <c r="AV405" s="13" t="s">
        <v>80</v>
      </c>
      <c r="AW405" s="13" t="s">
        <v>33</v>
      </c>
      <c r="AX405" s="13" t="s">
        <v>72</v>
      </c>
      <c r="AY405" s="248" t="s">
        <v>130</v>
      </c>
    </row>
    <row r="406" s="11" customFormat="1">
      <c r="B406" s="216"/>
      <c r="C406" s="217"/>
      <c r="D406" s="218" t="s">
        <v>139</v>
      </c>
      <c r="E406" s="219" t="s">
        <v>19</v>
      </c>
      <c r="F406" s="220" t="s">
        <v>554</v>
      </c>
      <c r="G406" s="217"/>
      <c r="H406" s="221">
        <v>187.91</v>
      </c>
      <c r="I406" s="222"/>
      <c r="J406" s="217"/>
      <c r="K406" s="217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139</v>
      </c>
      <c r="AU406" s="227" t="s">
        <v>82</v>
      </c>
      <c r="AV406" s="11" t="s">
        <v>82</v>
      </c>
      <c r="AW406" s="11" t="s">
        <v>33</v>
      </c>
      <c r="AX406" s="11" t="s">
        <v>72</v>
      </c>
      <c r="AY406" s="227" t="s">
        <v>130</v>
      </c>
    </row>
    <row r="407" s="12" customFormat="1">
      <c r="B407" s="228"/>
      <c r="C407" s="229"/>
      <c r="D407" s="218" t="s">
        <v>139</v>
      </c>
      <c r="E407" s="230" t="s">
        <v>19</v>
      </c>
      <c r="F407" s="231" t="s">
        <v>166</v>
      </c>
      <c r="G407" s="229"/>
      <c r="H407" s="232">
        <v>262.06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139</v>
      </c>
      <c r="AU407" s="238" t="s">
        <v>82</v>
      </c>
      <c r="AV407" s="12" t="s">
        <v>137</v>
      </c>
      <c r="AW407" s="12" t="s">
        <v>33</v>
      </c>
      <c r="AX407" s="12" t="s">
        <v>80</v>
      </c>
      <c r="AY407" s="238" t="s">
        <v>130</v>
      </c>
    </row>
    <row r="408" s="10" customFormat="1" ht="22.8" customHeight="1">
      <c r="B408" s="188"/>
      <c r="C408" s="189"/>
      <c r="D408" s="190" t="s">
        <v>71</v>
      </c>
      <c r="E408" s="202" t="s">
        <v>555</v>
      </c>
      <c r="F408" s="202" t="s">
        <v>556</v>
      </c>
      <c r="G408" s="189"/>
      <c r="H408" s="189"/>
      <c r="I408" s="192"/>
      <c r="J408" s="203">
        <f>BK408</f>
        <v>0</v>
      </c>
      <c r="K408" s="189"/>
      <c r="L408" s="194"/>
      <c r="M408" s="195"/>
      <c r="N408" s="196"/>
      <c r="O408" s="196"/>
      <c r="P408" s="197">
        <f>SUM(P409:P411)</f>
        <v>0</v>
      </c>
      <c r="Q408" s="196"/>
      <c r="R408" s="197">
        <f>SUM(R409:R411)</f>
        <v>0</v>
      </c>
      <c r="S408" s="196"/>
      <c r="T408" s="198">
        <f>SUM(T409:T411)</f>
        <v>0.1512</v>
      </c>
      <c r="AR408" s="199" t="s">
        <v>82</v>
      </c>
      <c r="AT408" s="200" t="s">
        <v>71</v>
      </c>
      <c r="AU408" s="200" t="s">
        <v>80</v>
      </c>
      <c r="AY408" s="199" t="s">
        <v>130</v>
      </c>
      <c r="BK408" s="201">
        <f>SUM(BK409:BK411)</f>
        <v>0</v>
      </c>
    </row>
    <row r="409" s="1" customFormat="1" ht="14.4" customHeight="1">
      <c r="B409" s="38"/>
      <c r="C409" s="204" t="s">
        <v>557</v>
      </c>
      <c r="D409" s="204" t="s">
        <v>132</v>
      </c>
      <c r="E409" s="205" t="s">
        <v>558</v>
      </c>
      <c r="F409" s="206" t="s">
        <v>559</v>
      </c>
      <c r="G409" s="207" t="s">
        <v>135</v>
      </c>
      <c r="H409" s="208">
        <v>8.4000000000000004</v>
      </c>
      <c r="I409" s="209"/>
      <c r="J409" s="210">
        <f>ROUND(I409*H409,2)</f>
        <v>0</v>
      </c>
      <c r="K409" s="206" t="s">
        <v>136</v>
      </c>
      <c r="L409" s="43"/>
      <c r="M409" s="211" t="s">
        <v>19</v>
      </c>
      <c r="N409" s="212" t="s">
        <v>43</v>
      </c>
      <c r="O409" s="79"/>
      <c r="P409" s="213">
        <f>O409*H409</f>
        <v>0</v>
      </c>
      <c r="Q409" s="213">
        <v>0</v>
      </c>
      <c r="R409" s="213">
        <f>Q409*H409</f>
        <v>0</v>
      </c>
      <c r="S409" s="213">
        <v>0.017999999999999999</v>
      </c>
      <c r="T409" s="214">
        <f>S409*H409</f>
        <v>0.1512</v>
      </c>
      <c r="AR409" s="17" t="s">
        <v>240</v>
      </c>
      <c r="AT409" s="17" t="s">
        <v>132</v>
      </c>
      <c r="AU409" s="17" t="s">
        <v>82</v>
      </c>
      <c r="AY409" s="17" t="s">
        <v>130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7" t="s">
        <v>80</v>
      </c>
      <c r="BK409" s="215">
        <f>ROUND(I409*H409,2)</f>
        <v>0</v>
      </c>
      <c r="BL409" s="17" t="s">
        <v>240</v>
      </c>
      <c r="BM409" s="17" t="s">
        <v>560</v>
      </c>
    </row>
    <row r="410" s="13" customFormat="1">
      <c r="B410" s="239"/>
      <c r="C410" s="240"/>
      <c r="D410" s="218" t="s">
        <v>139</v>
      </c>
      <c r="E410" s="241" t="s">
        <v>19</v>
      </c>
      <c r="F410" s="242" t="s">
        <v>237</v>
      </c>
      <c r="G410" s="240"/>
      <c r="H410" s="241" t="s">
        <v>19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AT410" s="248" t="s">
        <v>139</v>
      </c>
      <c r="AU410" s="248" t="s">
        <v>82</v>
      </c>
      <c r="AV410" s="13" t="s">
        <v>80</v>
      </c>
      <c r="AW410" s="13" t="s">
        <v>33</v>
      </c>
      <c r="AX410" s="13" t="s">
        <v>72</v>
      </c>
      <c r="AY410" s="248" t="s">
        <v>130</v>
      </c>
    </row>
    <row r="411" s="11" customFormat="1">
      <c r="B411" s="216"/>
      <c r="C411" s="217"/>
      <c r="D411" s="218" t="s">
        <v>139</v>
      </c>
      <c r="E411" s="219" t="s">
        <v>19</v>
      </c>
      <c r="F411" s="220" t="s">
        <v>561</v>
      </c>
      <c r="G411" s="217"/>
      <c r="H411" s="221">
        <v>8.4000000000000004</v>
      </c>
      <c r="I411" s="222"/>
      <c r="J411" s="217"/>
      <c r="K411" s="217"/>
      <c r="L411" s="223"/>
      <c r="M411" s="249"/>
      <c r="N411" s="250"/>
      <c r="O411" s="250"/>
      <c r="P411" s="250"/>
      <c r="Q411" s="250"/>
      <c r="R411" s="250"/>
      <c r="S411" s="250"/>
      <c r="T411" s="251"/>
      <c r="AT411" s="227" t="s">
        <v>139</v>
      </c>
      <c r="AU411" s="227" t="s">
        <v>82</v>
      </c>
      <c r="AV411" s="11" t="s">
        <v>82</v>
      </c>
      <c r="AW411" s="11" t="s">
        <v>33</v>
      </c>
      <c r="AX411" s="11" t="s">
        <v>80</v>
      </c>
      <c r="AY411" s="227" t="s">
        <v>130</v>
      </c>
    </row>
    <row r="412" s="1" customFormat="1" ht="6.96" customHeight="1">
      <c r="B412" s="57"/>
      <c r="C412" s="58"/>
      <c r="D412" s="58"/>
      <c r="E412" s="58"/>
      <c r="F412" s="58"/>
      <c r="G412" s="58"/>
      <c r="H412" s="58"/>
      <c r="I412" s="154"/>
      <c r="J412" s="58"/>
      <c r="K412" s="58"/>
      <c r="L412" s="43"/>
    </row>
  </sheetData>
  <sheetProtection sheet="1" autoFilter="0" formatColumns="0" formatRows="0" objects="1" scenarios="1" spinCount="100000" saltValue="Degs9DXL380FYihO9qZ0dne28Q3Y2NGjP6BiPlsGsFEFCTodvJxwIzWr+Bkm62bIBTO0GmEeIqceR/aejo250A==" hashValue="og9c6mCYlHZ+87JIim7aa8IvhArfWlhhzlAsRjaXHram9T/v3uShhEddNtLaZcUwG7mOqGzAXmahmrA5Q3d2qw==" algorithmName="SHA-512" password="CC35"/>
  <autoFilter ref="C93:K41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85</v>
      </c>
      <c r="AZ2" s="252" t="s">
        <v>562</v>
      </c>
      <c r="BA2" s="252" t="s">
        <v>563</v>
      </c>
      <c r="BB2" s="252" t="s">
        <v>135</v>
      </c>
      <c r="BC2" s="252" t="s">
        <v>564</v>
      </c>
      <c r="BD2" s="252" t="s">
        <v>82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  <c r="AZ3" s="252" t="s">
        <v>565</v>
      </c>
      <c r="BA3" s="252" t="s">
        <v>566</v>
      </c>
      <c r="BB3" s="252" t="s">
        <v>135</v>
      </c>
      <c r="BC3" s="252" t="s">
        <v>567</v>
      </c>
      <c r="BD3" s="252" t="s">
        <v>82</v>
      </c>
    </row>
    <row r="4" ht="24.96" customHeight="1">
      <c r="B4" s="20"/>
      <c r="D4" s="127" t="s">
        <v>93</v>
      </c>
      <c r="L4" s="20"/>
      <c r="M4" s="24" t="s">
        <v>10</v>
      </c>
      <c r="AT4" s="17" t="s">
        <v>4</v>
      </c>
      <c r="AZ4" s="252" t="s">
        <v>568</v>
      </c>
      <c r="BA4" s="252" t="s">
        <v>569</v>
      </c>
      <c r="BB4" s="252" t="s">
        <v>135</v>
      </c>
      <c r="BC4" s="252" t="s">
        <v>570</v>
      </c>
      <c r="BD4" s="252" t="s">
        <v>82</v>
      </c>
    </row>
    <row r="5" ht="6.96" customHeight="1">
      <c r="B5" s="20"/>
      <c r="L5" s="20"/>
      <c r="AZ5" s="252" t="s">
        <v>571</v>
      </c>
      <c r="BA5" s="252" t="s">
        <v>572</v>
      </c>
      <c r="BB5" s="252" t="s">
        <v>135</v>
      </c>
      <c r="BC5" s="252" t="s">
        <v>573</v>
      </c>
      <c r="BD5" s="252" t="s">
        <v>82</v>
      </c>
    </row>
    <row r="6" ht="12" customHeight="1">
      <c r="B6" s="20"/>
      <c r="D6" s="128" t="s">
        <v>16</v>
      </c>
      <c r="L6" s="20"/>
      <c r="AZ6" s="252" t="s">
        <v>574</v>
      </c>
      <c r="BA6" s="252" t="s">
        <v>575</v>
      </c>
      <c r="BB6" s="252" t="s">
        <v>135</v>
      </c>
      <c r="BC6" s="252" t="s">
        <v>576</v>
      </c>
      <c r="BD6" s="252" t="s">
        <v>82</v>
      </c>
    </row>
    <row r="7" ht="14.4" customHeight="1">
      <c r="B7" s="20"/>
      <c r="E7" s="129" t="str">
        <f>'Rekapitulace stavby'!K6</f>
        <v>Rekonstrukce vlastivědného muzea Nymburk</v>
      </c>
      <c r="F7" s="128"/>
      <c r="G7" s="128"/>
      <c r="H7" s="128"/>
      <c r="L7" s="20"/>
      <c r="AZ7" s="252" t="s">
        <v>577</v>
      </c>
      <c r="BA7" s="252" t="s">
        <v>578</v>
      </c>
      <c r="BB7" s="252" t="s">
        <v>135</v>
      </c>
      <c r="BC7" s="252" t="s">
        <v>579</v>
      </c>
      <c r="BD7" s="252" t="s">
        <v>82</v>
      </c>
    </row>
    <row r="8" s="1" customFormat="1" ht="12" customHeight="1">
      <c r="B8" s="43"/>
      <c r="D8" s="128" t="s">
        <v>94</v>
      </c>
      <c r="I8" s="130"/>
      <c r="L8" s="43"/>
      <c r="AZ8" s="252" t="s">
        <v>580</v>
      </c>
      <c r="BA8" s="252" t="s">
        <v>581</v>
      </c>
      <c r="BB8" s="252" t="s">
        <v>135</v>
      </c>
      <c r="BC8" s="252" t="s">
        <v>582</v>
      </c>
      <c r="BD8" s="252" t="s">
        <v>82</v>
      </c>
    </row>
    <row r="9" s="1" customFormat="1" ht="36.96" customHeight="1">
      <c r="B9" s="43"/>
      <c r="E9" s="131" t="s">
        <v>583</v>
      </c>
      <c r="F9" s="1"/>
      <c r="G9" s="1"/>
      <c r="H9" s="1"/>
      <c r="I9" s="130"/>
      <c r="L9" s="43"/>
      <c r="AZ9" s="252" t="s">
        <v>584</v>
      </c>
      <c r="BA9" s="252" t="s">
        <v>585</v>
      </c>
      <c r="BB9" s="252" t="s">
        <v>135</v>
      </c>
      <c r="BC9" s="252" t="s">
        <v>586</v>
      </c>
      <c r="BD9" s="252" t="s">
        <v>82</v>
      </c>
    </row>
    <row r="10" s="1" customFormat="1">
      <c r="B10" s="43"/>
      <c r="I10" s="130"/>
      <c r="L10" s="43"/>
      <c r="AZ10" s="252" t="s">
        <v>587</v>
      </c>
      <c r="BA10" s="252" t="s">
        <v>588</v>
      </c>
      <c r="BB10" s="252" t="s">
        <v>135</v>
      </c>
      <c r="BC10" s="252" t="s">
        <v>589</v>
      </c>
      <c r="BD10" s="252" t="s">
        <v>82</v>
      </c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  <c r="AZ11" s="252" t="s">
        <v>590</v>
      </c>
      <c r="BA11" s="252" t="s">
        <v>591</v>
      </c>
      <c r="BB11" s="252" t="s">
        <v>135</v>
      </c>
      <c r="BC11" s="252" t="s">
        <v>592</v>
      </c>
      <c r="BD11" s="252" t="s">
        <v>82</v>
      </c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28. 4. 2019</v>
      </c>
      <c r="L12" s="43"/>
      <c r="AZ12" s="252" t="s">
        <v>593</v>
      </c>
      <c r="BA12" s="252" t="s">
        <v>594</v>
      </c>
      <c r="BB12" s="252" t="s">
        <v>135</v>
      </c>
      <c r="BC12" s="252" t="s">
        <v>595</v>
      </c>
      <c r="BD12" s="252" t="s">
        <v>82</v>
      </c>
    </row>
    <row r="13" s="1" customFormat="1" ht="10.8" customHeight="1">
      <c r="B13" s="43"/>
      <c r="I13" s="130"/>
      <c r="L13" s="43"/>
      <c r="AZ13" s="252" t="s">
        <v>596</v>
      </c>
      <c r="BA13" s="252" t="s">
        <v>597</v>
      </c>
      <c r="BB13" s="252" t="s">
        <v>135</v>
      </c>
      <c r="BC13" s="252" t="s">
        <v>598</v>
      </c>
      <c r="BD13" s="252" t="s">
        <v>82</v>
      </c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  <c r="AZ14" s="252" t="s">
        <v>599</v>
      </c>
      <c r="BA14" s="252" t="s">
        <v>600</v>
      </c>
      <c r="BB14" s="252" t="s">
        <v>135</v>
      </c>
      <c r="BC14" s="252" t="s">
        <v>601</v>
      </c>
      <c r="BD14" s="252" t="s">
        <v>82</v>
      </c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  <c r="AZ15" s="252" t="s">
        <v>602</v>
      </c>
      <c r="BA15" s="252" t="s">
        <v>603</v>
      </c>
      <c r="BB15" s="252" t="s">
        <v>135</v>
      </c>
      <c r="BC15" s="252" t="s">
        <v>604</v>
      </c>
      <c r="BD15" s="252" t="s">
        <v>82</v>
      </c>
    </row>
    <row r="16" s="1" customFormat="1" ht="6.96" customHeight="1">
      <c r="B16" s="43"/>
      <c r="I16" s="130"/>
      <c r="L16" s="43"/>
      <c r="AZ16" s="252" t="s">
        <v>605</v>
      </c>
      <c r="BA16" s="252" t="s">
        <v>606</v>
      </c>
      <c r="BB16" s="252" t="s">
        <v>135</v>
      </c>
      <c r="BC16" s="252" t="s">
        <v>607</v>
      </c>
      <c r="BD16" s="252" t="s">
        <v>82</v>
      </c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14.4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ROUND(J112,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ROUND((SUM(BE112:BE980)),  2)</f>
        <v>0</v>
      </c>
      <c r="I33" s="143">
        <v>0.20999999999999999</v>
      </c>
      <c r="J33" s="142">
        <f>ROUND(((SUM(BE112:BE980))*I33),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ROUND((SUM(BF112:BF980)),  2)</f>
        <v>0</v>
      </c>
      <c r="I34" s="143">
        <v>0.14999999999999999</v>
      </c>
      <c r="J34" s="142">
        <f>ROUND(((SUM(BF112:BF980))*I34),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ROUND((SUM(BG112:BG980)),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ROUND((SUM(BH112:BH980)),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ROUND((SUM(BI112:BI980)),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96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4.4" customHeight="1">
      <c r="B48" s="38"/>
      <c r="C48" s="39"/>
      <c r="D48" s="39"/>
      <c r="E48" s="158" t="str">
        <f>E7</f>
        <v>Rekonstrukce vlastivědného muzea Nymburk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94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4.4" customHeight="1">
      <c r="B50" s="38"/>
      <c r="C50" s="39"/>
      <c r="D50" s="39"/>
      <c r="E50" s="64" t="str">
        <f>E9</f>
        <v>02 - Stavební úpravy a přístavba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Nymburk</v>
      </c>
      <c r="G52" s="39"/>
      <c r="H52" s="39"/>
      <c r="I52" s="132" t="s">
        <v>23</v>
      </c>
      <c r="J52" s="67" t="str">
        <f>IF(J12="","",J12)</f>
        <v>28. 4. 2019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2.6" customHeight="1">
      <c r="B54" s="38"/>
      <c r="C54" s="32" t="s">
        <v>25</v>
      </c>
      <c r="D54" s="39"/>
      <c r="E54" s="39"/>
      <c r="F54" s="27" t="str">
        <f>E15</f>
        <v>Město Nymburk</v>
      </c>
      <c r="G54" s="39"/>
      <c r="H54" s="39"/>
      <c r="I54" s="132" t="s">
        <v>31</v>
      </c>
      <c r="J54" s="36" t="str">
        <f>E21</f>
        <v>RAM projekt s.r.o.</v>
      </c>
      <c r="K54" s="39"/>
      <c r="L54" s="43"/>
    </row>
    <row r="55" s="1" customFormat="1" ht="12.6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Ing. Eva Mrvová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97</v>
      </c>
      <c r="D57" s="160"/>
      <c r="E57" s="160"/>
      <c r="F57" s="160"/>
      <c r="G57" s="160"/>
      <c r="H57" s="160"/>
      <c r="I57" s="161"/>
      <c r="J57" s="162" t="s">
        <v>98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J112</f>
        <v>0</v>
      </c>
      <c r="K59" s="39"/>
      <c r="L59" s="43"/>
      <c r="AU59" s="17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J113</f>
        <v>0</v>
      </c>
      <c r="K60" s="165"/>
      <c r="L60" s="170"/>
    </row>
    <row r="61" s="8" customFormat="1" ht="19.92" customHeight="1">
      <c r="B61" s="171"/>
      <c r="C61" s="172"/>
      <c r="D61" s="173" t="s">
        <v>608</v>
      </c>
      <c r="E61" s="174"/>
      <c r="F61" s="174"/>
      <c r="G61" s="174"/>
      <c r="H61" s="174"/>
      <c r="I61" s="175"/>
      <c r="J61" s="176">
        <f>J114</f>
        <v>0</v>
      </c>
      <c r="K61" s="172"/>
      <c r="L61" s="177"/>
    </row>
    <row r="62" s="8" customFormat="1" ht="19.92" customHeight="1">
      <c r="B62" s="171"/>
      <c r="C62" s="172"/>
      <c r="D62" s="173" t="s">
        <v>609</v>
      </c>
      <c r="E62" s="174"/>
      <c r="F62" s="174"/>
      <c r="G62" s="174"/>
      <c r="H62" s="174"/>
      <c r="I62" s="175"/>
      <c r="J62" s="176">
        <f>J141</f>
        <v>0</v>
      </c>
      <c r="K62" s="172"/>
      <c r="L62" s="177"/>
    </row>
    <row r="63" s="8" customFormat="1" ht="19.92" customHeight="1">
      <c r="B63" s="171"/>
      <c r="C63" s="172"/>
      <c r="D63" s="173" t="s">
        <v>610</v>
      </c>
      <c r="E63" s="174"/>
      <c r="F63" s="174"/>
      <c r="G63" s="174"/>
      <c r="H63" s="174"/>
      <c r="I63" s="175"/>
      <c r="J63" s="176">
        <f>J229</f>
        <v>0</v>
      </c>
      <c r="K63" s="172"/>
      <c r="L63" s="177"/>
    </row>
    <row r="64" s="8" customFormat="1" ht="19.92" customHeight="1">
      <c r="B64" s="171"/>
      <c r="C64" s="172"/>
      <c r="D64" s="173" t="s">
        <v>611</v>
      </c>
      <c r="E64" s="174"/>
      <c r="F64" s="174"/>
      <c r="G64" s="174"/>
      <c r="H64" s="174"/>
      <c r="I64" s="175"/>
      <c r="J64" s="176">
        <f>J297</f>
        <v>0</v>
      </c>
      <c r="K64" s="172"/>
      <c r="L64" s="177"/>
    </row>
    <row r="65" s="8" customFormat="1" ht="19.92" customHeight="1">
      <c r="B65" s="171"/>
      <c r="C65" s="172"/>
      <c r="D65" s="173" t="s">
        <v>102</v>
      </c>
      <c r="E65" s="174"/>
      <c r="F65" s="174"/>
      <c r="G65" s="174"/>
      <c r="H65" s="174"/>
      <c r="I65" s="175"/>
      <c r="J65" s="176">
        <f>J413</f>
        <v>0</v>
      </c>
      <c r="K65" s="172"/>
      <c r="L65" s="177"/>
    </row>
    <row r="66" s="8" customFormat="1" ht="19.92" customHeight="1">
      <c r="B66" s="171"/>
      <c r="C66" s="172"/>
      <c r="D66" s="173" t="s">
        <v>612</v>
      </c>
      <c r="E66" s="174"/>
      <c r="F66" s="174"/>
      <c r="G66" s="174"/>
      <c r="H66" s="174"/>
      <c r="I66" s="175"/>
      <c r="J66" s="176">
        <f>J441</f>
        <v>0</v>
      </c>
      <c r="K66" s="172"/>
      <c r="L66" s="177"/>
    </row>
    <row r="67" s="7" customFormat="1" ht="24.96" customHeight="1">
      <c r="B67" s="164"/>
      <c r="C67" s="165"/>
      <c r="D67" s="166" t="s">
        <v>104</v>
      </c>
      <c r="E67" s="167"/>
      <c r="F67" s="167"/>
      <c r="G67" s="167"/>
      <c r="H67" s="167"/>
      <c r="I67" s="168"/>
      <c r="J67" s="169">
        <f>J443</f>
        <v>0</v>
      </c>
      <c r="K67" s="165"/>
      <c r="L67" s="170"/>
    </row>
    <row r="68" s="8" customFormat="1" ht="19.92" customHeight="1">
      <c r="B68" s="171"/>
      <c r="C68" s="172"/>
      <c r="D68" s="173" t="s">
        <v>613</v>
      </c>
      <c r="E68" s="174"/>
      <c r="F68" s="174"/>
      <c r="G68" s="174"/>
      <c r="H68" s="174"/>
      <c r="I68" s="175"/>
      <c r="J68" s="176">
        <f>J444</f>
        <v>0</v>
      </c>
      <c r="K68" s="172"/>
      <c r="L68" s="177"/>
    </row>
    <row r="69" s="8" customFormat="1" ht="19.92" customHeight="1">
      <c r="B69" s="171"/>
      <c r="C69" s="172"/>
      <c r="D69" s="173" t="s">
        <v>614</v>
      </c>
      <c r="E69" s="174"/>
      <c r="F69" s="174"/>
      <c r="G69" s="174"/>
      <c r="H69" s="174"/>
      <c r="I69" s="175"/>
      <c r="J69" s="176">
        <f>J487</f>
        <v>0</v>
      </c>
      <c r="K69" s="172"/>
      <c r="L69" s="177"/>
    </row>
    <row r="70" s="8" customFormat="1" ht="19.92" customHeight="1">
      <c r="B70" s="171"/>
      <c r="C70" s="172"/>
      <c r="D70" s="173" t="s">
        <v>615</v>
      </c>
      <c r="E70" s="174"/>
      <c r="F70" s="174"/>
      <c r="G70" s="174"/>
      <c r="H70" s="174"/>
      <c r="I70" s="175"/>
      <c r="J70" s="176">
        <f>J526</f>
        <v>0</v>
      </c>
      <c r="K70" s="172"/>
      <c r="L70" s="177"/>
    </row>
    <row r="71" s="8" customFormat="1" ht="19.92" customHeight="1">
      <c r="B71" s="171"/>
      <c r="C71" s="172"/>
      <c r="D71" s="173" t="s">
        <v>616</v>
      </c>
      <c r="E71" s="174"/>
      <c r="F71" s="174"/>
      <c r="G71" s="174"/>
      <c r="H71" s="174"/>
      <c r="I71" s="175"/>
      <c r="J71" s="176">
        <f>J530</f>
        <v>0</v>
      </c>
      <c r="K71" s="172"/>
      <c r="L71" s="177"/>
    </row>
    <row r="72" s="8" customFormat="1" ht="19.92" customHeight="1">
      <c r="B72" s="171"/>
      <c r="C72" s="172"/>
      <c r="D72" s="173" t="s">
        <v>617</v>
      </c>
      <c r="E72" s="174"/>
      <c r="F72" s="174"/>
      <c r="G72" s="174"/>
      <c r="H72" s="174"/>
      <c r="I72" s="175"/>
      <c r="J72" s="176">
        <f>J536</f>
        <v>0</v>
      </c>
      <c r="K72" s="172"/>
      <c r="L72" s="177"/>
    </row>
    <row r="73" s="8" customFormat="1" ht="19.92" customHeight="1">
      <c r="B73" s="171"/>
      <c r="C73" s="172"/>
      <c r="D73" s="173" t="s">
        <v>105</v>
      </c>
      <c r="E73" s="174"/>
      <c r="F73" s="174"/>
      <c r="G73" s="174"/>
      <c r="H73" s="174"/>
      <c r="I73" s="175"/>
      <c r="J73" s="176">
        <f>J538</f>
        <v>0</v>
      </c>
      <c r="K73" s="172"/>
      <c r="L73" s="177"/>
    </row>
    <row r="74" s="8" customFormat="1" ht="19.92" customHeight="1">
      <c r="B74" s="171"/>
      <c r="C74" s="172"/>
      <c r="D74" s="173" t="s">
        <v>618</v>
      </c>
      <c r="E74" s="174"/>
      <c r="F74" s="174"/>
      <c r="G74" s="174"/>
      <c r="H74" s="174"/>
      <c r="I74" s="175"/>
      <c r="J74" s="176">
        <f>J546</f>
        <v>0</v>
      </c>
      <c r="K74" s="172"/>
      <c r="L74" s="177"/>
    </row>
    <row r="75" s="8" customFormat="1" ht="19.92" customHeight="1">
      <c r="B75" s="171"/>
      <c r="C75" s="172"/>
      <c r="D75" s="173" t="s">
        <v>619</v>
      </c>
      <c r="E75" s="174"/>
      <c r="F75" s="174"/>
      <c r="G75" s="174"/>
      <c r="H75" s="174"/>
      <c r="I75" s="175"/>
      <c r="J75" s="176">
        <f>J549</f>
        <v>0</v>
      </c>
      <c r="K75" s="172"/>
      <c r="L75" s="177"/>
    </row>
    <row r="76" s="8" customFormat="1" ht="19.92" customHeight="1">
      <c r="B76" s="171"/>
      <c r="C76" s="172"/>
      <c r="D76" s="173" t="s">
        <v>620</v>
      </c>
      <c r="E76" s="174"/>
      <c r="F76" s="174"/>
      <c r="G76" s="174"/>
      <c r="H76" s="174"/>
      <c r="I76" s="175"/>
      <c r="J76" s="176">
        <f>J552</f>
        <v>0</v>
      </c>
      <c r="K76" s="172"/>
      <c r="L76" s="177"/>
    </row>
    <row r="77" s="8" customFormat="1" ht="19.92" customHeight="1">
      <c r="B77" s="171"/>
      <c r="C77" s="172"/>
      <c r="D77" s="173" t="s">
        <v>108</v>
      </c>
      <c r="E77" s="174"/>
      <c r="F77" s="174"/>
      <c r="G77" s="174"/>
      <c r="H77" s="174"/>
      <c r="I77" s="175"/>
      <c r="J77" s="176">
        <f>J555</f>
        <v>0</v>
      </c>
      <c r="K77" s="172"/>
      <c r="L77" s="177"/>
    </row>
    <row r="78" s="8" customFormat="1" ht="19.92" customHeight="1">
      <c r="B78" s="171"/>
      <c r="C78" s="172"/>
      <c r="D78" s="173" t="s">
        <v>109</v>
      </c>
      <c r="E78" s="174"/>
      <c r="F78" s="174"/>
      <c r="G78" s="174"/>
      <c r="H78" s="174"/>
      <c r="I78" s="175"/>
      <c r="J78" s="176">
        <f>J615</f>
        <v>0</v>
      </c>
      <c r="K78" s="172"/>
      <c r="L78" s="177"/>
    </row>
    <row r="79" s="8" customFormat="1" ht="19.92" customHeight="1">
      <c r="B79" s="171"/>
      <c r="C79" s="172"/>
      <c r="D79" s="173" t="s">
        <v>110</v>
      </c>
      <c r="E79" s="174"/>
      <c r="F79" s="174"/>
      <c r="G79" s="174"/>
      <c r="H79" s="174"/>
      <c r="I79" s="175"/>
      <c r="J79" s="176">
        <f>J640</f>
        <v>0</v>
      </c>
      <c r="K79" s="172"/>
      <c r="L79" s="177"/>
    </row>
    <row r="80" s="8" customFormat="1" ht="19.92" customHeight="1">
      <c r="B80" s="171"/>
      <c r="C80" s="172"/>
      <c r="D80" s="173" t="s">
        <v>621</v>
      </c>
      <c r="E80" s="174"/>
      <c r="F80" s="174"/>
      <c r="G80" s="174"/>
      <c r="H80" s="174"/>
      <c r="I80" s="175"/>
      <c r="J80" s="176">
        <f>J681</f>
        <v>0</v>
      </c>
      <c r="K80" s="172"/>
      <c r="L80" s="177"/>
    </row>
    <row r="81" s="8" customFormat="1" ht="19.92" customHeight="1">
      <c r="B81" s="171"/>
      <c r="C81" s="172"/>
      <c r="D81" s="173" t="s">
        <v>622</v>
      </c>
      <c r="E81" s="174"/>
      <c r="F81" s="174"/>
      <c r="G81" s="174"/>
      <c r="H81" s="174"/>
      <c r="I81" s="175"/>
      <c r="J81" s="176">
        <f>J698</f>
        <v>0</v>
      </c>
      <c r="K81" s="172"/>
      <c r="L81" s="177"/>
    </row>
    <row r="82" s="8" customFormat="1" ht="19.92" customHeight="1">
      <c r="B82" s="171"/>
      <c r="C82" s="172"/>
      <c r="D82" s="173" t="s">
        <v>111</v>
      </c>
      <c r="E82" s="174"/>
      <c r="F82" s="174"/>
      <c r="G82" s="174"/>
      <c r="H82" s="174"/>
      <c r="I82" s="175"/>
      <c r="J82" s="176">
        <f>J808</f>
        <v>0</v>
      </c>
      <c r="K82" s="172"/>
      <c r="L82" s="177"/>
    </row>
    <row r="83" s="8" customFormat="1" ht="19.92" customHeight="1">
      <c r="B83" s="171"/>
      <c r="C83" s="172"/>
      <c r="D83" s="173" t="s">
        <v>112</v>
      </c>
      <c r="E83" s="174"/>
      <c r="F83" s="174"/>
      <c r="G83" s="174"/>
      <c r="H83" s="174"/>
      <c r="I83" s="175"/>
      <c r="J83" s="176">
        <f>J861</f>
        <v>0</v>
      </c>
      <c r="K83" s="172"/>
      <c r="L83" s="177"/>
    </row>
    <row r="84" s="8" customFormat="1" ht="19.92" customHeight="1">
      <c r="B84" s="171"/>
      <c r="C84" s="172"/>
      <c r="D84" s="173" t="s">
        <v>623</v>
      </c>
      <c r="E84" s="174"/>
      <c r="F84" s="174"/>
      <c r="G84" s="174"/>
      <c r="H84" s="174"/>
      <c r="I84" s="175"/>
      <c r="J84" s="176">
        <f>J881</f>
        <v>0</v>
      </c>
      <c r="K84" s="172"/>
      <c r="L84" s="177"/>
    </row>
    <row r="85" s="8" customFormat="1" ht="19.92" customHeight="1">
      <c r="B85" s="171"/>
      <c r="C85" s="172"/>
      <c r="D85" s="173" t="s">
        <v>113</v>
      </c>
      <c r="E85" s="174"/>
      <c r="F85" s="174"/>
      <c r="G85" s="174"/>
      <c r="H85" s="174"/>
      <c r="I85" s="175"/>
      <c r="J85" s="176">
        <f>J903</f>
        <v>0</v>
      </c>
      <c r="K85" s="172"/>
      <c r="L85" s="177"/>
    </row>
    <row r="86" s="8" customFormat="1" ht="19.92" customHeight="1">
      <c r="B86" s="171"/>
      <c r="C86" s="172"/>
      <c r="D86" s="173" t="s">
        <v>624</v>
      </c>
      <c r="E86" s="174"/>
      <c r="F86" s="174"/>
      <c r="G86" s="174"/>
      <c r="H86" s="174"/>
      <c r="I86" s="175"/>
      <c r="J86" s="176">
        <f>J910</f>
        <v>0</v>
      </c>
      <c r="K86" s="172"/>
      <c r="L86" s="177"/>
    </row>
    <row r="87" s="8" customFormat="1" ht="19.92" customHeight="1">
      <c r="B87" s="171"/>
      <c r="C87" s="172"/>
      <c r="D87" s="173" t="s">
        <v>625</v>
      </c>
      <c r="E87" s="174"/>
      <c r="F87" s="174"/>
      <c r="G87" s="174"/>
      <c r="H87" s="174"/>
      <c r="I87" s="175"/>
      <c r="J87" s="176">
        <f>J931</f>
        <v>0</v>
      </c>
      <c r="K87" s="172"/>
      <c r="L87" s="177"/>
    </row>
    <row r="88" s="8" customFormat="1" ht="19.92" customHeight="1">
      <c r="B88" s="171"/>
      <c r="C88" s="172"/>
      <c r="D88" s="173" t="s">
        <v>626</v>
      </c>
      <c r="E88" s="174"/>
      <c r="F88" s="174"/>
      <c r="G88" s="174"/>
      <c r="H88" s="174"/>
      <c r="I88" s="175"/>
      <c r="J88" s="176">
        <f>J949</f>
        <v>0</v>
      </c>
      <c r="K88" s="172"/>
      <c r="L88" s="177"/>
    </row>
    <row r="89" s="8" customFormat="1" ht="19.92" customHeight="1">
      <c r="B89" s="171"/>
      <c r="C89" s="172"/>
      <c r="D89" s="173" t="s">
        <v>114</v>
      </c>
      <c r="E89" s="174"/>
      <c r="F89" s="174"/>
      <c r="G89" s="174"/>
      <c r="H89" s="174"/>
      <c r="I89" s="175"/>
      <c r="J89" s="176">
        <f>J965</f>
        <v>0</v>
      </c>
      <c r="K89" s="172"/>
      <c r="L89" s="177"/>
    </row>
    <row r="90" s="7" customFormat="1" ht="24.96" customHeight="1">
      <c r="B90" s="164"/>
      <c r="C90" s="165"/>
      <c r="D90" s="166" t="s">
        <v>627</v>
      </c>
      <c r="E90" s="167"/>
      <c r="F90" s="167"/>
      <c r="G90" s="167"/>
      <c r="H90" s="167"/>
      <c r="I90" s="168"/>
      <c r="J90" s="169">
        <f>J973</f>
        <v>0</v>
      </c>
      <c r="K90" s="165"/>
      <c r="L90" s="170"/>
    </row>
    <row r="91" s="8" customFormat="1" ht="19.92" customHeight="1">
      <c r="B91" s="171"/>
      <c r="C91" s="172"/>
      <c r="D91" s="173" t="s">
        <v>628</v>
      </c>
      <c r="E91" s="174"/>
      <c r="F91" s="174"/>
      <c r="G91" s="174"/>
      <c r="H91" s="174"/>
      <c r="I91" s="175"/>
      <c r="J91" s="176">
        <f>J974</f>
        <v>0</v>
      </c>
      <c r="K91" s="172"/>
      <c r="L91" s="177"/>
    </row>
    <row r="92" s="7" customFormat="1" ht="24.96" customHeight="1">
      <c r="B92" s="164"/>
      <c r="C92" s="165"/>
      <c r="D92" s="166" t="s">
        <v>629</v>
      </c>
      <c r="E92" s="167"/>
      <c r="F92" s="167"/>
      <c r="G92" s="167"/>
      <c r="H92" s="167"/>
      <c r="I92" s="168"/>
      <c r="J92" s="169">
        <f>J979</f>
        <v>0</v>
      </c>
      <c r="K92" s="165"/>
      <c r="L92" s="170"/>
    </row>
    <row r="93" s="1" customFormat="1" ht="21.84" customHeight="1">
      <c r="B93" s="38"/>
      <c r="C93" s="39"/>
      <c r="D93" s="39"/>
      <c r="E93" s="39"/>
      <c r="F93" s="39"/>
      <c r="G93" s="39"/>
      <c r="H93" s="39"/>
      <c r="I93" s="130"/>
      <c r="J93" s="39"/>
      <c r="K93" s="39"/>
      <c r="L93" s="43"/>
    </row>
    <row r="94" s="1" customFormat="1" ht="6.96" customHeight="1">
      <c r="B94" s="57"/>
      <c r="C94" s="58"/>
      <c r="D94" s="58"/>
      <c r="E94" s="58"/>
      <c r="F94" s="58"/>
      <c r="G94" s="58"/>
      <c r="H94" s="58"/>
      <c r="I94" s="154"/>
      <c r="J94" s="58"/>
      <c r="K94" s="58"/>
      <c r="L94" s="43"/>
    </row>
    <row r="98" s="1" customFormat="1" ht="6.96" customHeight="1">
      <c r="B98" s="59"/>
      <c r="C98" s="60"/>
      <c r="D98" s="60"/>
      <c r="E98" s="60"/>
      <c r="F98" s="60"/>
      <c r="G98" s="60"/>
      <c r="H98" s="60"/>
      <c r="I98" s="157"/>
      <c r="J98" s="60"/>
      <c r="K98" s="60"/>
      <c r="L98" s="43"/>
    </row>
    <row r="99" s="1" customFormat="1" ht="24.96" customHeight="1">
      <c r="B99" s="38"/>
      <c r="C99" s="23" t="s">
        <v>115</v>
      </c>
      <c r="D99" s="39"/>
      <c r="E99" s="39"/>
      <c r="F99" s="39"/>
      <c r="G99" s="39"/>
      <c r="H99" s="39"/>
      <c r="I99" s="130"/>
      <c r="J99" s="39"/>
      <c r="K99" s="39"/>
      <c r="L99" s="43"/>
    </row>
    <row r="100" s="1" customFormat="1" ht="6.96" customHeight="1">
      <c r="B100" s="38"/>
      <c r="C100" s="39"/>
      <c r="D100" s="39"/>
      <c r="E100" s="39"/>
      <c r="F100" s="39"/>
      <c r="G100" s="39"/>
      <c r="H100" s="39"/>
      <c r="I100" s="130"/>
      <c r="J100" s="39"/>
      <c r="K100" s="39"/>
      <c r="L100" s="43"/>
    </row>
    <row r="101" s="1" customFormat="1" ht="12" customHeight="1">
      <c r="B101" s="38"/>
      <c r="C101" s="32" t="s">
        <v>16</v>
      </c>
      <c r="D101" s="39"/>
      <c r="E101" s="39"/>
      <c r="F101" s="39"/>
      <c r="G101" s="39"/>
      <c r="H101" s="39"/>
      <c r="I101" s="130"/>
      <c r="J101" s="39"/>
      <c r="K101" s="39"/>
      <c r="L101" s="43"/>
    </row>
    <row r="102" s="1" customFormat="1" ht="14.4" customHeight="1">
      <c r="B102" s="38"/>
      <c r="C102" s="39"/>
      <c r="D102" s="39"/>
      <c r="E102" s="158" t="str">
        <f>E7</f>
        <v>Rekonstrukce vlastivědného muzea Nymburk</v>
      </c>
      <c r="F102" s="32"/>
      <c r="G102" s="32"/>
      <c r="H102" s="32"/>
      <c r="I102" s="130"/>
      <c r="J102" s="39"/>
      <c r="K102" s="39"/>
      <c r="L102" s="43"/>
    </row>
    <row r="103" s="1" customFormat="1" ht="12" customHeight="1">
      <c r="B103" s="38"/>
      <c r="C103" s="32" t="s">
        <v>94</v>
      </c>
      <c r="D103" s="39"/>
      <c r="E103" s="39"/>
      <c r="F103" s="39"/>
      <c r="G103" s="39"/>
      <c r="H103" s="39"/>
      <c r="I103" s="130"/>
      <c r="J103" s="39"/>
      <c r="K103" s="39"/>
      <c r="L103" s="43"/>
    </row>
    <row r="104" s="1" customFormat="1" ht="14.4" customHeight="1">
      <c r="B104" s="38"/>
      <c r="C104" s="39"/>
      <c r="D104" s="39"/>
      <c r="E104" s="64" t="str">
        <f>E9</f>
        <v>02 - Stavební úpravy a přístavba</v>
      </c>
      <c r="F104" s="39"/>
      <c r="G104" s="39"/>
      <c r="H104" s="39"/>
      <c r="I104" s="130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0"/>
      <c r="J105" s="39"/>
      <c r="K105" s="39"/>
      <c r="L105" s="43"/>
    </row>
    <row r="106" s="1" customFormat="1" ht="12" customHeight="1">
      <c r="B106" s="38"/>
      <c r="C106" s="32" t="s">
        <v>21</v>
      </c>
      <c r="D106" s="39"/>
      <c r="E106" s="39"/>
      <c r="F106" s="27" t="str">
        <f>F12</f>
        <v>Nymburk</v>
      </c>
      <c r="G106" s="39"/>
      <c r="H106" s="39"/>
      <c r="I106" s="132" t="s">
        <v>23</v>
      </c>
      <c r="J106" s="67" t="str">
        <f>IF(J12="","",J12)</f>
        <v>28. 4. 2019</v>
      </c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30"/>
      <c r="J107" s="39"/>
      <c r="K107" s="39"/>
      <c r="L107" s="43"/>
    </row>
    <row r="108" s="1" customFormat="1" ht="12.6" customHeight="1">
      <c r="B108" s="38"/>
      <c r="C108" s="32" t="s">
        <v>25</v>
      </c>
      <c r="D108" s="39"/>
      <c r="E108" s="39"/>
      <c r="F108" s="27" t="str">
        <f>E15</f>
        <v>Město Nymburk</v>
      </c>
      <c r="G108" s="39"/>
      <c r="H108" s="39"/>
      <c r="I108" s="132" t="s">
        <v>31</v>
      </c>
      <c r="J108" s="36" t="str">
        <f>E21</f>
        <v>RAM projekt s.r.o.</v>
      </c>
      <c r="K108" s="39"/>
      <c r="L108" s="43"/>
    </row>
    <row r="109" s="1" customFormat="1" ht="12.6" customHeight="1">
      <c r="B109" s="38"/>
      <c r="C109" s="32" t="s">
        <v>29</v>
      </c>
      <c r="D109" s="39"/>
      <c r="E109" s="39"/>
      <c r="F109" s="27" t="str">
        <f>IF(E18="","",E18)</f>
        <v>Vyplň údaj</v>
      </c>
      <c r="G109" s="39"/>
      <c r="H109" s="39"/>
      <c r="I109" s="132" t="s">
        <v>34</v>
      </c>
      <c r="J109" s="36" t="str">
        <f>E24</f>
        <v>Ing. Eva Mrvová</v>
      </c>
      <c r="K109" s="39"/>
      <c r="L109" s="43"/>
    </row>
    <row r="110" s="1" customFormat="1" ht="10.32" customHeight="1">
      <c r="B110" s="38"/>
      <c r="C110" s="39"/>
      <c r="D110" s="39"/>
      <c r="E110" s="39"/>
      <c r="F110" s="39"/>
      <c r="G110" s="39"/>
      <c r="H110" s="39"/>
      <c r="I110" s="130"/>
      <c r="J110" s="39"/>
      <c r="K110" s="39"/>
      <c r="L110" s="43"/>
    </row>
    <row r="111" s="9" customFormat="1" ht="29.28" customHeight="1">
      <c r="B111" s="178"/>
      <c r="C111" s="179" t="s">
        <v>116</v>
      </c>
      <c r="D111" s="180" t="s">
        <v>57</v>
      </c>
      <c r="E111" s="180" t="s">
        <v>53</v>
      </c>
      <c r="F111" s="180" t="s">
        <v>54</v>
      </c>
      <c r="G111" s="180" t="s">
        <v>117</v>
      </c>
      <c r="H111" s="180" t="s">
        <v>118</v>
      </c>
      <c r="I111" s="181" t="s">
        <v>119</v>
      </c>
      <c r="J111" s="180" t="s">
        <v>98</v>
      </c>
      <c r="K111" s="182" t="s">
        <v>120</v>
      </c>
      <c r="L111" s="183"/>
      <c r="M111" s="87" t="s">
        <v>19</v>
      </c>
      <c r="N111" s="88" t="s">
        <v>42</v>
      </c>
      <c r="O111" s="88" t="s">
        <v>121</v>
      </c>
      <c r="P111" s="88" t="s">
        <v>122</v>
      </c>
      <c r="Q111" s="88" t="s">
        <v>123</v>
      </c>
      <c r="R111" s="88" t="s">
        <v>124</v>
      </c>
      <c r="S111" s="88" t="s">
        <v>125</v>
      </c>
      <c r="T111" s="89" t="s">
        <v>126</v>
      </c>
    </row>
    <row r="112" s="1" customFormat="1" ht="22.8" customHeight="1">
      <c r="B112" s="38"/>
      <c r="C112" s="94" t="s">
        <v>127</v>
      </c>
      <c r="D112" s="39"/>
      <c r="E112" s="39"/>
      <c r="F112" s="39"/>
      <c r="G112" s="39"/>
      <c r="H112" s="39"/>
      <c r="I112" s="130"/>
      <c r="J112" s="184">
        <f>BK112</f>
        <v>0</v>
      </c>
      <c r="K112" s="39"/>
      <c r="L112" s="43"/>
      <c r="M112" s="90"/>
      <c r="N112" s="91"/>
      <c r="O112" s="91"/>
      <c r="P112" s="185">
        <f>P113+P443+P973+P979</f>
        <v>0</v>
      </c>
      <c r="Q112" s="91"/>
      <c r="R112" s="185">
        <f>R113+R443+R973+R979</f>
        <v>639.70644841000001</v>
      </c>
      <c r="S112" s="91"/>
      <c r="T112" s="186">
        <f>T113+T443+T973+T979</f>
        <v>17.477720000000001</v>
      </c>
      <c r="AT112" s="17" t="s">
        <v>71</v>
      </c>
      <c r="AU112" s="17" t="s">
        <v>99</v>
      </c>
      <c r="BK112" s="187">
        <f>BK113+BK443+BK973+BK979</f>
        <v>0</v>
      </c>
    </row>
    <row r="113" s="10" customFormat="1" ht="25.92" customHeight="1">
      <c r="B113" s="188"/>
      <c r="C113" s="189"/>
      <c r="D113" s="190" t="s">
        <v>71</v>
      </c>
      <c r="E113" s="191" t="s">
        <v>128</v>
      </c>
      <c r="F113" s="191" t="s">
        <v>129</v>
      </c>
      <c r="G113" s="189"/>
      <c r="H113" s="189"/>
      <c r="I113" s="192"/>
      <c r="J113" s="193">
        <f>BK113</f>
        <v>0</v>
      </c>
      <c r="K113" s="189"/>
      <c r="L113" s="194"/>
      <c r="M113" s="195"/>
      <c r="N113" s="196"/>
      <c r="O113" s="196"/>
      <c r="P113" s="197">
        <f>P114+P141+P229+P297+P413+P441</f>
        <v>0</v>
      </c>
      <c r="Q113" s="196"/>
      <c r="R113" s="197">
        <f>R114+R141+R229+R297+R413+R441</f>
        <v>532.53818750000005</v>
      </c>
      <c r="S113" s="196"/>
      <c r="T113" s="198">
        <f>T114+T141+T229+T297+T413+T441</f>
        <v>0</v>
      </c>
      <c r="AR113" s="199" t="s">
        <v>80</v>
      </c>
      <c r="AT113" s="200" t="s">
        <v>71</v>
      </c>
      <c r="AU113" s="200" t="s">
        <v>72</v>
      </c>
      <c r="AY113" s="199" t="s">
        <v>130</v>
      </c>
      <c r="BK113" s="201">
        <f>BK114+BK141+BK229+BK297+BK413+BK441</f>
        <v>0</v>
      </c>
    </row>
    <row r="114" s="10" customFormat="1" ht="22.8" customHeight="1">
      <c r="B114" s="188"/>
      <c r="C114" s="189"/>
      <c r="D114" s="190" t="s">
        <v>71</v>
      </c>
      <c r="E114" s="202" t="s">
        <v>82</v>
      </c>
      <c r="F114" s="202" t="s">
        <v>630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SUM(P115:P140)</f>
        <v>0</v>
      </c>
      <c r="Q114" s="196"/>
      <c r="R114" s="197">
        <f>SUM(R115:R140)</f>
        <v>96.714707879999992</v>
      </c>
      <c r="S114" s="196"/>
      <c r="T114" s="198">
        <f>SUM(T115:T140)</f>
        <v>0</v>
      </c>
      <c r="AR114" s="199" t="s">
        <v>80</v>
      </c>
      <c r="AT114" s="200" t="s">
        <v>71</v>
      </c>
      <c r="AU114" s="200" t="s">
        <v>80</v>
      </c>
      <c r="AY114" s="199" t="s">
        <v>130</v>
      </c>
      <c r="BK114" s="201">
        <f>SUM(BK115:BK140)</f>
        <v>0</v>
      </c>
    </row>
    <row r="115" s="1" customFormat="1" ht="14.4" customHeight="1">
      <c r="B115" s="38"/>
      <c r="C115" s="204" t="s">
        <v>80</v>
      </c>
      <c r="D115" s="204" t="s">
        <v>132</v>
      </c>
      <c r="E115" s="205" t="s">
        <v>631</v>
      </c>
      <c r="F115" s="206" t="s">
        <v>632</v>
      </c>
      <c r="G115" s="207" t="s">
        <v>156</v>
      </c>
      <c r="H115" s="208">
        <v>10.5</v>
      </c>
      <c r="I115" s="209"/>
      <c r="J115" s="210">
        <f>ROUND(I115*H115,2)</f>
        <v>0</v>
      </c>
      <c r="K115" s="206" t="s">
        <v>136</v>
      </c>
      <c r="L115" s="43"/>
      <c r="M115" s="211" t="s">
        <v>19</v>
      </c>
      <c r="N115" s="212" t="s">
        <v>43</v>
      </c>
      <c r="O115" s="79"/>
      <c r="P115" s="213">
        <f>O115*H115</f>
        <v>0</v>
      </c>
      <c r="Q115" s="213">
        <v>2.1600000000000001</v>
      </c>
      <c r="R115" s="213">
        <f>Q115*H115</f>
        <v>22.68</v>
      </c>
      <c r="S115" s="213">
        <v>0</v>
      </c>
      <c r="T115" s="214">
        <f>S115*H115</f>
        <v>0</v>
      </c>
      <c r="AR115" s="17" t="s">
        <v>137</v>
      </c>
      <c r="AT115" s="17" t="s">
        <v>132</v>
      </c>
      <c r="AU115" s="17" t="s">
        <v>82</v>
      </c>
      <c r="AY115" s="17" t="s">
        <v>130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80</v>
      </c>
      <c r="BK115" s="215">
        <f>ROUND(I115*H115,2)</f>
        <v>0</v>
      </c>
      <c r="BL115" s="17" t="s">
        <v>137</v>
      </c>
      <c r="BM115" s="17" t="s">
        <v>633</v>
      </c>
    </row>
    <row r="116" s="11" customFormat="1">
      <c r="B116" s="216"/>
      <c r="C116" s="217"/>
      <c r="D116" s="218" t="s">
        <v>139</v>
      </c>
      <c r="E116" s="219" t="s">
        <v>19</v>
      </c>
      <c r="F116" s="220" t="s">
        <v>634</v>
      </c>
      <c r="G116" s="217"/>
      <c r="H116" s="221">
        <v>10.5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139</v>
      </c>
      <c r="AU116" s="227" t="s">
        <v>82</v>
      </c>
      <c r="AV116" s="11" t="s">
        <v>82</v>
      </c>
      <c r="AW116" s="11" t="s">
        <v>33</v>
      </c>
      <c r="AX116" s="11" t="s">
        <v>80</v>
      </c>
      <c r="AY116" s="227" t="s">
        <v>130</v>
      </c>
    </row>
    <row r="117" s="1" customFormat="1" ht="14.4" customHeight="1">
      <c r="B117" s="38"/>
      <c r="C117" s="204" t="s">
        <v>82</v>
      </c>
      <c r="D117" s="204" t="s">
        <v>132</v>
      </c>
      <c r="E117" s="205" t="s">
        <v>635</v>
      </c>
      <c r="F117" s="206" t="s">
        <v>636</v>
      </c>
      <c r="G117" s="207" t="s">
        <v>156</v>
      </c>
      <c r="H117" s="208">
        <v>10.5</v>
      </c>
      <c r="I117" s="209"/>
      <c r="J117" s="210">
        <f>ROUND(I117*H117,2)</f>
        <v>0</v>
      </c>
      <c r="K117" s="206" t="s">
        <v>136</v>
      </c>
      <c r="L117" s="43"/>
      <c r="M117" s="211" t="s">
        <v>19</v>
      </c>
      <c r="N117" s="212" t="s">
        <v>43</v>
      </c>
      <c r="O117" s="79"/>
      <c r="P117" s="213">
        <f>O117*H117</f>
        <v>0</v>
      </c>
      <c r="Q117" s="213">
        <v>2.2563399999999998</v>
      </c>
      <c r="R117" s="213">
        <f>Q117*H117</f>
        <v>23.691569999999999</v>
      </c>
      <c r="S117" s="213">
        <v>0</v>
      </c>
      <c r="T117" s="214">
        <f>S117*H117</f>
        <v>0</v>
      </c>
      <c r="AR117" s="17" t="s">
        <v>137</v>
      </c>
      <c r="AT117" s="17" t="s">
        <v>132</v>
      </c>
      <c r="AU117" s="17" t="s">
        <v>82</v>
      </c>
      <c r="AY117" s="17" t="s">
        <v>130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7" t="s">
        <v>80</v>
      </c>
      <c r="BK117" s="215">
        <f>ROUND(I117*H117,2)</f>
        <v>0</v>
      </c>
      <c r="BL117" s="17" t="s">
        <v>137</v>
      </c>
      <c r="BM117" s="17" t="s">
        <v>637</v>
      </c>
    </row>
    <row r="118" s="11" customFormat="1">
      <c r="B118" s="216"/>
      <c r="C118" s="217"/>
      <c r="D118" s="218" t="s">
        <v>139</v>
      </c>
      <c r="E118" s="219" t="s">
        <v>19</v>
      </c>
      <c r="F118" s="220" t="s">
        <v>634</v>
      </c>
      <c r="G118" s="217"/>
      <c r="H118" s="221">
        <v>10.5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139</v>
      </c>
      <c r="AU118" s="227" t="s">
        <v>82</v>
      </c>
      <c r="AV118" s="11" t="s">
        <v>82</v>
      </c>
      <c r="AW118" s="11" t="s">
        <v>33</v>
      </c>
      <c r="AX118" s="11" t="s">
        <v>80</v>
      </c>
      <c r="AY118" s="227" t="s">
        <v>130</v>
      </c>
    </row>
    <row r="119" s="1" customFormat="1" ht="14.4" customHeight="1">
      <c r="B119" s="38"/>
      <c r="C119" s="204" t="s">
        <v>145</v>
      </c>
      <c r="D119" s="204" t="s">
        <v>132</v>
      </c>
      <c r="E119" s="205" t="s">
        <v>638</v>
      </c>
      <c r="F119" s="206" t="s">
        <v>639</v>
      </c>
      <c r="G119" s="207" t="s">
        <v>156</v>
      </c>
      <c r="H119" s="208">
        <v>0.91500000000000004</v>
      </c>
      <c r="I119" s="209"/>
      <c r="J119" s="210">
        <f>ROUND(I119*H119,2)</f>
        <v>0</v>
      </c>
      <c r="K119" s="206" t="s">
        <v>136</v>
      </c>
      <c r="L119" s="43"/>
      <c r="M119" s="211" t="s">
        <v>19</v>
      </c>
      <c r="N119" s="212" t="s">
        <v>43</v>
      </c>
      <c r="O119" s="79"/>
      <c r="P119" s="213">
        <f>O119*H119</f>
        <v>0</v>
      </c>
      <c r="Q119" s="213">
        <v>2.45329</v>
      </c>
      <c r="R119" s="213">
        <f>Q119*H119</f>
        <v>2.24476035</v>
      </c>
      <c r="S119" s="213">
        <v>0</v>
      </c>
      <c r="T119" s="214">
        <f>S119*H119</f>
        <v>0</v>
      </c>
      <c r="AR119" s="17" t="s">
        <v>137</v>
      </c>
      <c r="AT119" s="17" t="s">
        <v>132</v>
      </c>
      <c r="AU119" s="17" t="s">
        <v>82</v>
      </c>
      <c r="AY119" s="17" t="s">
        <v>130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7" t="s">
        <v>80</v>
      </c>
      <c r="BK119" s="215">
        <f>ROUND(I119*H119,2)</f>
        <v>0</v>
      </c>
      <c r="BL119" s="17" t="s">
        <v>137</v>
      </c>
      <c r="BM119" s="17" t="s">
        <v>640</v>
      </c>
    </row>
    <row r="120" s="11" customFormat="1">
      <c r="B120" s="216"/>
      <c r="C120" s="217"/>
      <c r="D120" s="218" t="s">
        <v>139</v>
      </c>
      <c r="E120" s="219" t="s">
        <v>19</v>
      </c>
      <c r="F120" s="220" t="s">
        <v>641</v>
      </c>
      <c r="G120" s="217"/>
      <c r="H120" s="221">
        <v>0.91500000000000004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139</v>
      </c>
      <c r="AU120" s="227" t="s">
        <v>82</v>
      </c>
      <c r="AV120" s="11" t="s">
        <v>82</v>
      </c>
      <c r="AW120" s="11" t="s">
        <v>33</v>
      </c>
      <c r="AX120" s="11" t="s">
        <v>80</v>
      </c>
      <c r="AY120" s="227" t="s">
        <v>130</v>
      </c>
    </row>
    <row r="121" s="1" customFormat="1" ht="14.4" customHeight="1">
      <c r="B121" s="38"/>
      <c r="C121" s="204" t="s">
        <v>137</v>
      </c>
      <c r="D121" s="204" t="s">
        <v>132</v>
      </c>
      <c r="E121" s="205" t="s">
        <v>642</v>
      </c>
      <c r="F121" s="206" t="s">
        <v>643</v>
      </c>
      <c r="G121" s="207" t="s">
        <v>135</v>
      </c>
      <c r="H121" s="208">
        <v>20.577999999999999</v>
      </c>
      <c r="I121" s="209"/>
      <c r="J121" s="210">
        <f>ROUND(I121*H121,2)</f>
        <v>0</v>
      </c>
      <c r="K121" s="206" t="s">
        <v>136</v>
      </c>
      <c r="L121" s="43"/>
      <c r="M121" s="211" t="s">
        <v>19</v>
      </c>
      <c r="N121" s="212" t="s">
        <v>43</v>
      </c>
      <c r="O121" s="79"/>
      <c r="P121" s="213">
        <f>O121*H121</f>
        <v>0</v>
      </c>
      <c r="Q121" s="213">
        <v>0.00247</v>
      </c>
      <c r="R121" s="213">
        <f>Q121*H121</f>
        <v>0.050827659999999997</v>
      </c>
      <c r="S121" s="213">
        <v>0</v>
      </c>
      <c r="T121" s="214">
        <f>S121*H121</f>
        <v>0</v>
      </c>
      <c r="AR121" s="17" t="s">
        <v>137</v>
      </c>
      <c r="AT121" s="17" t="s">
        <v>132</v>
      </c>
      <c r="AU121" s="17" t="s">
        <v>82</v>
      </c>
      <c r="AY121" s="17" t="s">
        <v>130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80</v>
      </c>
      <c r="BK121" s="215">
        <f>ROUND(I121*H121,2)</f>
        <v>0</v>
      </c>
      <c r="BL121" s="17" t="s">
        <v>137</v>
      </c>
      <c r="BM121" s="17" t="s">
        <v>644</v>
      </c>
    </row>
    <row r="122" s="11" customFormat="1">
      <c r="B122" s="216"/>
      <c r="C122" s="217"/>
      <c r="D122" s="218" t="s">
        <v>139</v>
      </c>
      <c r="E122" s="219" t="s">
        <v>19</v>
      </c>
      <c r="F122" s="220" t="s">
        <v>645</v>
      </c>
      <c r="G122" s="217"/>
      <c r="H122" s="221">
        <v>1.4970000000000001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139</v>
      </c>
      <c r="AU122" s="227" t="s">
        <v>82</v>
      </c>
      <c r="AV122" s="11" t="s">
        <v>82</v>
      </c>
      <c r="AW122" s="11" t="s">
        <v>33</v>
      </c>
      <c r="AX122" s="11" t="s">
        <v>72</v>
      </c>
      <c r="AY122" s="227" t="s">
        <v>130</v>
      </c>
    </row>
    <row r="123" s="11" customFormat="1">
      <c r="B123" s="216"/>
      <c r="C123" s="217"/>
      <c r="D123" s="218" t="s">
        <v>139</v>
      </c>
      <c r="E123" s="219" t="s">
        <v>19</v>
      </c>
      <c r="F123" s="220" t="s">
        <v>646</v>
      </c>
      <c r="G123" s="217"/>
      <c r="H123" s="221">
        <v>14.055999999999999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139</v>
      </c>
      <c r="AU123" s="227" t="s">
        <v>82</v>
      </c>
      <c r="AV123" s="11" t="s">
        <v>82</v>
      </c>
      <c r="AW123" s="11" t="s">
        <v>33</v>
      </c>
      <c r="AX123" s="11" t="s">
        <v>72</v>
      </c>
      <c r="AY123" s="227" t="s">
        <v>130</v>
      </c>
    </row>
    <row r="124" s="11" customFormat="1">
      <c r="B124" s="216"/>
      <c r="C124" s="217"/>
      <c r="D124" s="218" t="s">
        <v>139</v>
      </c>
      <c r="E124" s="219" t="s">
        <v>19</v>
      </c>
      <c r="F124" s="220" t="s">
        <v>647</v>
      </c>
      <c r="G124" s="217"/>
      <c r="H124" s="221">
        <v>5.0250000000000004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139</v>
      </c>
      <c r="AU124" s="227" t="s">
        <v>82</v>
      </c>
      <c r="AV124" s="11" t="s">
        <v>82</v>
      </c>
      <c r="AW124" s="11" t="s">
        <v>33</v>
      </c>
      <c r="AX124" s="11" t="s">
        <v>72</v>
      </c>
      <c r="AY124" s="227" t="s">
        <v>130</v>
      </c>
    </row>
    <row r="125" s="12" customFormat="1">
      <c r="B125" s="228"/>
      <c r="C125" s="229"/>
      <c r="D125" s="218" t="s">
        <v>139</v>
      </c>
      <c r="E125" s="230" t="s">
        <v>19</v>
      </c>
      <c r="F125" s="231" t="s">
        <v>166</v>
      </c>
      <c r="G125" s="229"/>
      <c r="H125" s="232">
        <v>20.577999999999999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139</v>
      </c>
      <c r="AU125" s="238" t="s">
        <v>82</v>
      </c>
      <c r="AV125" s="12" t="s">
        <v>137</v>
      </c>
      <c r="AW125" s="12" t="s">
        <v>33</v>
      </c>
      <c r="AX125" s="12" t="s">
        <v>80</v>
      </c>
      <c r="AY125" s="238" t="s">
        <v>130</v>
      </c>
    </row>
    <row r="126" s="1" customFormat="1" ht="14.4" customHeight="1">
      <c r="B126" s="38"/>
      <c r="C126" s="204" t="s">
        <v>153</v>
      </c>
      <c r="D126" s="204" t="s">
        <v>132</v>
      </c>
      <c r="E126" s="205" t="s">
        <v>648</v>
      </c>
      <c r="F126" s="206" t="s">
        <v>649</v>
      </c>
      <c r="G126" s="207" t="s">
        <v>135</v>
      </c>
      <c r="H126" s="208">
        <v>20.577999999999999</v>
      </c>
      <c r="I126" s="209"/>
      <c r="J126" s="210">
        <f>ROUND(I126*H126,2)</f>
        <v>0</v>
      </c>
      <c r="K126" s="206" t="s">
        <v>136</v>
      </c>
      <c r="L126" s="43"/>
      <c r="M126" s="211" t="s">
        <v>19</v>
      </c>
      <c r="N126" s="212" t="s">
        <v>43</v>
      </c>
      <c r="O126" s="79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17" t="s">
        <v>137</v>
      </c>
      <c r="AT126" s="17" t="s">
        <v>132</v>
      </c>
      <c r="AU126" s="17" t="s">
        <v>82</v>
      </c>
      <c r="AY126" s="17" t="s">
        <v>130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80</v>
      </c>
      <c r="BK126" s="215">
        <f>ROUND(I126*H126,2)</f>
        <v>0</v>
      </c>
      <c r="BL126" s="17" t="s">
        <v>137</v>
      </c>
      <c r="BM126" s="17" t="s">
        <v>650</v>
      </c>
    </row>
    <row r="127" s="1" customFormat="1" ht="14.4" customHeight="1">
      <c r="B127" s="38"/>
      <c r="C127" s="204" t="s">
        <v>159</v>
      </c>
      <c r="D127" s="204" t="s">
        <v>132</v>
      </c>
      <c r="E127" s="205" t="s">
        <v>651</v>
      </c>
      <c r="F127" s="206" t="s">
        <v>652</v>
      </c>
      <c r="G127" s="207" t="s">
        <v>195</v>
      </c>
      <c r="H127" s="208">
        <v>0.40899999999999997</v>
      </c>
      <c r="I127" s="209"/>
      <c r="J127" s="210">
        <f>ROUND(I127*H127,2)</f>
        <v>0</v>
      </c>
      <c r="K127" s="206" t="s">
        <v>136</v>
      </c>
      <c r="L127" s="43"/>
      <c r="M127" s="211" t="s">
        <v>19</v>
      </c>
      <c r="N127" s="212" t="s">
        <v>43</v>
      </c>
      <c r="O127" s="79"/>
      <c r="P127" s="213">
        <f>O127*H127</f>
        <v>0</v>
      </c>
      <c r="Q127" s="213">
        <v>1.06277</v>
      </c>
      <c r="R127" s="213">
        <f>Q127*H127</f>
        <v>0.43467292999999996</v>
      </c>
      <c r="S127" s="213">
        <v>0</v>
      </c>
      <c r="T127" s="214">
        <f>S127*H127</f>
        <v>0</v>
      </c>
      <c r="AR127" s="17" t="s">
        <v>137</v>
      </c>
      <c r="AT127" s="17" t="s">
        <v>132</v>
      </c>
      <c r="AU127" s="17" t="s">
        <v>82</v>
      </c>
      <c r="AY127" s="17" t="s">
        <v>130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80</v>
      </c>
      <c r="BK127" s="215">
        <f>ROUND(I127*H127,2)</f>
        <v>0</v>
      </c>
      <c r="BL127" s="17" t="s">
        <v>137</v>
      </c>
      <c r="BM127" s="17" t="s">
        <v>653</v>
      </c>
    </row>
    <row r="128" s="11" customFormat="1">
      <c r="B128" s="216"/>
      <c r="C128" s="217"/>
      <c r="D128" s="218" t="s">
        <v>139</v>
      </c>
      <c r="E128" s="219" t="s">
        <v>19</v>
      </c>
      <c r="F128" s="220" t="s">
        <v>654</v>
      </c>
      <c r="G128" s="217"/>
      <c r="H128" s="221">
        <v>0.031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139</v>
      </c>
      <c r="AU128" s="227" t="s">
        <v>82</v>
      </c>
      <c r="AV128" s="11" t="s">
        <v>82</v>
      </c>
      <c r="AW128" s="11" t="s">
        <v>33</v>
      </c>
      <c r="AX128" s="11" t="s">
        <v>72</v>
      </c>
      <c r="AY128" s="227" t="s">
        <v>130</v>
      </c>
    </row>
    <row r="129" s="11" customFormat="1">
      <c r="B129" s="216"/>
      <c r="C129" s="217"/>
      <c r="D129" s="218" t="s">
        <v>139</v>
      </c>
      <c r="E129" s="219" t="s">
        <v>19</v>
      </c>
      <c r="F129" s="220" t="s">
        <v>655</v>
      </c>
      <c r="G129" s="217"/>
      <c r="H129" s="221">
        <v>0.378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139</v>
      </c>
      <c r="AU129" s="227" t="s">
        <v>82</v>
      </c>
      <c r="AV129" s="11" t="s">
        <v>82</v>
      </c>
      <c r="AW129" s="11" t="s">
        <v>33</v>
      </c>
      <c r="AX129" s="11" t="s">
        <v>72</v>
      </c>
      <c r="AY129" s="227" t="s">
        <v>130</v>
      </c>
    </row>
    <row r="130" s="12" customFormat="1">
      <c r="B130" s="228"/>
      <c r="C130" s="229"/>
      <c r="D130" s="218" t="s">
        <v>139</v>
      </c>
      <c r="E130" s="230" t="s">
        <v>19</v>
      </c>
      <c r="F130" s="231" t="s">
        <v>166</v>
      </c>
      <c r="G130" s="229"/>
      <c r="H130" s="232">
        <v>0.40899999999999997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139</v>
      </c>
      <c r="AU130" s="238" t="s">
        <v>82</v>
      </c>
      <c r="AV130" s="12" t="s">
        <v>137</v>
      </c>
      <c r="AW130" s="12" t="s">
        <v>33</v>
      </c>
      <c r="AX130" s="12" t="s">
        <v>80</v>
      </c>
      <c r="AY130" s="238" t="s">
        <v>130</v>
      </c>
    </row>
    <row r="131" s="1" customFormat="1" ht="14.4" customHeight="1">
      <c r="B131" s="38"/>
      <c r="C131" s="204" t="s">
        <v>167</v>
      </c>
      <c r="D131" s="204" t="s">
        <v>132</v>
      </c>
      <c r="E131" s="205" t="s">
        <v>656</v>
      </c>
      <c r="F131" s="206" t="s">
        <v>657</v>
      </c>
      <c r="G131" s="207" t="s">
        <v>156</v>
      </c>
      <c r="H131" s="208">
        <v>8.6760000000000002</v>
      </c>
      <c r="I131" s="209"/>
      <c r="J131" s="210">
        <f>ROUND(I131*H131,2)</f>
        <v>0</v>
      </c>
      <c r="K131" s="206" t="s">
        <v>136</v>
      </c>
      <c r="L131" s="43"/>
      <c r="M131" s="211" t="s">
        <v>19</v>
      </c>
      <c r="N131" s="212" t="s">
        <v>43</v>
      </c>
      <c r="O131" s="79"/>
      <c r="P131" s="213">
        <f>O131*H131</f>
        <v>0</v>
      </c>
      <c r="Q131" s="213">
        <v>2.2563399999999998</v>
      </c>
      <c r="R131" s="213">
        <f>Q131*H131</f>
        <v>19.576005839999997</v>
      </c>
      <c r="S131" s="213">
        <v>0</v>
      </c>
      <c r="T131" s="214">
        <f>S131*H131</f>
        <v>0</v>
      </c>
      <c r="AR131" s="17" t="s">
        <v>137</v>
      </c>
      <c r="AT131" s="17" t="s">
        <v>132</v>
      </c>
      <c r="AU131" s="17" t="s">
        <v>82</v>
      </c>
      <c r="AY131" s="17" t="s">
        <v>130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80</v>
      </c>
      <c r="BK131" s="215">
        <f>ROUND(I131*H131,2)</f>
        <v>0</v>
      </c>
      <c r="BL131" s="17" t="s">
        <v>137</v>
      </c>
      <c r="BM131" s="17" t="s">
        <v>658</v>
      </c>
    </row>
    <row r="132" s="11" customFormat="1">
      <c r="B132" s="216"/>
      <c r="C132" s="217"/>
      <c r="D132" s="218" t="s">
        <v>139</v>
      </c>
      <c r="E132" s="219" t="s">
        <v>19</v>
      </c>
      <c r="F132" s="220" t="s">
        <v>659</v>
      </c>
      <c r="G132" s="217"/>
      <c r="H132" s="221">
        <v>1.397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139</v>
      </c>
      <c r="AU132" s="227" t="s">
        <v>82</v>
      </c>
      <c r="AV132" s="11" t="s">
        <v>82</v>
      </c>
      <c r="AW132" s="11" t="s">
        <v>33</v>
      </c>
      <c r="AX132" s="11" t="s">
        <v>72</v>
      </c>
      <c r="AY132" s="227" t="s">
        <v>130</v>
      </c>
    </row>
    <row r="133" s="11" customFormat="1">
      <c r="B133" s="216"/>
      <c r="C133" s="217"/>
      <c r="D133" s="218" t="s">
        <v>139</v>
      </c>
      <c r="E133" s="219" t="s">
        <v>19</v>
      </c>
      <c r="F133" s="220" t="s">
        <v>660</v>
      </c>
      <c r="G133" s="217"/>
      <c r="H133" s="221">
        <v>7.2789999999999999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139</v>
      </c>
      <c r="AU133" s="227" t="s">
        <v>82</v>
      </c>
      <c r="AV133" s="11" t="s">
        <v>82</v>
      </c>
      <c r="AW133" s="11" t="s">
        <v>33</v>
      </c>
      <c r="AX133" s="11" t="s">
        <v>72</v>
      </c>
      <c r="AY133" s="227" t="s">
        <v>130</v>
      </c>
    </row>
    <row r="134" s="12" customFormat="1">
      <c r="B134" s="228"/>
      <c r="C134" s="229"/>
      <c r="D134" s="218" t="s">
        <v>139</v>
      </c>
      <c r="E134" s="230" t="s">
        <v>19</v>
      </c>
      <c r="F134" s="231" t="s">
        <v>166</v>
      </c>
      <c r="G134" s="229"/>
      <c r="H134" s="232">
        <v>8.6760000000000002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139</v>
      </c>
      <c r="AU134" s="238" t="s">
        <v>82</v>
      </c>
      <c r="AV134" s="12" t="s">
        <v>137</v>
      </c>
      <c r="AW134" s="12" t="s">
        <v>33</v>
      </c>
      <c r="AX134" s="12" t="s">
        <v>80</v>
      </c>
      <c r="AY134" s="238" t="s">
        <v>130</v>
      </c>
    </row>
    <row r="135" s="1" customFormat="1" ht="18" customHeight="1">
      <c r="B135" s="38"/>
      <c r="C135" s="204" t="s">
        <v>173</v>
      </c>
      <c r="D135" s="204" t="s">
        <v>132</v>
      </c>
      <c r="E135" s="205" t="s">
        <v>661</v>
      </c>
      <c r="F135" s="206" t="s">
        <v>662</v>
      </c>
      <c r="G135" s="207" t="s">
        <v>135</v>
      </c>
      <c r="H135" s="208">
        <v>19.140000000000001</v>
      </c>
      <c r="I135" s="209"/>
      <c r="J135" s="210">
        <f>ROUND(I135*H135,2)</f>
        <v>0</v>
      </c>
      <c r="K135" s="206" t="s">
        <v>136</v>
      </c>
      <c r="L135" s="43"/>
      <c r="M135" s="211" t="s">
        <v>19</v>
      </c>
      <c r="N135" s="212" t="s">
        <v>43</v>
      </c>
      <c r="O135" s="79"/>
      <c r="P135" s="213">
        <f>O135*H135</f>
        <v>0</v>
      </c>
      <c r="Q135" s="213">
        <v>0.90802000000000005</v>
      </c>
      <c r="R135" s="213">
        <f>Q135*H135</f>
        <v>17.379502800000001</v>
      </c>
      <c r="S135" s="213">
        <v>0</v>
      </c>
      <c r="T135" s="214">
        <f>S135*H135</f>
        <v>0</v>
      </c>
      <c r="AR135" s="17" t="s">
        <v>137</v>
      </c>
      <c r="AT135" s="17" t="s">
        <v>132</v>
      </c>
      <c r="AU135" s="17" t="s">
        <v>82</v>
      </c>
      <c r="AY135" s="17" t="s">
        <v>130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7" t="s">
        <v>80</v>
      </c>
      <c r="BK135" s="215">
        <f>ROUND(I135*H135,2)</f>
        <v>0</v>
      </c>
      <c r="BL135" s="17" t="s">
        <v>137</v>
      </c>
      <c r="BM135" s="17" t="s">
        <v>663</v>
      </c>
    </row>
    <row r="136" s="11" customFormat="1">
      <c r="B136" s="216"/>
      <c r="C136" s="217"/>
      <c r="D136" s="218" t="s">
        <v>139</v>
      </c>
      <c r="E136" s="219" t="s">
        <v>19</v>
      </c>
      <c r="F136" s="220" t="s">
        <v>664</v>
      </c>
      <c r="G136" s="217"/>
      <c r="H136" s="221">
        <v>19.140000000000001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139</v>
      </c>
      <c r="AU136" s="227" t="s">
        <v>82</v>
      </c>
      <c r="AV136" s="11" t="s">
        <v>82</v>
      </c>
      <c r="AW136" s="11" t="s">
        <v>33</v>
      </c>
      <c r="AX136" s="11" t="s">
        <v>80</v>
      </c>
      <c r="AY136" s="227" t="s">
        <v>130</v>
      </c>
    </row>
    <row r="137" s="1" customFormat="1" ht="14.4" customHeight="1">
      <c r="B137" s="38"/>
      <c r="C137" s="204" t="s">
        <v>178</v>
      </c>
      <c r="D137" s="204" t="s">
        <v>132</v>
      </c>
      <c r="E137" s="205" t="s">
        <v>665</v>
      </c>
      <c r="F137" s="206" t="s">
        <v>666</v>
      </c>
      <c r="G137" s="207" t="s">
        <v>156</v>
      </c>
      <c r="H137" s="208">
        <v>4.2350000000000003</v>
      </c>
      <c r="I137" s="209"/>
      <c r="J137" s="210">
        <f>ROUND(I137*H137,2)</f>
        <v>0</v>
      </c>
      <c r="K137" s="206" t="s">
        <v>136</v>
      </c>
      <c r="L137" s="43"/>
      <c r="M137" s="211" t="s">
        <v>19</v>
      </c>
      <c r="N137" s="212" t="s">
        <v>43</v>
      </c>
      <c r="O137" s="79"/>
      <c r="P137" s="213">
        <f>O137*H137</f>
        <v>0</v>
      </c>
      <c r="Q137" s="213">
        <v>2.4590000000000001</v>
      </c>
      <c r="R137" s="213">
        <f>Q137*H137</f>
        <v>10.413865000000001</v>
      </c>
      <c r="S137" s="213">
        <v>0</v>
      </c>
      <c r="T137" s="214">
        <f>S137*H137</f>
        <v>0</v>
      </c>
      <c r="AR137" s="17" t="s">
        <v>137</v>
      </c>
      <c r="AT137" s="17" t="s">
        <v>132</v>
      </c>
      <c r="AU137" s="17" t="s">
        <v>82</v>
      </c>
      <c r="AY137" s="17" t="s">
        <v>130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7" t="s">
        <v>80</v>
      </c>
      <c r="BK137" s="215">
        <f>ROUND(I137*H137,2)</f>
        <v>0</v>
      </c>
      <c r="BL137" s="17" t="s">
        <v>137</v>
      </c>
      <c r="BM137" s="17" t="s">
        <v>667</v>
      </c>
    </row>
    <row r="138" s="11" customFormat="1">
      <c r="B138" s="216"/>
      <c r="C138" s="217"/>
      <c r="D138" s="218" t="s">
        <v>139</v>
      </c>
      <c r="E138" s="219" t="s">
        <v>19</v>
      </c>
      <c r="F138" s="220" t="s">
        <v>668</v>
      </c>
      <c r="G138" s="217"/>
      <c r="H138" s="221">
        <v>4.2350000000000003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139</v>
      </c>
      <c r="AU138" s="227" t="s">
        <v>82</v>
      </c>
      <c r="AV138" s="11" t="s">
        <v>82</v>
      </c>
      <c r="AW138" s="11" t="s">
        <v>33</v>
      </c>
      <c r="AX138" s="11" t="s">
        <v>80</v>
      </c>
      <c r="AY138" s="227" t="s">
        <v>130</v>
      </c>
    </row>
    <row r="139" s="1" customFormat="1" ht="18" customHeight="1">
      <c r="B139" s="38"/>
      <c r="C139" s="204" t="s">
        <v>183</v>
      </c>
      <c r="D139" s="204" t="s">
        <v>132</v>
      </c>
      <c r="E139" s="205" t="s">
        <v>669</v>
      </c>
      <c r="F139" s="206" t="s">
        <v>670</v>
      </c>
      <c r="G139" s="207" t="s">
        <v>195</v>
      </c>
      <c r="H139" s="208">
        <v>0.23000000000000001</v>
      </c>
      <c r="I139" s="209"/>
      <c r="J139" s="210">
        <f>ROUND(I139*H139,2)</f>
        <v>0</v>
      </c>
      <c r="K139" s="206" t="s">
        <v>136</v>
      </c>
      <c r="L139" s="43"/>
      <c r="M139" s="211" t="s">
        <v>19</v>
      </c>
      <c r="N139" s="212" t="s">
        <v>43</v>
      </c>
      <c r="O139" s="79"/>
      <c r="P139" s="213">
        <f>O139*H139</f>
        <v>0</v>
      </c>
      <c r="Q139" s="213">
        <v>1.05871</v>
      </c>
      <c r="R139" s="213">
        <f>Q139*H139</f>
        <v>0.24350330000000003</v>
      </c>
      <c r="S139" s="213">
        <v>0</v>
      </c>
      <c r="T139" s="214">
        <f>S139*H139</f>
        <v>0</v>
      </c>
      <c r="AR139" s="17" t="s">
        <v>137</v>
      </c>
      <c r="AT139" s="17" t="s">
        <v>132</v>
      </c>
      <c r="AU139" s="17" t="s">
        <v>82</v>
      </c>
      <c r="AY139" s="17" t="s">
        <v>130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7" t="s">
        <v>80</v>
      </c>
      <c r="BK139" s="215">
        <f>ROUND(I139*H139,2)</f>
        <v>0</v>
      </c>
      <c r="BL139" s="17" t="s">
        <v>137</v>
      </c>
      <c r="BM139" s="17" t="s">
        <v>671</v>
      </c>
    </row>
    <row r="140" s="11" customFormat="1">
      <c r="B140" s="216"/>
      <c r="C140" s="217"/>
      <c r="D140" s="218" t="s">
        <v>139</v>
      </c>
      <c r="E140" s="219" t="s">
        <v>19</v>
      </c>
      <c r="F140" s="220" t="s">
        <v>672</v>
      </c>
      <c r="G140" s="217"/>
      <c r="H140" s="221">
        <v>0.23000000000000001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139</v>
      </c>
      <c r="AU140" s="227" t="s">
        <v>82</v>
      </c>
      <c r="AV140" s="11" t="s">
        <v>82</v>
      </c>
      <c r="AW140" s="11" t="s">
        <v>33</v>
      </c>
      <c r="AX140" s="11" t="s">
        <v>80</v>
      </c>
      <c r="AY140" s="227" t="s">
        <v>130</v>
      </c>
    </row>
    <row r="141" s="10" customFormat="1" ht="22.8" customHeight="1">
      <c r="B141" s="188"/>
      <c r="C141" s="189"/>
      <c r="D141" s="190" t="s">
        <v>71</v>
      </c>
      <c r="E141" s="202" t="s">
        <v>145</v>
      </c>
      <c r="F141" s="202" t="s">
        <v>673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SUM(P142:P228)</f>
        <v>0</v>
      </c>
      <c r="Q141" s="196"/>
      <c r="R141" s="197">
        <f>SUM(R142:R228)</f>
        <v>115.52534420999999</v>
      </c>
      <c r="S141" s="196"/>
      <c r="T141" s="198">
        <f>SUM(T142:T228)</f>
        <v>0</v>
      </c>
      <c r="AR141" s="199" t="s">
        <v>80</v>
      </c>
      <c r="AT141" s="200" t="s">
        <v>71</v>
      </c>
      <c r="AU141" s="200" t="s">
        <v>80</v>
      </c>
      <c r="AY141" s="199" t="s">
        <v>130</v>
      </c>
      <c r="BK141" s="201">
        <f>SUM(BK142:BK228)</f>
        <v>0</v>
      </c>
    </row>
    <row r="142" s="1" customFormat="1" ht="14.4" customHeight="1">
      <c r="B142" s="38"/>
      <c r="C142" s="204" t="s">
        <v>188</v>
      </c>
      <c r="D142" s="204" t="s">
        <v>132</v>
      </c>
      <c r="E142" s="205" t="s">
        <v>674</v>
      </c>
      <c r="F142" s="206" t="s">
        <v>675</v>
      </c>
      <c r="G142" s="207" t="s">
        <v>156</v>
      </c>
      <c r="H142" s="208">
        <v>12.708</v>
      </c>
      <c r="I142" s="209"/>
      <c r="J142" s="210">
        <f>ROUND(I142*H142,2)</f>
        <v>0</v>
      </c>
      <c r="K142" s="206" t="s">
        <v>136</v>
      </c>
      <c r="L142" s="43"/>
      <c r="M142" s="211" t="s">
        <v>19</v>
      </c>
      <c r="N142" s="212" t="s">
        <v>43</v>
      </c>
      <c r="O142" s="79"/>
      <c r="P142" s="213">
        <f>O142*H142</f>
        <v>0</v>
      </c>
      <c r="Q142" s="213">
        <v>1.8775</v>
      </c>
      <c r="R142" s="213">
        <f>Q142*H142</f>
        <v>23.859269999999999</v>
      </c>
      <c r="S142" s="213">
        <v>0</v>
      </c>
      <c r="T142" s="214">
        <f>S142*H142</f>
        <v>0</v>
      </c>
      <c r="AR142" s="17" t="s">
        <v>137</v>
      </c>
      <c r="AT142" s="17" t="s">
        <v>132</v>
      </c>
      <c r="AU142" s="17" t="s">
        <v>82</v>
      </c>
      <c r="AY142" s="17" t="s">
        <v>130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7" t="s">
        <v>80</v>
      </c>
      <c r="BK142" s="215">
        <f>ROUND(I142*H142,2)</f>
        <v>0</v>
      </c>
      <c r="BL142" s="17" t="s">
        <v>137</v>
      </c>
      <c r="BM142" s="17" t="s">
        <v>676</v>
      </c>
    </row>
    <row r="143" s="13" customFormat="1">
      <c r="B143" s="239"/>
      <c r="C143" s="240"/>
      <c r="D143" s="218" t="s">
        <v>139</v>
      </c>
      <c r="E143" s="241" t="s">
        <v>19</v>
      </c>
      <c r="F143" s="242" t="s">
        <v>203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139</v>
      </c>
      <c r="AU143" s="248" t="s">
        <v>82</v>
      </c>
      <c r="AV143" s="13" t="s">
        <v>80</v>
      </c>
      <c r="AW143" s="13" t="s">
        <v>33</v>
      </c>
      <c r="AX143" s="13" t="s">
        <v>72</v>
      </c>
      <c r="AY143" s="248" t="s">
        <v>130</v>
      </c>
    </row>
    <row r="144" s="11" customFormat="1">
      <c r="B144" s="216"/>
      <c r="C144" s="217"/>
      <c r="D144" s="218" t="s">
        <v>139</v>
      </c>
      <c r="E144" s="219" t="s">
        <v>19</v>
      </c>
      <c r="F144" s="220" t="s">
        <v>677</v>
      </c>
      <c r="G144" s="217"/>
      <c r="H144" s="221">
        <v>1.107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139</v>
      </c>
      <c r="AU144" s="227" t="s">
        <v>82</v>
      </c>
      <c r="AV144" s="11" t="s">
        <v>82</v>
      </c>
      <c r="AW144" s="11" t="s">
        <v>33</v>
      </c>
      <c r="AX144" s="11" t="s">
        <v>72</v>
      </c>
      <c r="AY144" s="227" t="s">
        <v>130</v>
      </c>
    </row>
    <row r="145" s="11" customFormat="1">
      <c r="B145" s="216"/>
      <c r="C145" s="217"/>
      <c r="D145" s="218" t="s">
        <v>139</v>
      </c>
      <c r="E145" s="219" t="s">
        <v>19</v>
      </c>
      <c r="F145" s="220" t="s">
        <v>678</v>
      </c>
      <c r="G145" s="217"/>
      <c r="H145" s="221">
        <v>1.3779999999999999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139</v>
      </c>
      <c r="AU145" s="227" t="s">
        <v>82</v>
      </c>
      <c r="AV145" s="11" t="s">
        <v>82</v>
      </c>
      <c r="AW145" s="11" t="s">
        <v>33</v>
      </c>
      <c r="AX145" s="11" t="s">
        <v>72</v>
      </c>
      <c r="AY145" s="227" t="s">
        <v>130</v>
      </c>
    </row>
    <row r="146" s="13" customFormat="1">
      <c r="B146" s="239"/>
      <c r="C146" s="240"/>
      <c r="D146" s="218" t="s">
        <v>139</v>
      </c>
      <c r="E146" s="241" t="s">
        <v>19</v>
      </c>
      <c r="F146" s="242" t="s">
        <v>206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139</v>
      </c>
      <c r="AU146" s="248" t="s">
        <v>82</v>
      </c>
      <c r="AV146" s="13" t="s">
        <v>80</v>
      </c>
      <c r="AW146" s="13" t="s">
        <v>33</v>
      </c>
      <c r="AX146" s="13" t="s">
        <v>72</v>
      </c>
      <c r="AY146" s="248" t="s">
        <v>130</v>
      </c>
    </row>
    <row r="147" s="11" customFormat="1">
      <c r="B147" s="216"/>
      <c r="C147" s="217"/>
      <c r="D147" s="218" t="s">
        <v>139</v>
      </c>
      <c r="E147" s="219" t="s">
        <v>19</v>
      </c>
      <c r="F147" s="220" t="s">
        <v>679</v>
      </c>
      <c r="G147" s="217"/>
      <c r="H147" s="221">
        <v>3.2130000000000001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139</v>
      </c>
      <c r="AU147" s="227" t="s">
        <v>82</v>
      </c>
      <c r="AV147" s="11" t="s">
        <v>82</v>
      </c>
      <c r="AW147" s="11" t="s">
        <v>33</v>
      </c>
      <c r="AX147" s="11" t="s">
        <v>72</v>
      </c>
      <c r="AY147" s="227" t="s">
        <v>130</v>
      </c>
    </row>
    <row r="148" s="13" customFormat="1">
      <c r="B148" s="239"/>
      <c r="C148" s="240"/>
      <c r="D148" s="218" t="s">
        <v>139</v>
      </c>
      <c r="E148" s="241" t="s">
        <v>19</v>
      </c>
      <c r="F148" s="242" t="s">
        <v>208</v>
      </c>
      <c r="G148" s="240"/>
      <c r="H148" s="241" t="s">
        <v>19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139</v>
      </c>
      <c r="AU148" s="248" t="s">
        <v>82</v>
      </c>
      <c r="AV148" s="13" t="s">
        <v>80</v>
      </c>
      <c r="AW148" s="13" t="s">
        <v>33</v>
      </c>
      <c r="AX148" s="13" t="s">
        <v>72</v>
      </c>
      <c r="AY148" s="248" t="s">
        <v>130</v>
      </c>
    </row>
    <row r="149" s="11" customFormat="1">
      <c r="B149" s="216"/>
      <c r="C149" s="217"/>
      <c r="D149" s="218" t="s">
        <v>139</v>
      </c>
      <c r="E149" s="219" t="s">
        <v>19</v>
      </c>
      <c r="F149" s="220" t="s">
        <v>680</v>
      </c>
      <c r="G149" s="217"/>
      <c r="H149" s="221">
        <v>4.7619999999999996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139</v>
      </c>
      <c r="AU149" s="227" t="s">
        <v>82</v>
      </c>
      <c r="AV149" s="11" t="s">
        <v>82</v>
      </c>
      <c r="AW149" s="11" t="s">
        <v>33</v>
      </c>
      <c r="AX149" s="11" t="s">
        <v>72</v>
      </c>
      <c r="AY149" s="227" t="s">
        <v>130</v>
      </c>
    </row>
    <row r="150" s="11" customFormat="1">
      <c r="B150" s="216"/>
      <c r="C150" s="217"/>
      <c r="D150" s="218" t="s">
        <v>139</v>
      </c>
      <c r="E150" s="219" t="s">
        <v>19</v>
      </c>
      <c r="F150" s="220" t="s">
        <v>681</v>
      </c>
      <c r="G150" s="217"/>
      <c r="H150" s="221">
        <v>2.2480000000000002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139</v>
      </c>
      <c r="AU150" s="227" t="s">
        <v>82</v>
      </c>
      <c r="AV150" s="11" t="s">
        <v>82</v>
      </c>
      <c r="AW150" s="11" t="s">
        <v>33</v>
      </c>
      <c r="AX150" s="11" t="s">
        <v>72</v>
      </c>
      <c r="AY150" s="227" t="s">
        <v>130</v>
      </c>
    </row>
    <row r="151" s="12" customFormat="1">
      <c r="B151" s="228"/>
      <c r="C151" s="229"/>
      <c r="D151" s="218" t="s">
        <v>139</v>
      </c>
      <c r="E151" s="230" t="s">
        <v>19</v>
      </c>
      <c r="F151" s="231" t="s">
        <v>166</v>
      </c>
      <c r="G151" s="229"/>
      <c r="H151" s="232">
        <v>12.708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139</v>
      </c>
      <c r="AU151" s="238" t="s">
        <v>82</v>
      </c>
      <c r="AV151" s="12" t="s">
        <v>137</v>
      </c>
      <c r="AW151" s="12" t="s">
        <v>33</v>
      </c>
      <c r="AX151" s="12" t="s">
        <v>80</v>
      </c>
      <c r="AY151" s="238" t="s">
        <v>130</v>
      </c>
    </row>
    <row r="152" s="1" customFormat="1" ht="18" customHeight="1">
      <c r="B152" s="38"/>
      <c r="C152" s="204" t="s">
        <v>192</v>
      </c>
      <c r="D152" s="204" t="s">
        <v>132</v>
      </c>
      <c r="E152" s="205" t="s">
        <v>682</v>
      </c>
      <c r="F152" s="206" t="s">
        <v>683</v>
      </c>
      <c r="G152" s="207" t="s">
        <v>135</v>
      </c>
      <c r="H152" s="208">
        <v>19.079999999999998</v>
      </c>
      <c r="I152" s="209"/>
      <c r="J152" s="210">
        <f>ROUND(I152*H152,2)</f>
        <v>0</v>
      </c>
      <c r="K152" s="206" t="s">
        <v>136</v>
      </c>
      <c r="L152" s="43"/>
      <c r="M152" s="211" t="s">
        <v>19</v>
      </c>
      <c r="N152" s="212" t="s">
        <v>43</v>
      </c>
      <c r="O152" s="79"/>
      <c r="P152" s="213">
        <f>O152*H152</f>
        <v>0</v>
      </c>
      <c r="Q152" s="213">
        <v>0.22158</v>
      </c>
      <c r="R152" s="213">
        <f>Q152*H152</f>
        <v>4.2277464</v>
      </c>
      <c r="S152" s="213">
        <v>0</v>
      </c>
      <c r="T152" s="214">
        <f>S152*H152</f>
        <v>0</v>
      </c>
      <c r="AR152" s="17" t="s">
        <v>137</v>
      </c>
      <c r="AT152" s="17" t="s">
        <v>132</v>
      </c>
      <c r="AU152" s="17" t="s">
        <v>82</v>
      </c>
      <c r="AY152" s="17" t="s">
        <v>130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80</v>
      </c>
      <c r="BK152" s="215">
        <f>ROUND(I152*H152,2)</f>
        <v>0</v>
      </c>
      <c r="BL152" s="17" t="s">
        <v>137</v>
      </c>
      <c r="BM152" s="17" t="s">
        <v>684</v>
      </c>
    </row>
    <row r="153" s="11" customFormat="1">
      <c r="B153" s="216"/>
      <c r="C153" s="217"/>
      <c r="D153" s="218" t="s">
        <v>139</v>
      </c>
      <c r="E153" s="219" t="s">
        <v>19</v>
      </c>
      <c r="F153" s="220" t="s">
        <v>685</v>
      </c>
      <c r="G153" s="217"/>
      <c r="H153" s="221">
        <v>19.079999999999998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139</v>
      </c>
      <c r="AU153" s="227" t="s">
        <v>82</v>
      </c>
      <c r="AV153" s="11" t="s">
        <v>82</v>
      </c>
      <c r="AW153" s="11" t="s">
        <v>33</v>
      </c>
      <c r="AX153" s="11" t="s">
        <v>80</v>
      </c>
      <c r="AY153" s="227" t="s">
        <v>130</v>
      </c>
    </row>
    <row r="154" s="1" customFormat="1" ht="18" customHeight="1">
      <c r="B154" s="38"/>
      <c r="C154" s="204" t="s">
        <v>199</v>
      </c>
      <c r="D154" s="204" t="s">
        <v>132</v>
      </c>
      <c r="E154" s="205" t="s">
        <v>686</v>
      </c>
      <c r="F154" s="206" t="s">
        <v>687</v>
      </c>
      <c r="G154" s="207" t="s">
        <v>135</v>
      </c>
      <c r="H154" s="208">
        <v>60.792000000000002</v>
      </c>
      <c r="I154" s="209"/>
      <c r="J154" s="210">
        <f>ROUND(I154*H154,2)</f>
        <v>0</v>
      </c>
      <c r="K154" s="206" t="s">
        <v>136</v>
      </c>
      <c r="L154" s="43"/>
      <c r="M154" s="211" t="s">
        <v>19</v>
      </c>
      <c r="N154" s="212" t="s">
        <v>43</v>
      </c>
      <c r="O154" s="79"/>
      <c r="P154" s="213">
        <f>O154*H154</f>
        <v>0</v>
      </c>
      <c r="Q154" s="213">
        <v>0.25933</v>
      </c>
      <c r="R154" s="213">
        <f>Q154*H154</f>
        <v>15.765189360000001</v>
      </c>
      <c r="S154" s="213">
        <v>0</v>
      </c>
      <c r="T154" s="214">
        <f>S154*H154</f>
        <v>0</v>
      </c>
      <c r="AR154" s="17" t="s">
        <v>137</v>
      </c>
      <c r="AT154" s="17" t="s">
        <v>132</v>
      </c>
      <c r="AU154" s="17" t="s">
        <v>82</v>
      </c>
      <c r="AY154" s="17" t="s">
        <v>130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7" t="s">
        <v>80</v>
      </c>
      <c r="BK154" s="215">
        <f>ROUND(I154*H154,2)</f>
        <v>0</v>
      </c>
      <c r="BL154" s="17" t="s">
        <v>137</v>
      </c>
      <c r="BM154" s="17" t="s">
        <v>688</v>
      </c>
    </row>
    <row r="155" s="11" customFormat="1">
      <c r="B155" s="216"/>
      <c r="C155" s="217"/>
      <c r="D155" s="218" t="s">
        <v>139</v>
      </c>
      <c r="E155" s="219" t="s">
        <v>19</v>
      </c>
      <c r="F155" s="220" t="s">
        <v>689</v>
      </c>
      <c r="G155" s="217"/>
      <c r="H155" s="221">
        <v>8.5649999999999995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139</v>
      </c>
      <c r="AU155" s="227" t="s">
        <v>82</v>
      </c>
      <c r="AV155" s="11" t="s">
        <v>82</v>
      </c>
      <c r="AW155" s="11" t="s">
        <v>33</v>
      </c>
      <c r="AX155" s="11" t="s">
        <v>72</v>
      </c>
      <c r="AY155" s="227" t="s">
        <v>130</v>
      </c>
    </row>
    <row r="156" s="11" customFormat="1">
      <c r="B156" s="216"/>
      <c r="C156" s="217"/>
      <c r="D156" s="218" t="s">
        <v>139</v>
      </c>
      <c r="E156" s="219" t="s">
        <v>19</v>
      </c>
      <c r="F156" s="220" t="s">
        <v>690</v>
      </c>
      <c r="G156" s="217"/>
      <c r="H156" s="221">
        <v>19.334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139</v>
      </c>
      <c r="AU156" s="227" t="s">
        <v>82</v>
      </c>
      <c r="AV156" s="11" t="s">
        <v>82</v>
      </c>
      <c r="AW156" s="11" t="s">
        <v>33</v>
      </c>
      <c r="AX156" s="11" t="s">
        <v>72</v>
      </c>
      <c r="AY156" s="227" t="s">
        <v>130</v>
      </c>
    </row>
    <row r="157" s="11" customFormat="1">
      <c r="B157" s="216"/>
      <c r="C157" s="217"/>
      <c r="D157" s="218" t="s">
        <v>139</v>
      </c>
      <c r="E157" s="219" t="s">
        <v>19</v>
      </c>
      <c r="F157" s="220" t="s">
        <v>691</v>
      </c>
      <c r="G157" s="217"/>
      <c r="H157" s="221">
        <v>28.363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139</v>
      </c>
      <c r="AU157" s="227" t="s">
        <v>82</v>
      </c>
      <c r="AV157" s="11" t="s">
        <v>82</v>
      </c>
      <c r="AW157" s="11" t="s">
        <v>33</v>
      </c>
      <c r="AX157" s="11" t="s">
        <v>72</v>
      </c>
      <c r="AY157" s="227" t="s">
        <v>130</v>
      </c>
    </row>
    <row r="158" s="11" customFormat="1">
      <c r="B158" s="216"/>
      <c r="C158" s="217"/>
      <c r="D158" s="218" t="s">
        <v>139</v>
      </c>
      <c r="E158" s="219" t="s">
        <v>19</v>
      </c>
      <c r="F158" s="220" t="s">
        <v>692</v>
      </c>
      <c r="G158" s="217"/>
      <c r="H158" s="221">
        <v>-2.097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139</v>
      </c>
      <c r="AU158" s="227" t="s">
        <v>82</v>
      </c>
      <c r="AV158" s="11" t="s">
        <v>82</v>
      </c>
      <c r="AW158" s="11" t="s">
        <v>33</v>
      </c>
      <c r="AX158" s="11" t="s">
        <v>72</v>
      </c>
      <c r="AY158" s="227" t="s">
        <v>130</v>
      </c>
    </row>
    <row r="159" s="11" customFormat="1">
      <c r="B159" s="216"/>
      <c r="C159" s="217"/>
      <c r="D159" s="218" t="s">
        <v>139</v>
      </c>
      <c r="E159" s="219" t="s">
        <v>19</v>
      </c>
      <c r="F159" s="220" t="s">
        <v>693</v>
      </c>
      <c r="G159" s="217"/>
      <c r="H159" s="221">
        <v>2.5499999999999998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139</v>
      </c>
      <c r="AU159" s="227" t="s">
        <v>82</v>
      </c>
      <c r="AV159" s="11" t="s">
        <v>82</v>
      </c>
      <c r="AW159" s="11" t="s">
        <v>33</v>
      </c>
      <c r="AX159" s="11" t="s">
        <v>72</v>
      </c>
      <c r="AY159" s="227" t="s">
        <v>130</v>
      </c>
    </row>
    <row r="160" s="11" customFormat="1">
      <c r="B160" s="216"/>
      <c r="C160" s="217"/>
      <c r="D160" s="218" t="s">
        <v>139</v>
      </c>
      <c r="E160" s="219" t="s">
        <v>19</v>
      </c>
      <c r="F160" s="220" t="s">
        <v>694</v>
      </c>
      <c r="G160" s="217"/>
      <c r="H160" s="221">
        <v>8.2050000000000001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139</v>
      </c>
      <c r="AU160" s="227" t="s">
        <v>82</v>
      </c>
      <c r="AV160" s="11" t="s">
        <v>82</v>
      </c>
      <c r="AW160" s="11" t="s">
        <v>33</v>
      </c>
      <c r="AX160" s="11" t="s">
        <v>72</v>
      </c>
      <c r="AY160" s="227" t="s">
        <v>130</v>
      </c>
    </row>
    <row r="161" s="11" customFormat="1">
      <c r="B161" s="216"/>
      <c r="C161" s="217"/>
      <c r="D161" s="218" t="s">
        <v>139</v>
      </c>
      <c r="E161" s="219" t="s">
        <v>19</v>
      </c>
      <c r="F161" s="220" t="s">
        <v>695</v>
      </c>
      <c r="G161" s="217"/>
      <c r="H161" s="221">
        <v>-4.1280000000000001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139</v>
      </c>
      <c r="AU161" s="227" t="s">
        <v>82</v>
      </c>
      <c r="AV161" s="11" t="s">
        <v>82</v>
      </c>
      <c r="AW161" s="11" t="s">
        <v>33</v>
      </c>
      <c r="AX161" s="11" t="s">
        <v>72</v>
      </c>
      <c r="AY161" s="227" t="s">
        <v>130</v>
      </c>
    </row>
    <row r="162" s="12" customFormat="1">
      <c r="B162" s="228"/>
      <c r="C162" s="229"/>
      <c r="D162" s="218" t="s">
        <v>139</v>
      </c>
      <c r="E162" s="230" t="s">
        <v>19</v>
      </c>
      <c r="F162" s="231" t="s">
        <v>166</v>
      </c>
      <c r="G162" s="229"/>
      <c r="H162" s="232">
        <v>60.792000000000002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139</v>
      </c>
      <c r="AU162" s="238" t="s">
        <v>82</v>
      </c>
      <c r="AV162" s="12" t="s">
        <v>137</v>
      </c>
      <c r="AW162" s="12" t="s">
        <v>33</v>
      </c>
      <c r="AX162" s="12" t="s">
        <v>80</v>
      </c>
      <c r="AY162" s="238" t="s">
        <v>130</v>
      </c>
    </row>
    <row r="163" s="1" customFormat="1" ht="18" customHeight="1">
      <c r="B163" s="38"/>
      <c r="C163" s="204" t="s">
        <v>211</v>
      </c>
      <c r="D163" s="204" t="s">
        <v>132</v>
      </c>
      <c r="E163" s="205" t="s">
        <v>696</v>
      </c>
      <c r="F163" s="206" t="s">
        <v>697</v>
      </c>
      <c r="G163" s="207" t="s">
        <v>135</v>
      </c>
      <c r="H163" s="208">
        <v>183.09899999999999</v>
      </c>
      <c r="I163" s="209"/>
      <c r="J163" s="210">
        <f>ROUND(I163*H163,2)</f>
        <v>0</v>
      </c>
      <c r="K163" s="206" t="s">
        <v>136</v>
      </c>
      <c r="L163" s="43"/>
      <c r="M163" s="211" t="s">
        <v>19</v>
      </c>
      <c r="N163" s="212" t="s">
        <v>43</v>
      </c>
      <c r="O163" s="79"/>
      <c r="P163" s="213">
        <f>O163*H163</f>
        <v>0</v>
      </c>
      <c r="Q163" s="213">
        <v>0.26068000000000002</v>
      </c>
      <c r="R163" s="213">
        <f>Q163*H163</f>
        <v>47.730247320000004</v>
      </c>
      <c r="S163" s="213">
        <v>0</v>
      </c>
      <c r="T163" s="214">
        <f>S163*H163</f>
        <v>0</v>
      </c>
      <c r="AR163" s="17" t="s">
        <v>137</v>
      </c>
      <c r="AT163" s="17" t="s">
        <v>132</v>
      </c>
      <c r="AU163" s="17" t="s">
        <v>82</v>
      </c>
      <c r="AY163" s="17" t="s">
        <v>130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7" t="s">
        <v>80</v>
      </c>
      <c r="BK163" s="215">
        <f>ROUND(I163*H163,2)</f>
        <v>0</v>
      </c>
      <c r="BL163" s="17" t="s">
        <v>137</v>
      </c>
      <c r="BM163" s="17" t="s">
        <v>698</v>
      </c>
    </row>
    <row r="164" s="11" customFormat="1">
      <c r="B164" s="216"/>
      <c r="C164" s="217"/>
      <c r="D164" s="218" t="s">
        <v>139</v>
      </c>
      <c r="E164" s="219" t="s">
        <v>19</v>
      </c>
      <c r="F164" s="220" t="s">
        <v>699</v>
      </c>
      <c r="G164" s="217"/>
      <c r="H164" s="221">
        <v>89.319999999999993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139</v>
      </c>
      <c r="AU164" s="227" t="s">
        <v>82</v>
      </c>
      <c r="AV164" s="11" t="s">
        <v>82</v>
      </c>
      <c r="AW164" s="11" t="s">
        <v>33</v>
      </c>
      <c r="AX164" s="11" t="s">
        <v>72</v>
      </c>
      <c r="AY164" s="227" t="s">
        <v>130</v>
      </c>
    </row>
    <row r="165" s="11" customFormat="1">
      <c r="B165" s="216"/>
      <c r="C165" s="217"/>
      <c r="D165" s="218" t="s">
        <v>139</v>
      </c>
      <c r="E165" s="219" t="s">
        <v>19</v>
      </c>
      <c r="F165" s="220" t="s">
        <v>700</v>
      </c>
      <c r="G165" s="217"/>
      <c r="H165" s="221">
        <v>-38.982999999999997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139</v>
      </c>
      <c r="AU165" s="227" t="s">
        <v>82</v>
      </c>
      <c r="AV165" s="11" t="s">
        <v>82</v>
      </c>
      <c r="AW165" s="11" t="s">
        <v>33</v>
      </c>
      <c r="AX165" s="11" t="s">
        <v>72</v>
      </c>
      <c r="AY165" s="227" t="s">
        <v>130</v>
      </c>
    </row>
    <row r="166" s="11" customFormat="1">
      <c r="B166" s="216"/>
      <c r="C166" s="217"/>
      <c r="D166" s="218" t="s">
        <v>139</v>
      </c>
      <c r="E166" s="219" t="s">
        <v>19</v>
      </c>
      <c r="F166" s="220" t="s">
        <v>701</v>
      </c>
      <c r="G166" s="217"/>
      <c r="H166" s="221">
        <v>103.356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139</v>
      </c>
      <c r="AU166" s="227" t="s">
        <v>82</v>
      </c>
      <c r="AV166" s="11" t="s">
        <v>82</v>
      </c>
      <c r="AW166" s="11" t="s">
        <v>33</v>
      </c>
      <c r="AX166" s="11" t="s">
        <v>72</v>
      </c>
      <c r="AY166" s="227" t="s">
        <v>130</v>
      </c>
    </row>
    <row r="167" s="11" customFormat="1">
      <c r="B167" s="216"/>
      <c r="C167" s="217"/>
      <c r="D167" s="218" t="s">
        <v>139</v>
      </c>
      <c r="E167" s="219" t="s">
        <v>19</v>
      </c>
      <c r="F167" s="220" t="s">
        <v>702</v>
      </c>
      <c r="G167" s="217"/>
      <c r="H167" s="221">
        <v>-13.853999999999999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139</v>
      </c>
      <c r="AU167" s="227" t="s">
        <v>82</v>
      </c>
      <c r="AV167" s="11" t="s">
        <v>82</v>
      </c>
      <c r="AW167" s="11" t="s">
        <v>33</v>
      </c>
      <c r="AX167" s="11" t="s">
        <v>72</v>
      </c>
      <c r="AY167" s="227" t="s">
        <v>130</v>
      </c>
    </row>
    <row r="168" s="11" customFormat="1">
      <c r="B168" s="216"/>
      <c r="C168" s="217"/>
      <c r="D168" s="218" t="s">
        <v>139</v>
      </c>
      <c r="E168" s="219" t="s">
        <v>19</v>
      </c>
      <c r="F168" s="220" t="s">
        <v>703</v>
      </c>
      <c r="G168" s="217"/>
      <c r="H168" s="221">
        <v>7.3499999999999996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139</v>
      </c>
      <c r="AU168" s="227" t="s">
        <v>82</v>
      </c>
      <c r="AV168" s="11" t="s">
        <v>82</v>
      </c>
      <c r="AW168" s="11" t="s">
        <v>33</v>
      </c>
      <c r="AX168" s="11" t="s">
        <v>72</v>
      </c>
      <c r="AY168" s="227" t="s">
        <v>130</v>
      </c>
    </row>
    <row r="169" s="11" customFormat="1">
      <c r="B169" s="216"/>
      <c r="C169" s="217"/>
      <c r="D169" s="218" t="s">
        <v>139</v>
      </c>
      <c r="E169" s="219" t="s">
        <v>19</v>
      </c>
      <c r="F169" s="220" t="s">
        <v>704</v>
      </c>
      <c r="G169" s="217"/>
      <c r="H169" s="221">
        <v>35.909999999999997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139</v>
      </c>
      <c r="AU169" s="227" t="s">
        <v>82</v>
      </c>
      <c r="AV169" s="11" t="s">
        <v>82</v>
      </c>
      <c r="AW169" s="11" t="s">
        <v>33</v>
      </c>
      <c r="AX169" s="11" t="s">
        <v>72</v>
      </c>
      <c r="AY169" s="227" t="s">
        <v>130</v>
      </c>
    </row>
    <row r="170" s="12" customFormat="1">
      <c r="B170" s="228"/>
      <c r="C170" s="229"/>
      <c r="D170" s="218" t="s">
        <v>139</v>
      </c>
      <c r="E170" s="230" t="s">
        <v>19</v>
      </c>
      <c r="F170" s="231" t="s">
        <v>166</v>
      </c>
      <c r="G170" s="229"/>
      <c r="H170" s="232">
        <v>183.09899999999999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139</v>
      </c>
      <c r="AU170" s="238" t="s">
        <v>82</v>
      </c>
      <c r="AV170" s="12" t="s">
        <v>137</v>
      </c>
      <c r="AW170" s="12" t="s">
        <v>33</v>
      </c>
      <c r="AX170" s="12" t="s">
        <v>80</v>
      </c>
      <c r="AY170" s="238" t="s">
        <v>130</v>
      </c>
    </row>
    <row r="171" s="1" customFormat="1" ht="18" customHeight="1">
      <c r="B171" s="38"/>
      <c r="C171" s="204" t="s">
        <v>8</v>
      </c>
      <c r="D171" s="204" t="s">
        <v>132</v>
      </c>
      <c r="E171" s="205" t="s">
        <v>705</v>
      </c>
      <c r="F171" s="206" t="s">
        <v>706</v>
      </c>
      <c r="G171" s="207" t="s">
        <v>444</v>
      </c>
      <c r="H171" s="208">
        <v>2</v>
      </c>
      <c r="I171" s="209"/>
      <c r="J171" s="210">
        <f>ROUND(I171*H171,2)</f>
        <v>0</v>
      </c>
      <c r="K171" s="206" t="s">
        <v>136</v>
      </c>
      <c r="L171" s="43"/>
      <c r="M171" s="211" t="s">
        <v>19</v>
      </c>
      <c r="N171" s="212" t="s">
        <v>43</v>
      </c>
      <c r="O171" s="79"/>
      <c r="P171" s="213">
        <f>O171*H171</f>
        <v>0</v>
      </c>
      <c r="Q171" s="213">
        <v>0.52203999999999995</v>
      </c>
      <c r="R171" s="213">
        <f>Q171*H171</f>
        <v>1.0440799999999999</v>
      </c>
      <c r="S171" s="213">
        <v>0</v>
      </c>
      <c r="T171" s="214">
        <f>S171*H171</f>
        <v>0</v>
      </c>
      <c r="AR171" s="17" t="s">
        <v>137</v>
      </c>
      <c r="AT171" s="17" t="s">
        <v>132</v>
      </c>
      <c r="AU171" s="17" t="s">
        <v>82</v>
      </c>
      <c r="AY171" s="17" t="s">
        <v>130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80</v>
      </c>
      <c r="BK171" s="215">
        <f>ROUND(I171*H171,2)</f>
        <v>0</v>
      </c>
      <c r="BL171" s="17" t="s">
        <v>137</v>
      </c>
      <c r="BM171" s="17" t="s">
        <v>707</v>
      </c>
    </row>
    <row r="172" s="1" customFormat="1" ht="18" customHeight="1">
      <c r="B172" s="38"/>
      <c r="C172" s="204" t="s">
        <v>240</v>
      </c>
      <c r="D172" s="204" t="s">
        <v>132</v>
      </c>
      <c r="E172" s="205" t="s">
        <v>708</v>
      </c>
      <c r="F172" s="206" t="s">
        <v>709</v>
      </c>
      <c r="G172" s="207" t="s">
        <v>444</v>
      </c>
      <c r="H172" s="208">
        <v>1</v>
      </c>
      <c r="I172" s="209"/>
      <c r="J172" s="210">
        <f>ROUND(I172*H172,2)</f>
        <v>0</v>
      </c>
      <c r="K172" s="206" t="s">
        <v>136</v>
      </c>
      <c r="L172" s="43"/>
      <c r="M172" s="211" t="s">
        <v>19</v>
      </c>
      <c r="N172" s="212" t="s">
        <v>43</v>
      </c>
      <c r="O172" s="79"/>
      <c r="P172" s="213">
        <f>O172*H172</f>
        <v>0</v>
      </c>
      <c r="Q172" s="213">
        <v>0.63224999999999998</v>
      </c>
      <c r="R172" s="213">
        <f>Q172*H172</f>
        <v>0.63224999999999998</v>
      </c>
      <c r="S172" s="213">
        <v>0</v>
      </c>
      <c r="T172" s="214">
        <f>S172*H172</f>
        <v>0</v>
      </c>
      <c r="AR172" s="17" t="s">
        <v>137</v>
      </c>
      <c r="AT172" s="17" t="s">
        <v>132</v>
      </c>
      <c r="AU172" s="17" t="s">
        <v>82</v>
      </c>
      <c r="AY172" s="17" t="s">
        <v>130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7" t="s">
        <v>80</v>
      </c>
      <c r="BK172" s="215">
        <f>ROUND(I172*H172,2)</f>
        <v>0</v>
      </c>
      <c r="BL172" s="17" t="s">
        <v>137</v>
      </c>
      <c r="BM172" s="17" t="s">
        <v>710</v>
      </c>
    </row>
    <row r="173" s="1" customFormat="1" ht="27" customHeight="1">
      <c r="B173" s="38"/>
      <c r="C173" s="204" t="s">
        <v>245</v>
      </c>
      <c r="D173" s="204" t="s">
        <v>132</v>
      </c>
      <c r="E173" s="205" t="s">
        <v>711</v>
      </c>
      <c r="F173" s="206" t="s">
        <v>712</v>
      </c>
      <c r="G173" s="207" t="s">
        <v>305</v>
      </c>
      <c r="H173" s="208">
        <v>22</v>
      </c>
      <c r="I173" s="209"/>
      <c r="J173" s="210">
        <f>ROUND(I173*H173,2)</f>
        <v>0</v>
      </c>
      <c r="K173" s="206" t="s">
        <v>136</v>
      </c>
      <c r="L173" s="43"/>
      <c r="M173" s="211" t="s">
        <v>19</v>
      </c>
      <c r="N173" s="212" t="s">
        <v>43</v>
      </c>
      <c r="O173" s="79"/>
      <c r="P173" s="213">
        <f>O173*H173</f>
        <v>0</v>
      </c>
      <c r="Q173" s="213">
        <v>0.14247000000000001</v>
      </c>
      <c r="R173" s="213">
        <f>Q173*H173</f>
        <v>3.1343400000000003</v>
      </c>
      <c r="S173" s="213">
        <v>0</v>
      </c>
      <c r="T173" s="214">
        <f>S173*H173</f>
        <v>0</v>
      </c>
      <c r="AR173" s="17" t="s">
        <v>137</v>
      </c>
      <c r="AT173" s="17" t="s">
        <v>132</v>
      </c>
      <c r="AU173" s="17" t="s">
        <v>82</v>
      </c>
      <c r="AY173" s="17" t="s">
        <v>130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80</v>
      </c>
      <c r="BK173" s="215">
        <f>ROUND(I173*H173,2)</f>
        <v>0</v>
      </c>
      <c r="BL173" s="17" t="s">
        <v>137</v>
      </c>
      <c r="BM173" s="17" t="s">
        <v>713</v>
      </c>
    </row>
    <row r="174" s="11" customFormat="1">
      <c r="B174" s="216"/>
      <c r="C174" s="217"/>
      <c r="D174" s="218" t="s">
        <v>139</v>
      </c>
      <c r="E174" s="219" t="s">
        <v>19</v>
      </c>
      <c r="F174" s="220" t="s">
        <v>714</v>
      </c>
      <c r="G174" s="217"/>
      <c r="H174" s="221">
        <v>22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139</v>
      </c>
      <c r="AU174" s="227" t="s">
        <v>82</v>
      </c>
      <c r="AV174" s="11" t="s">
        <v>82</v>
      </c>
      <c r="AW174" s="11" t="s">
        <v>33</v>
      </c>
      <c r="AX174" s="11" t="s">
        <v>80</v>
      </c>
      <c r="AY174" s="227" t="s">
        <v>130</v>
      </c>
    </row>
    <row r="175" s="1" customFormat="1" ht="27" customHeight="1">
      <c r="B175" s="38"/>
      <c r="C175" s="204" t="s">
        <v>250</v>
      </c>
      <c r="D175" s="204" t="s">
        <v>132</v>
      </c>
      <c r="E175" s="205" t="s">
        <v>715</v>
      </c>
      <c r="F175" s="206" t="s">
        <v>716</v>
      </c>
      <c r="G175" s="207" t="s">
        <v>305</v>
      </c>
      <c r="H175" s="208">
        <v>9</v>
      </c>
      <c r="I175" s="209"/>
      <c r="J175" s="210">
        <f>ROUND(I175*H175,2)</f>
        <v>0</v>
      </c>
      <c r="K175" s="206" t="s">
        <v>136</v>
      </c>
      <c r="L175" s="43"/>
      <c r="M175" s="211" t="s">
        <v>19</v>
      </c>
      <c r="N175" s="212" t="s">
        <v>43</v>
      </c>
      <c r="O175" s="79"/>
      <c r="P175" s="213">
        <f>O175*H175</f>
        <v>0</v>
      </c>
      <c r="Q175" s="213">
        <v>0.17857999999999999</v>
      </c>
      <c r="R175" s="213">
        <f>Q175*H175</f>
        <v>1.6072199999999999</v>
      </c>
      <c r="S175" s="213">
        <v>0</v>
      </c>
      <c r="T175" s="214">
        <f>S175*H175</f>
        <v>0</v>
      </c>
      <c r="AR175" s="17" t="s">
        <v>137</v>
      </c>
      <c r="AT175" s="17" t="s">
        <v>132</v>
      </c>
      <c r="AU175" s="17" t="s">
        <v>82</v>
      </c>
      <c r="AY175" s="17" t="s">
        <v>130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80</v>
      </c>
      <c r="BK175" s="215">
        <f>ROUND(I175*H175,2)</f>
        <v>0</v>
      </c>
      <c r="BL175" s="17" t="s">
        <v>137</v>
      </c>
      <c r="BM175" s="17" t="s">
        <v>717</v>
      </c>
    </row>
    <row r="176" s="11" customFormat="1">
      <c r="B176" s="216"/>
      <c r="C176" s="217"/>
      <c r="D176" s="218" t="s">
        <v>139</v>
      </c>
      <c r="E176" s="219" t="s">
        <v>19</v>
      </c>
      <c r="F176" s="220" t="s">
        <v>718</v>
      </c>
      <c r="G176" s="217"/>
      <c r="H176" s="221">
        <v>9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139</v>
      </c>
      <c r="AU176" s="227" t="s">
        <v>82</v>
      </c>
      <c r="AV176" s="11" t="s">
        <v>82</v>
      </c>
      <c r="AW176" s="11" t="s">
        <v>33</v>
      </c>
      <c r="AX176" s="11" t="s">
        <v>80</v>
      </c>
      <c r="AY176" s="227" t="s">
        <v>130</v>
      </c>
    </row>
    <row r="177" s="1" customFormat="1" ht="14.4" customHeight="1">
      <c r="B177" s="38"/>
      <c r="C177" s="204" t="s">
        <v>256</v>
      </c>
      <c r="D177" s="204" t="s">
        <v>132</v>
      </c>
      <c r="E177" s="205" t="s">
        <v>719</v>
      </c>
      <c r="F177" s="206" t="s">
        <v>720</v>
      </c>
      <c r="G177" s="207" t="s">
        <v>721</v>
      </c>
      <c r="H177" s="208">
        <v>9</v>
      </c>
      <c r="I177" s="209"/>
      <c r="J177" s="210">
        <f>ROUND(I177*H177,2)</f>
        <v>0</v>
      </c>
      <c r="K177" s="206" t="s">
        <v>19</v>
      </c>
      <c r="L177" s="43"/>
      <c r="M177" s="211" t="s">
        <v>19</v>
      </c>
      <c r="N177" s="212" t="s">
        <v>43</v>
      </c>
      <c r="O177" s="79"/>
      <c r="P177" s="213">
        <f>O177*H177</f>
        <v>0</v>
      </c>
      <c r="Q177" s="213">
        <v>0.040259999999999997</v>
      </c>
      <c r="R177" s="213">
        <f>Q177*H177</f>
        <v>0.36234</v>
      </c>
      <c r="S177" s="213">
        <v>0</v>
      </c>
      <c r="T177" s="214">
        <f>S177*H177</f>
        <v>0</v>
      </c>
      <c r="AR177" s="17" t="s">
        <v>137</v>
      </c>
      <c r="AT177" s="17" t="s">
        <v>132</v>
      </c>
      <c r="AU177" s="17" t="s">
        <v>82</v>
      </c>
      <c r="AY177" s="17" t="s">
        <v>130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80</v>
      </c>
      <c r="BK177" s="215">
        <f>ROUND(I177*H177,2)</f>
        <v>0</v>
      </c>
      <c r="BL177" s="17" t="s">
        <v>137</v>
      </c>
      <c r="BM177" s="17" t="s">
        <v>722</v>
      </c>
    </row>
    <row r="178" s="11" customFormat="1">
      <c r="B178" s="216"/>
      <c r="C178" s="217"/>
      <c r="D178" s="218" t="s">
        <v>139</v>
      </c>
      <c r="E178" s="219" t="s">
        <v>19</v>
      </c>
      <c r="F178" s="220" t="s">
        <v>723</v>
      </c>
      <c r="G178" s="217"/>
      <c r="H178" s="221">
        <v>3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139</v>
      </c>
      <c r="AU178" s="227" t="s">
        <v>82</v>
      </c>
      <c r="AV178" s="11" t="s">
        <v>82</v>
      </c>
      <c r="AW178" s="11" t="s">
        <v>33</v>
      </c>
      <c r="AX178" s="11" t="s">
        <v>72</v>
      </c>
      <c r="AY178" s="227" t="s">
        <v>130</v>
      </c>
    </row>
    <row r="179" s="11" customFormat="1">
      <c r="B179" s="216"/>
      <c r="C179" s="217"/>
      <c r="D179" s="218" t="s">
        <v>139</v>
      </c>
      <c r="E179" s="219" t="s">
        <v>19</v>
      </c>
      <c r="F179" s="220" t="s">
        <v>724</v>
      </c>
      <c r="G179" s="217"/>
      <c r="H179" s="221">
        <v>6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139</v>
      </c>
      <c r="AU179" s="227" t="s">
        <v>82</v>
      </c>
      <c r="AV179" s="11" t="s">
        <v>82</v>
      </c>
      <c r="AW179" s="11" t="s">
        <v>33</v>
      </c>
      <c r="AX179" s="11" t="s">
        <v>72</v>
      </c>
      <c r="AY179" s="227" t="s">
        <v>130</v>
      </c>
    </row>
    <row r="180" s="12" customFormat="1">
      <c r="B180" s="228"/>
      <c r="C180" s="229"/>
      <c r="D180" s="218" t="s">
        <v>139</v>
      </c>
      <c r="E180" s="230" t="s">
        <v>19</v>
      </c>
      <c r="F180" s="231" t="s">
        <v>166</v>
      </c>
      <c r="G180" s="229"/>
      <c r="H180" s="232">
        <v>9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139</v>
      </c>
      <c r="AU180" s="238" t="s">
        <v>82</v>
      </c>
      <c r="AV180" s="12" t="s">
        <v>137</v>
      </c>
      <c r="AW180" s="12" t="s">
        <v>33</v>
      </c>
      <c r="AX180" s="12" t="s">
        <v>80</v>
      </c>
      <c r="AY180" s="238" t="s">
        <v>130</v>
      </c>
    </row>
    <row r="181" s="1" customFormat="1" ht="14.4" customHeight="1">
      <c r="B181" s="38"/>
      <c r="C181" s="204" t="s">
        <v>261</v>
      </c>
      <c r="D181" s="204" t="s">
        <v>132</v>
      </c>
      <c r="E181" s="205" t="s">
        <v>725</v>
      </c>
      <c r="F181" s="206" t="s">
        <v>726</v>
      </c>
      <c r="G181" s="207" t="s">
        <v>721</v>
      </c>
      <c r="H181" s="208">
        <v>3</v>
      </c>
      <c r="I181" s="209"/>
      <c r="J181" s="210">
        <f>ROUND(I181*H181,2)</f>
        <v>0</v>
      </c>
      <c r="K181" s="206" t="s">
        <v>19</v>
      </c>
      <c r="L181" s="43"/>
      <c r="M181" s="211" t="s">
        <v>19</v>
      </c>
      <c r="N181" s="212" t="s">
        <v>43</v>
      </c>
      <c r="O181" s="79"/>
      <c r="P181" s="213">
        <f>O181*H181</f>
        <v>0</v>
      </c>
      <c r="Q181" s="213">
        <v>0.085750000000000007</v>
      </c>
      <c r="R181" s="213">
        <f>Q181*H181</f>
        <v>0.25725000000000003</v>
      </c>
      <c r="S181" s="213">
        <v>0</v>
      </c>
      <c r="T181" s="214">
        <f>S181*H181</f>
        <v>0</v>
      </c>
      <c r="AR181" s="17" t="s">
        <v>137</v>
      </c>
      <c r="AT181" s="17" t="s">
        <v>132</v>
      </c>
      <c r="AU181" s="17" t="s">
        <v>82</v>
      </c>
      <c r="AY181" s="17" t="s">
        <v>130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80</v>
      </c>
      <c r="BK181" s="215">
        <f>ROUND(I181*H181,2)</f>
        <v>0</v>
      </c>
      <c r="BL181" s="17" t="s">
        <v>137</v>
      </c>
      <c r="BM181" s="17" t="s">
        <v>727</v>
      </c>
    </row>
    <row r="182" s="1" customFormat="1" ht="14.4" customHeight="1">
      <c r="B182" s="38"/>
      <c r="C182" s="204" t="s">
        <v>7</v>
      </c>
      <c r="D182" s="204" t="s">
        <v>132</v>
      </c>
      <c r="E182" s="205" t="s">
        <v>728</v>
      </c>
      <c r="F182" s="206" t="s">
        <v>729</v>
      </c>
      <c r="G182" s="207" t="s">
        <v>721</v>
      </c>
      <c r="H182" s="208">
        <v>2</v>
      </c>
      <c r="I182" s="209"/>
      <c r="J182" s="210">
        <f>ROUND(I182*H182,2)</f>
        <v>0</v>
      </c>
      <c r="K182" s="206" t="s">
        <v>136</v>
      </c>
      <c r="L182" s="43"/>
      <c r="M182" s="211" t="s">
        <v>19</v>
      </c>
      <c r="N182" s="212" t="s">
        <v>43</v>
      </c>
      <c r="O182" s="79"/>
      <c r="P182" s="213">
        <f>O182*H182</f>
        <v>0</v>
      </c>
      <c r="Q182" s="213">
        <v>0.022780000000000002</v>
      </c>
      <c r="R182" s="213">
        <f>Q182*H182</f>
        <v>0.045560000000000003</v>
      </c>
      <c r="S182" s="213">
        <v>0</v>
      </c>
      <c r="T182" s="214">
        <f>S182*H182</f>
        <v>0</v>
      </c>
      <c r="AR182" s="17" t="s">
        <v>137</v>
      </c>
      <c r="AT182" s="17" t="s">
        <v>132</v>
      </c>
      <c r="AU182" s="17" t="s">
        <v>82</v>
      </c>
      <c r="AY182" s="17" t="s">
        <v>130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80</v>
      </c>
      <c r="BK182" s="215">
        <f>ROUND(I182*H182,2)</f>
        <v>0</v>
      </c>
      <c r="BL182" s="17" t="s">
        <v>137</v>
      </c>
      <c r="BM182" s="17" t="s">
        <v>730</v>
      </c>
    </row>
    <row r="183" s="11" customFormat="1">
      <c r="B183" s="216"/>
      <c r="C183" s="217"/>
      <c r="D183" s="218" t="s">
        <v>139</v>
      </c>
      <c r="E183" s="219" t="s">
        <v>19</v>
      </c>
      <c r="F183" s="220" t="s">
        <v>82</v>
      </c>
      <c r="G183" s="217"/>
      <c r="H183" s="221">
        <v>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139</v>
      </c>
      <c r="AU183" s="227" t="s">
        <v>82</v>
      </c>
      <c r="AV183" s="11" t="s">
        <v>82</v>
      </c>
      <c r="AW183" s="11" t="s">
        <v>33</v>
      </c>
      <c r="AX183" s="11" t="s">
        <v>80</v>
      </c>
      <c r="AY183" s="227" t="s">
        <v>130</v>
      </c>
    </row>
    <row r="184" s="1" customFormat="1" ht="14.4" customHeight="1">
      <c r="B184" s="38"/>
      <c r="C184" s="204" t="s">
        <v>271</v>
      </c>
      <c r="D184" s="204" t="s">
        <v>132</v>
      </c>
      <c r="E184" s="205" t="s">
        <v>731</v>
      </c>
      <c r="F184" s="206" t="s">
        <v>732</v>
      </c>
      <c r="G184" s="207" t="s">
        <v>721</v>
      </c>
      <c r="H184" s="208">
        <v>24</v>
      </c>
      <c r="I184" s="209"/>
      <c r="J184" s="210">
        <f>ROUND(I184*H184,2)</f>
        <v>0</v>
      </c>
      <c r="K184" s="206" t="s">
        <v>136</v>
      </c>
      <c r="L184" s="43"/>
      <c r="M184" s="211" t="s">
        <v>19</v>
      </c>
      <c r="N184" s="212" t="s">
        <v>43</v>
      </c>
      <c r="O184" s="79"/>
      <c r="P184" s="213">
        <f>O184*H184</f>
        <v>0</v>
      </c>
      <c r="Q184" s="213">
        <v>0.036549999999999999</v>
      </c>
      <c r="R184" s="213">
        <f>Q184*H184</f>
        <v>0.87719999999999998</v>
      </c>
      <c r="S184" s="213">
        <v>0</v>
      </c>
      <c r="T184" s="214">
        <f>S184*H184</f>
        <v>0</v>
      </c>
      <c r="AR184" s="17" t="s">
        <v>137</v>
      </c>
      <c r="AT184" s="17" t="s">
        <v>132</v>
      </c>
      <c r="AU184" s="17" t="s">
        <v>82</v>
      </c>
      <c r="AY184" s="17" t="s">
        <v>130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80</v>
      </c>
      <c r="BK184" s="215">
        <f>ROUND(I184*H184,2)</f>
        <v>0</v>
      </c>
      <c r="BL184" s="17" t="s">
        <v>137</v>
      </c>
      <c r="BM184" s="17" t="s">
        <v>733</v>
      </c>
    </row>
    <row r="185" s="11" customFormat="1">
      <c r="B185" s="216"/>
      <c r="C185" s="217"/>
      <c r="D185" s="218" t="s">
        <v>139</v>
      </c>
      <c r="E185" s="219" t="s">
        <v>19</v>
      </c>
      <c r="F185" s="220" t="s">
        <v>734</v>
      </c>
      <c r="G185" s="217"/>
      <c r="H185" s="221">
        <v>24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139</v>
      </c>
      <c r="AU185" s="227" t="s">
        <v>82</v>
      </c>
      <c r="AV185" s="11" t="s">
        <v>82</v>
      </c>
      <c r="AW185" s="11" t="s">
        <v>33</v>
      </c>
      <c r="AX185" s="11" t="s">
        <v>80</v>
      </c>
      <c r="AY185" s="227" t="s">
        <v>130</v>
      </c>
    </row>
    <row r="186" s="1" customFormat="1" ht="14.4" customHeight="1">
      <c r="B186" s="38"/>
      <c r="C186" s="204" t="s">
        <v>276</v>
      </c>
      <c r="D186" s="204" t="s">
        <v>132</v>
      </c>
      <c r="E186" s="205" t="s">
        <v>735</v>
      </c>
      <c r="F186" s="206" t="s">
        <v>736</v>
      </c>
      <c r="G186" s="207" t="s">
        <v>195</v>
      </c>
      <c r="H186" s="208">
        <v>1.2430000000000001</v>
      </c>
      <c r="I186" s="209"/>
      <c r="J186" s="210">
        <f>ROUND(I186*H186,2)</f>
        <v>0</v>
      </c>
      <c r="K186" s="206" t="s">
        <v>136</v>
      </c>
      <c r="L186" s="43"/>
      <c r="M186" s="211" t="s">
        <v>19</v>
      </c>
      <c r="N186" s="212" t="s">
        <v>43</v>
      </c>
      <c r="O186" s="79"/>
      <c r="P186" s="213">
        <f>O186*H186</f>
        <v>0</v>
      </c>
      <c r="Q186" s="213">
        <v>0.017090000000000001</v>
      </c>
      <c r="R186" s="213">
        <f>Q186*H186</f>
        <v>0.021242870000000004</v>
      </c>
      <c r="S186" s="213">
        <v>0</v>
      </c>
      <c r="T186" s="214">
        <f>S186*H186</f>
        <v>0</v>
      </c>
      <c r="AR186" s="17" t="s">
        <v>137</v>
      </c>
      <c r="AT186" s="17" t="s">
        <v>132</v>
      </c>
      <c r="AU186" s="17" t="s">
        <v>82</v>
      </c>
      <c r="AY186" s="17" t="s">
        <v>130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7" t="s">
        <v>80</v>
      </c>
      <c r="BK186" s="215">
        <f>ROUND(I186*H186,2)</f>
        <v>0</v>
      </c>
      <c r="BL186" s="17" t="s">
        <v>137</v>
      </c>
      <c r="BM186" s="17" t="s">
        <v>737</v>
      </c>
    </row>
    <row r="187" s="13" customFormat="1">
      <c r="B187" s="239"/>
      <c r="C187" s="240"/>
      <c r="D187" s="218" t="s">
        <v>139</v>
      </c>
      <c r="E187" s="241" t="s">
        <v>19</v>
      </c>
      <c r="F187" s="242" t="s">
        <v>738</v>
      </c>
      <c r="G187" s="240"/>
      <c r="H187" s="241" t="s">
        <v>19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139</v>
      </c>
      <c r="AU187" s="248" t="s">
        <v>82</v>
      </c>
      <c r="AV187" s="13" t="s">
        <v>80</v>
      </c>
      <c r="AW187" s="13" t="s">
        <v>33</v>
      </c>
      <c r="AX187" s="13" t="s">
        <v>72</v>
      </c>
      <c r="AY187" s="248" t="s">
        <v>130</v>
      </c>
    </row>
    <row r="188" s="11" customFormat="1">
      <c r="B188" s="216"/>
      <c r="C188" s="217"/>
      <c r="D188" s="218" t="s">
        <v>139</v>
      </c>
      <c r="E188" s="219" t="s">
        <v>19</v>
      </c>
      <c r="F188" s="220" t="s">
        <v>739</v>
      </c>
      <c r="G188" s="217"/>
      <c r="H188" s="221">
        <v>0.56399999999999995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139</v>
      </c>
      <c r="AU188" s="227" t="s">
        <v>82</v>
      </c>
      <c r="AV188" s="11" t="s">
        <v>82</v>
      </c>
      <c r="AW188" s="11" t="s">
        <v>33</v>
      </c>
      <c r="AX188" s="11" t="s">
        <v>72</v>
      </c>
      <c r="AY188" s="227" t="s">
        <v>130</v>
      </c>
    </row>
    <row r="189" s="11" customFormat="1">
      <c r="B189" s="216"/>
      <c r="C189" s="217"/>
      <c r="D189" s="218" t="s">
        <v>139</v>
      </c>
      <c r="E189" s="219" t="s">
        <v>19</v>
      </c>
      <c r="F189" s="220" t="s">
        <v>740</v>
      </c>
      <c r="G189" s="217"/>
      <c r="H189" s="221">
        <v>0.67900000000000005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139</v>
      </c>
      <c r="AU189" s="227" t="s">
        <v>82</v>
      </c>
      <c r="AV189" s="11" t="s">
        <v>82</v>
      </c>
      <c r="AW189" s="11" t="s">
        <v>33</v>
      </c>
      <c r="AX189" s="11" t="s">
        <v>72</v>
      </c>
      <c r="AY189" s="227" t="s">
        <v>130</v>
      </c>
    </row>
    <row r="190" s="12" customFormat="1">
      <c r="B190" s="228"/>
      <c r="C190" s="229"/>
      <c r="D190" s="218" t="s">
        <v>139</v>
      </c>
      <c r="E190" s="230" t="s">
        <v>19</v>
      </c>
      <c r="F190" s="231" t="s">
        <v>166</v>
      </c>
      <c r="G190" s="229"/>
      <c r="H190" s="232">
        <v>1.2430000000000001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139</v>
      </c>
      <c r="AU190" s="238" t="s">
        <v>82</v>
      </c>
      <c r="AV190" s="12" t="s">
        <v>137</v>
      </c>
      <c r="AW190" s="12" t="s">
        <v>33</v>
      </c>
      <c r="AX190" s="12" t="s">
        <v>80</v>
      </c>
      <c r="AY190" s="238" t="s">
        <v>130</v>
      </c>
    </row>
    <row r="191" s="1" customFormat="1" ht="14.4" customHeight="1">
      <c r="B191" s="38"/>
      <c r="C191" s="253" t="s">
        <v>286</v>
      </c>
      <c r="D191" s="253" t="s">
        <v>741</v>
      </c>
      <c r="E191" s="254" t="s">
        <v>742</v>
      </c>
      <c r="F191" s="255" t="s">
        <v>743</v>
      </c>
      <c r="G191" s="256" t="s">
        <v>195</v>
      </c>
      <c r="H191" s="257">
        <v>1.2430000000000001</v>
      </c>
      <c r="I191" s="258"/>
      <c r="J191" s="259">
        <f>ROUND(I191*H191,2)</f>
        <v>0</v>
      </c>
      <c r="K191" s="255" t="s">
        <v>19</v>
      </c>
      <c r="L191" s="260"/>
      <c r="M191" s="261" t="s">
        <v>19</v>
      </c>
      <c r="N191" s="262" t="s">
        <v>43</v>
      </c>
      <c r="O191" s="79"/>
      <c r="P191" s="213">
        <f>O191*H191</f>
        <v>0</v>
      </c>
      <c r="Q191" s="213">
        <v>1</v>
      </c>
      <c r="R191" s="213">
        <f>Q191*H191</f>
        <v>1.2430000000000001</v>
      </c>
      <c r="S191" s="213">
        <v>0</v>
      </c>
      <c r="T191" s="214">
        <f>S191*H191</f>
        <v>0</v>
      </c>
      <c r="AR191" s="17" t="s">
        <v>173</v>
      </c>
      <c r="AT191" s="17" t="s">
        <v>741</v>
      </c>
      <c r="AU191" s="17" t="s">
        <v>82</v>
      </c>
      <c r="AY191" s="17" t="s">
        <v>130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7" t="s">
        <v>80</v>
      </c>
      <c r="BK191" s="215">
        <f>ROUND(I191*H191,2)</f>
        <v>0</v>
      </c>
      <c r="BL191" s="17" t="s">
        <v>137</v>
      </c>
      <c r="BM191" s="17" t="s">
        <v>744</v>
      </c>
    </row>
    <row r="192" s="1" customFormat="1">
      <c r="B192" s="38"/>
      <c r="C192" s="39"/>
      <c r="D192" s="218" t="s">
        <v>745</v>
      </c>
      <c r="E192" s="39"/>
      <c r="F192" s="263" t="s">
        <v>746</v>
      </c>
      <c r="G192" s="39"/>
      <c r="H192" s="39"/>
      <c r="I192" s="130"/>
      <c r="J192" s="39"/>
      <c r="K192" s="39"/>
      <c r="L192" s="43"/>
      <c r="M192" s="264"/>
      <c r="N192" s="79"/>
      <c r="O192" s="79"/>
      <c r="P192" s="79"/>
      <c r="Q192" s="79"/>
      <c r="R192" s="79"/>
      <c r="S192" s="79"/>
      <c r="T192" s="80"/>
      <c r="AT192" s="17" t="s">
        <v>745</v>
      </c>
      <c r="AU192" s="17" t="s">
        <v>82</v>
      </c>
    </row>
    <row r="193" s="1" customFormat="1" ht="14.4" customHeight="1">
      <c r="B193" s="38"/>
      <c r="C193" s="204" t="s">
        <v>293</v>
      </c>
      <c r="D193" s="204" t="s">
        <v>132</v>
      </c>
      <c r="E193" s="205" t="s">
        <v>747</v>
      </c>
      <c r="F193" s="206" t="s">
        <v>748</v>
      </c>
      <c r="G193" s="207" t="s">
        <v>195</v>
      </c>
      <c r="H193" s="208">
        <v>0.77400000000000002</v>
      </c>
      <c r="I193" s="209"/>
      <c r="J193" s="210">
        <f>ROUND(I193*H193,2)</f>
        <v>0</v>
      </c>
      <c r="K193" s="206" t="s">
        <v>136</v>
      </c>
      <c r="L193" s="43"/>
      <c r="M193" s="211" t="s">
        <v>19</v>
      </c>
      <c r="N193" s="212" t="s">
        <v>43</v>
      </c>
      <c r="O193" s="79"/>
      <c r="P193" s="213">
        <f>O193*H193</f>
        <v>0</v>
      </c>
      <c r="Q193" s="213">
        <v>1.0900000000000001</v>
      </c>
      <c r="R193" s="213">
        <f>Q193*H193</f>
        <v>0.84366000000000008</v>
      </c>
      <c r="S193" s="213">
        <v>0</v>
      </c>
      <c r="T193" s="214">
        <f>S193*H193</f>
        <v>0</v>
      </c>
      <c r="AR193" s="17" t="s">
        <v>137</v>
      </c>
      <c r="AT193" s="17" t="s">
        <v>132</v>
      </c>
      <c r="AU193" s="17" t="s">
        <v>82</v>
      </c>
      <c r="AY193" s="17" t="s">
        <v>130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7" t="s">
        <v>80</v>
      </c>
      <c r="BK193" s="215">
        <f>ROUND(I193*H193,2)</f>
        <v>0</v>
      </c>
      <c r="BL193" s="17" t="s">
        <v>137</v>
      </c>
      <c r="BM193" s="17" t="s">
        <v>749</v>
      </c>
    </row>
    <row r="194" s="11" customFormat="1">
      <c r="B194" s="216"/>
      <c r="C194" s="217"/>
      <c r="D194" s="218" t="s">
        <v>139</v>
      </c>
      <c r="E194" s="219" t="s">
        <v>19</v>
      </c>
      <c r="F194" s="220" t="s">
        <v>750</v>
      </c>
      <c r="G194" s="217"/>
      <c r="H194" s="221">
        <v>0.13300000000000001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139</v>
      </c>
      <c r="AU194" s="227" t="s">
        <v>82</v>
      </c>
      <c r="AV194" s="11" t="s">
        <v>82</v>
      </c>
      <c r="AW194" s="11" t="s">
        <v>33</v>
      </c>
      <c r="AX194" s="11" t="s">
        <v>72</v>
      </c>
      <c r="AY194" s="227" t="s">
        <v>130</v>
      </c>
    </row>
    <row r="195" s="11" customFormat="1">
      <c r="B195" s="216"/>
      <c r="C195" s="217"/>
      <c r="D195" s="218" t="s">
        <v>139</v>
      </c>
      <c r="E195" s="219" t="s">
        <v>19</v>
      </c>
      <c r="F195" s="220" t="s">
        <v>751</v>
      </c>
      <c r="G195" s="217"/>
      <c r="H195" s="221">
        <v>0.039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139</v>
      </c>
      <c r="AU195" s="227" t="s">
        <v>82</v>
      </c>
      <c r="AV195" s="11" t="s">
        <v>82</v>
      </c>
      <c r="AW195" s="11" t="s">
        <v>33</v>
      </c>
      <c r="AX195" s="11" t="s">
        <v>72</v>
      </c>
      <c r="AY195" s="227" t="s">
        <v>130</v>
      </c>
    </row>
    <row r="196" s="11" customFormat="1">
      <c r="B196" s="216"/>
      <c r="C196" s="217"/>
      <c r="D196" s="218" t="s">
        <v>139</v>
      </c>
      <c r="E196" s="219" t="s">
        <v>19</v>
      </c>
      <c r="F196" s="220" t="s">
        <v>752</v>
      </c>
      <c r="G196" s="217"/>
      <c r="H196" s="221">
        <v>0.056000000000000001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139</v>
      </c>
      <c r="AU196" s="227" t="s">
        <v>82</v>
      </c>
      <c r="AV196" s="11" t="s">
        <v>82</v>
      </c>
      <c r="AW196" s="11" t="s">
        <v>33</v>
      </c>
      <c r="AX196" s="11" t="s">
        <v>72</v>
      </c>
      <c r="AY196" s="227" t="s">
        <v>130</v>
      </c>
    </row>
    <row r="197" s="11" customFormat="1">
      <c r="B197" s="216"/>
      <c r="C197" s="217"/>
      <c r="D197" s="218" t="s">
        <v>139</v>
      </c>
      <c r="E197" s="219" t="s">
        <v>19</v>
      </c>
      <c r="F197" s="220" t="s">
        <v>753</v>
      </c>
      <c r="G197" s="217"/>
      <c r="H197" s="221">
        <v>0.055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139</v>
      </c>
      <c r="AU197" s="227" t="s">
        <v>82</v>
      </c>
      <c r="AV197" s="11" t="s">
        <v>82</v>
      </c>
      <c r="AW197" s="11" t="s">
        <v>33</v>
      </c>
      <c r="AX197" s="11" t="s">
        <v>72</v>
      </c>
      <c r="AY197" s="227" t="s">
        <v>130</v>
      </c>
    </row>
    <row r="198" s="11" customFormat="1">
      <c r="B198" s="216"/>
      <c r="C198" s="217"/>
      <c r="D198" s="218" t="s">
        <v>139</v>
      </c>
      <c r="E198" s="219" t="s">
        <v>19</v>
      </c>
      <c r="F198" s="220" t="s">
        <v>754</v>
      </c>
      <c r="G198" s="217"/>
      <c r="H198" s="221">
        <v>0.034000000000000002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139</v>
      </c>
      <c r="AU198" s="227" t="s">
        <v>82</v>
      </c>
      <c r="AV198" s="11" t="s">
        <v>82</v>
      </c>
      <c r="AW198" s="11" t="s">
        <v>33</v>
      </c>
      <c r="AX198" s="11" t="s">
        <v>72</v>
      </c>
      <c r="AY198" s="227" t="s">
        <v>130</v>
      </c>
    </row>
    <row r="199" s="11" customFormat="1">
      <c r="B199" s="216"/>
      <c r="C199" s="217"/>
      <c r="D199" s="218" t="s">
        <v>139</v>
      </c>
      <c r="E199" s="219" t="s">
        <v>19</v>
      </c>
      <c r="F199" s="220" t="s">
        <v>755</v>
      </c>
      <c r="G199" s="217"/>
      <c r="H199" s="221">
        <v>0.186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139</v>
      </c>
      <c r="AU199" s="227" t="s">
        <v>82</v>
      </c>
      <c r="AV199" s="11" t="s">
        <v>82</v>
      </c>
      <c r="AW199" s="11" t="s">
        <v>33</v>
      </c>
      <c r="AX199" s="11" t="s">
        <v>72</v>
      </c>
      <c r="AY199" s="227" t="s">
        <v>130</v>
      </c>
    </row>
    <row r="200" s="11" customFormat="1">
      <c r="B200" s="216"/>
      <c r="C200" s="217"/>
      <c r="D200" s="218" t="s">
        <v>139</v>
      </c>
      <c r="E200" s="219" t="s">
        <v>19</v>
      </c>
      <c r="F200" s="220" t="s">
        <v>756</v>
      </c>
      <c r="G200" s="217"/>
      <c r="H200" s="221">
        <v>0.070999999999999994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139</v>
      </c>
      <c r="AU200" s="227" t="s">
        <v>82</v>
      </c>
      <c r="AV200" s="11" t="s">
        <v>82</v>
      </c>
      <c r="AW200" s="11" t="s">
        <v>33</v>
      </c>
      <c r="AX200" s="11" t="s">
        <v>72</v>
      </c>
      <c r="AY200" s="227" t="s">
        <v>130</v>
      </c>
    </row>
    <row r="201" s="11" customFormat="1">
      <c r="B201" s="216"/>
      <c r="C201" s="217"/>
      <c r="D201" s="218" t="s">
        <v>139</v>
      </c>
      <c r="E201" s="219" t="s">
        <v>19</v>
      </c>
      <c r="F201" s="220" t="s">
        <v>757</v>
      </c>
      <c r="G201" s="217"/>
      <c r="H201" s="221">
        <v>0.049000000000000002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139</v>
      </c>
      <c r="AU201" s="227" t="s">
        <v>82</v>
      </c>
      <c r="AV201" s="11" t="s">
        <v>82</v>
      </c>
      <c r="AW201" s="11" t="s">
        <v>33</v>
      </c>
      <c r="AX201" s="11" t="s">
        <v>72</v>
      </c>
      <c r="AY201" s="227" t="s">
        <v>130</v>
      </c>
    </row>
    <row r="202" s="11" customFormat="1">
      <c r="B202" s="216"/>
      <c r="C202" s="217"/>
      <c r="D202" s="218" t="s">
        <v>139</v>
      </c>
      <c r="E202" s="219" t="s">
        <v>19</v>
      </c>
      <c r="F202" s="220" t="s">
        <v>758</v>
      </c>
      <c r="G202" s="217"/>
      <c r="H202" s="221">
        <v>0.151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139</v>
      </c>
      <c r="AU202" s="227" t="s">
        <v>82</v>
      </c>
      <c r="AV202" s="11" t="s">
        <v>82</v>
      </c>
      <c r="AW202" s="11" t="s">
        <v>33</v>
      </c>
      <c r="AX202" s="11" t="s">
        <v>72</v>
      </c>
      <c r="AY202" s="227" t="s">
        <v>130</v>
      </c>
    </row>
    <row r="203" s="12" customFormat="1">
      <c r="B203" s="228"/>
      <c r="C203" s="229"/>
      <c r="D203" s="218" t="s">
        <v>139</v>
      </c>
      <c r="E203" s="230" t="s">
        <v>19</v>
      </c>
      <c r="F203" s="231" t="s">
        <v>166</v>
      </c>
      <c r="G203" s="229"/>
      <c r="H203" s="232">
        <v>0.77400000000000002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139</v>
      </c>
      <c r="AU203" s="238" t="s">
        <v>82</v>
      </c>
      <c r="AV203" s="12" t="s">
        <v>137</v>
      </c>
      <c r="AW203" s="12" t="s">
        <v>33</v>
      </c>
      <c r="AX203" s="12" t="s">
        <v>80</v>
      </c>
      <c r="AY203" s="238" t="s">
        <v>130</v>
      </c>
    </row>
    <row r="204" s="1" customFormat="1" ht="14.4" customHeight="1">
      <c r="B204" s="38"/>
      <c r="C204" s="204" t="s">
        <v>302</v>
      </c>
      <c r="D204" s="204" t="s">
        <v>132</v>
      </c>
      <c r="E204" s="205" t="s">
        <v>759</v>
      </c>
      <c r="F204" s="206" t="s">
        <v>760</v>
      </c>
      <c r="G204" s="207" t="s">
        <v>195</v>
      </c>
      <c r="H204" s="208">
        <v>0.96899999999999997</v>
      </c>
      <c r="I204" s="209"/>
      <c r="J204" s="210">
        <f>ROUND(I204*H204,2)</f>
        <v>0</v>
      </c>
      <c r="K204" s="206" t="s">
        <v>136</v>
      </c>
      <c r="L204" s="43"/>
      <c r="M204" s="211" t="s">
        <v>19</v>
      </c>
      <c r="N204" s="212" t="s">
        <v>43</v>
      </c>
      <c r="O204" s="79"/>
      <c r="P204" s="213">
        <f>O204*H204</f>
        <v>0</v>
      </c>
      <c r="Q204" s="213">
        <v>1.0900000000000001</v>
      </c>
      <c r="R204" s="213">
        <f>Q204*H204</f>
        <v>1.0562100000000001</v>
      </c>
      <c r="S204" s="213">
        <v>0</v>
      </c>
      <c r="T204" s="214">
        <f>S204*H204</f>
        <v>0</v>
      </c>
      <c r="AR204" s="17" t="s">
        <v>137</v>
      </c>
      <c r="AT204" s="17" t="s">
        <v>132</v>
      </c>
      <c r="AU204" s="17" t="s">
        <v>82</v>
      </c>
      <c r="AY204" s="17" t="s">
        <v>130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7" t="s">
        <v>80</v>
      </c>
      <c r="BK204" s="215">
        <f>ROUND(I204*H204,2)</f>
        <v>0</v>
      </c>
      <c r="BL204" s="17" t="s">
        <v>137</v>
      </c>
      <c r="BM204" s="17" t="s">
        <v>761</v>
      </c>
    </row>
    <row r="205" s="11" customFormat="1">
      <c r="B205" s="216"/>
      <c r="C205" s="217"/>
      <c r="D205" s="218" t="s">
        <v>139</v>
      </c>
      <c r="E205" s="219" t="s">
        <v>19</v>
      </c>
      <c r="F205" s="220" t="s">
        <v>762</v>
      </c>
      <c r="G205" s="217"/>
      <c r="H205" s="221">
        <v>0.16600000000000001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139</v>
      </c>
      <c r="AU205" s="227" t="s">
        <v>82</v>
      </c>
      <c r="AV205" s="11" t="s">
        <v>82</v>
      </c>
      <c r="AW205" s="11" t="s">
        <v>33</v>
      </c>
      <c r="AX205" s="11" t="s">
        <v>72</v>
      </c>
      <c r="AY205" s="227" t="s">
        <v>130</v>
      </c>
    </row>
    <row r="206" s="11" customFormat="1">
      <c r="B206" s="216"/>
      <c r="C206" s="217"/>
      <c r="D206" s="218" t="s">
        <v>139</v>
      </c>
      <c r="E206" s="219" t="s">
        <v>19</v>
      </c>
      <c r="F206" s="220" t="s">
        <v>763</v>
      </c>
      <c r="G206" s="217"/>
      <c r="H206" s="221">
        <v>0.47299999999999998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139</v>
      </c>
      <c r="AU206" s="227" t="s">
        <v>82</v>
      </c>
      <c r="AV206" s="11" t="s">
        <v>82</v>
      </c>
      <c r="AW206" s="11" t="s">
        <v>33</v>
      </c>
      <c r="AX206" s="11" t="s">
        <v>72</v>
      </c>
      <c r="AY206" s="227" t="s">
        <v>130</v>
      </c>
    </row>
    <row r="207" s="11" customFormat="1">
      <c r="B207" s="216"/>
      <c r="C207" s="217"/>
      <c r="D207" s="218" t="s">
        <v>139</v>
      </c>
      <c r="E207" s="219" t="s">
        <v>19</v>
      </c>
      <c r="F207" s="220" t="s">
        <v>764</v>
      </c>
      <c r="G207" s="217"/>
      <c r="H207" s="221">
        <v>0.16400000000000001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139</v>
      </c>
      <c r="AU207" s="227" t="s">
        <v>82</v>
      </c>
      <c r="AV207" s="11" t="s">
        <v>82</v>
      </c>
      <c r="AW207" s="11" t="s">
        <v>33</v>
      </c>
      <c r="AX207" s="11" t="s">
        <v>72</v>
      </c>
      <c r="AY207" s="227" t="s">
        <v>130</v>
      </c>
    </row>
    <row r="208" s="11" customFormat="1">
      <c r="B208" s="216"/>
      <c r="C208" s="217"/>
      <c r="D208" s="218" t="s">
        <v>139</v>
      </c>
      <c r="E208" s="219" t="s">
        <v>19</v>
      </c>
      <c r="F208" s="220" t="s">
        <v>765</v>
      </c>
      <c r="G208" s="217"/>
      <c r="H208" s="221">
        <v>0.129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139</v>
      </c>
      <c r="AU208" s="227" t="s">
        <v>82</v>
      </c>
      <c r="AV208" s="11" t="s">
        <v>82</v>
      </c>
      <c r="AW208" s="11" t="s">
        <v>33</v>
      </c>
      <c r="AX208" s="11" t="s">
        <v>72</v>
      </c>
      <c r="AY208" s="227" t="s">
        <v>130</v>
      </c>
    </row>
    <row r="209" s="11" customFormat="1">
      <c r="B209" s="216"/>
      <c r="C209" s="217"/>
      <c r="D209" s="218" t="s">
        <v>139</v>
      </c>
      <c r="E209" s="219" t="s">
        <v>19</v>
      </c>
      <c r="F209" s="220" t="s">
        <v>766</v>
      </c>
      <c r="G209" s="217"/>
      <c r="H209" s="221">
        <v>0.036999999999999998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139</v>
      </c>
      <c r="AU209" s="227" t="s">
        <v>82</v>
      </c>
      <c r="AV209" s="11" t="s">
        <v>82</v>
      </c>
      <c r="AW209" s="11" t="s">
        <v>33</v>
      </c>
      <c r="AX209" s="11" t="s">
        <v>72</v>
      </c>
      <c r="AY209" s="227" t="s">
        <v>130</v>
      </c>
    </row>
    <row r="210" s="12" customFormat="1">
      <c r="B210" s="228"/>
      <c r="C210" s="229"/>
      <c r="D210" s="218" t="s">
        <v>139</v>
      </c>
      <c r="E210" s="230" t="s">
        <v>19</v>
      </c>
      <c r="F210" s="231" t="s">
        <v>166</v>
      </c>
      <c r="G210" s="229"/>
      <c r="H210" s="232">
        <v>0.96899999999999997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139</v>
      </c>
      <c r="AU210" s="238" t="s">
        <v>82</v>
      </c>
      <c r="AV210" s="12" t="s">
        <v>137</v>
      </c>
      <c r="AW210" s="12" t="s">
        <v>33</v>
      </c>
      <c r="AX210" s="12" t="s">
        <v>80</v>
      </c>
      <c r="AY210" s="238" t="s">
        <v>130</v>
      </c>
    </row>
    <row r="211" s="1" customFormat="1" ht="14.4" customHeight="1">
      <c r="B211" s="38"/>
      <c r="C211" s="204" t="s">
        <v>308</v>
      </c>
      <c r="D211" s="204" t="s">
        <v>132</v>
      </c>
      <c r="E211" s="205" t="s">
        <v>767</v>
      </c>
      <c r="F211" s="206" t="s">
        <v>768</v>
      </c>
      <c r="G211" s="207" t="s">
        <v>305</v>
      </c>
      <c r="H211" s="208">
        <v>23.809999999999999</v>
      </c>
      <c r="I211" s="209"/>
      <c r="J211" s="210">
        <f>ROUND(I211*H211,2)</f>
        <v>0</v>
      </c>
      <c r="K211" s="206" t="s">
        <v>19</v>
      </c>
      <c r="L211" s="43"/>
      <c r="M211" s="211" t="s">
        <v>19</v>
      </c>
      <c r="N211" s="212" t="s">
        <v>43</v>
      </c>
      <c r="O211" s="79"/>
      <c r="P211" s="213">
        <f>O211*H211</f>
        <v>0</v>
      </c>
      <c r="Q211" s="213">
        <v>0.089169999999999999</v>
      </c>
      <c r="R211" s="213">
        <f>Q211*H211</f>
        <v>2.1231377</v>
      </c>
      <c r="S211" s="213">
        <v>0</v>
      </c>
      <c r="T211" s="214">
        <f>S211*H211</f>
        <v>0</v>
      </c>
      <c r="AR211" s="17" t="s">
        <v>137</v>
      </c>
      <c r="AT211" s="17" t="s">
        <v>132</v>
      </c>
      <c r="AU211" s="17" t="s">
        <v>82</v>
      </c>
      <c r="AY211" s="17" t="s">
        <v>130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7" t="s">
        <v>80</v>
      </c>
      <c r="BK211" s="215">
        <f>ROUND(I211*H211,2)</f>
        <v>0</v>
      </c>
      <c r="BL211" s="17" t="s">
        <v>137</v>
      </c>
      <c r="BM211" s="17" t="s">
        <v>769</v>
      </c>
    </row>
    <row r="212" s="11" customFormat="1">
      <c r="B212" s="216"/>
      <c r="C212" s="217"/>
      <c r="D212" s="218" t="s">
        <v>139</v>
      </c>
      <c r="E212" s="219" t="s">
        <v>19</v>
      </c>
      <c r="F212" s="220" t="s">
        <v>770</v>
      </c>
      <c r="G212" s="217"/>
      <c r="H212" s="221">
        <v>2.6499999999999999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139</v>
      </c>
      <c r="AU212" s="227" t="s">
        <v>82</v>
      </c>
      <c r="AV212" s="11" t="s">
        <v>82</v>
      </c>
      <c r="AW212" s="11" t="s">
        <v>33</v>
      </c>
      <c r="AX212" s="11" t="s">
        <v>72</v>
      </c>
      <c r="AY212" s="227" t="s">
        <v>130</v>
      </c>
    </row>
    <row r="213" s="11" customFormat="1">
      <c r="B213" s="216"/>
      <c r="C213" s="217"/>
      <c r="D213" s="218" t="s">
        <v>139</v>
      </c>
      <c r="E213" s="219" t="s">
        <v>19</v>
      </c>
      <c r="F213" s="220" t="s">
        <v>771</v>
      </c>
      <c r="G213" s="217"/>
      <c r="H213" s="221">
        <v>5.9500000000000002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139</v>
      </c>
      <c r="AU213" s="227" t="s">
        <v>82</v>
      </c>
      <c r="AV213" s="11" t="s">
        <v>82</v>
      </c>
      <c r="AW213" s="11" t="s">
        <v>33</v>
      </c>
      <c r="AX213" s="11" t="s">
        <v>72</v>
      </c>
      <c r="AY213" s="227" t="s">
        <v>130</v>
      </c>
    </row>
    <row r="214" s="11" customFormat="1">
      <c r="B214" s="216"/>
      <c r="C214" s="217"/>
      <c r="D214" s="218" t="s">
        <v>139</v>
      </c>
      <c r="E214" s="219" t="s">
        <v>19</v>
      </c>
      <c r="F214" s="220" t="s">
        <v>772</v>
      </c>
      <c r="G214" s="217"/>
      <c r="H214" s="221">
        <v>5.9900000000000002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139</v>
      </c>
      <c r="AU214" s="227" t="s">
        <v>82</v>
      </c>
      <c r="AV214" s="11" t="s">
        <v>82</v>
      </c>
      <c r="AW214" s="11" t="s">
        <v>33</v>
      </c>
      <c r="AX214" s="11" t="s">
        <v>72</v>
      </c>
      <c r="AY214" s="227" t="s">
        <v>130</v>
      </c>
    </row>
    <row r="215" s="11" customFormat="1">
      <c r="B215" s="216"/>
      <c r="C215" s="217"/>
      <c r="D215" s="218" t="s">
        <v>139</v>
      </c>
      <c r="E215" s="219" t="s">
        <v>19</v>
      </c>
      <c r="F215" s="220" t="s">
        <v>773</v>
      </c>
      <c r="G215" s="217"/>
      <c r="H215" s="221">
        <v>5.2199999999999998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139</v>
      </c>
      <c r="AU215" s="227" t="s">
        <v>82</v>
      </c>
      <c r="AV215" s="11" t="s">
        <v>82</v>
      </c>
      <c r="AW215" s="11" t="s">
        <v>33</v>
      </c>
      <c r="AX215" s="11" t="s">
        <v>72</v>
      </c>
      <c r="AY215" s="227" t="s">
        <v>130</v>
      </c>
    </row>
    <row r="216" s="11" customFormat="1">
      <c r="B216" s="216"/>
      <c r="C216" s="217"/>
      <c r="D216" s="218" t="s">
        <v>139</v>
      </c>
      <c r="E216" s="219" t="s">
        <v>19</v>
      </c>
      <c r="F216" s="220" t="s">
        <v>774</v>
      </c>
      <c r="G216" s="217"/>
      <c r="H216" s="221">
        <v>4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139</v>
      </c>
      <c r="AU216" s="227" t="s">
        <v>82</v>
      </c>
      <c r="AV216" s="11" t="s">
        <v>82</v>
      </c>
      <c r="AW216" s="11" t="s">
        <v>33</v>
      </c>
      <c r="AX216" s="11" t="s">
        <v>72</v>
      </c>
      <c r="AY216" s="227" t="s">
        <v>130</v>
      </c>
    </row>
    <row r="217" s="12" customFormat="1">
      <c r="B217" s="228"/>
      <c r="C217" s="229"/>
      <c r="D217" s="218" t="s">
        <v>139</v>
      </c>
      <c r="E217" s="230" t="s">
        <v>19</v>
      </c>
      <c r="F217" s="231" t="s">
        <v>166</v>
      </c>
      <c r="G217" s="229"/>
      <c r="H217" s="232">
        <v>23.809999999999999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139</v>
      </c>
      <c r="AU217" s="238" t="s">
        <v>82</v>
      </c>
      <c r="AV217" s="12" t="s">
        <v>137</v>
      </c>
      <c r="AW217" s="12" t="s">
        <v>33</v>
      </c>
      <c r="AX217" s="12" t="s">
        <v>80</v>
      </c>
      <c r="AY217" s="238" t="s">
        <v>130</v>
      </c>
    </row>
    <row r="218" s="1" customFormat="1" ht="14.4" customHeight="1">
      <c r="B218" s="38"/>
      <c r="C218" s="204" t="s">
        <v>313</v>
      </c>
      <c r="D218" s="204" t="s">
        <v>132</v>
      </c>
      <c r="E218" s="205" t="s">
        <v>775</v>
      </c>
      <c r="F218" s="206" t="s">
        <v>776</v>
      </c>
      <c r="G218" s="207" t="s">
        <v>135</v>
      </c>
      <c r="H218" s="208">
        <v>77.034000000000006</v>
      </c>
      <c r="I218" s="209"/>
      <c r="J218" s="210">
        <f>ROUND(I218*H218,2)</f>
        <v>0</v>
      </c>
      <c r="K218" s="206" t="s">
        <v>136</v>
      </c>
      <c r="L218" s="43"/>
      <c r="M218" s="211" t="s">
        <v>19</v>
      </c>
      <c r="N218" s="212" t="s">
        <v>43</v>
      </c>
      <c r="O218" s="79"/>
      <c r="P218" s="213">
        <f>O218*H218</f>
        <v>0</v>
      </c>
      <c r="Q218" s="213">
        <v>0.13883999999999999</v>
      </c>
      <c r="R218" s="213">
        <f>Q218*H218</f>
        <v>10.69540056</v>
      </c>
      <c r="S218" s="213">
        <v>0</v>
      </c>
      <c r="T218" s="214">
        <f>S218*H218</f>
        <v>0</v>
      </c>
      <c r="AR218" s="17" t="s">
        <v>137</v>
      </c>
      <c r="AT218" s="17" t="s">
        <v>132</v>
      </c>
      <c r="AU218" s="17" t="s">
        <v>82</v>
      </c>
      <c r="AY218" s="17" t="s">
        <v>130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80</v>
      </c>
      <c r="BK218" s="215">
        <f>ROUND(I218*H218,2)</f>
        <v>0</v>
      </c>
      <c r="BL218" s="17" t="s">
        <v>137</v>
      </c>
      <c r="BM218" s="17" t="s">
        <v>777</v>
      </c>
    </row>
    <row r="219" s="13" customFormat="1">
      <c r="B219" s="239"/>
      <c r="C219" s="240"/>
      <c r="D219" s="218" t="s">
        <v>139</v>
      </c>
      <c r="E219" s="241" t="s">
        <v>19</v>
      </c>
      <c r="F219" s="242" t="s">
        <v>203</v>
      </c>
      <c r="G219" s="240"/>
      <c r="H219" s="241" t="s">
        <v>19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139</v>
      </c>
      <c r="AU219" s="248" t="s">
        <v>82</v>
      </c>
      <c r="AV219" s="13" t="s">
        <v>80</v>
      </c>
      <c r="AW219" s="13" t="s">
        <v>33</v>
      </c>
      <c r="AX219" s="13" t="s">
        <v>72</v>
      </c>
      <c r="AY219" s="248" t="s">
        <v>130</v>
      </c>
    </row>
    <row r="220" s="11" customFormat="1">
      <c r="B220" s="216"/>
      <c r="C220" s="217"/>
      <c r="D220" s="218" t="s">
        <v>139</v>
      </c>
      <c r="E220" s="219" t="s">
        <v>19</v>
      </c>
      <c r="F220" s="220" t="s">
        <v>778</v>
      </c>
      <c r="G220" s="217"/>
      <c r="H220" s="221">
        <v>5.907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139</v>
      </c>
      <c r="AU220" s="227" t="s">
        <v>82</v>
      </c>
      <c r="AV220" s="11" t="s">
        <v>82</v>
      </c>
      <c r="AW220" s="11" t="s">
        <v>33</v>
      </c>
      <c r="AX220" s="11" t="s">
        <v>72</v>
      </c>
      <c r="AY220" s="227" t="s">
        <v>130</v>
      </c>
    </row>
    <row r="221" s="13" customFormat="1">
      <c r="B221" s="239"/>
      <c r="C221" s="240"/>
      <c r="D221" s="218" t="s">
        <v>139</v>
      </c>
      <c r="E221" s="241" t="s">
        <v>19</v>
      </c>
      <c r="F221" s="242" t="s">
        <v>206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139</v>
      </c>
      <c r="AU221" s="248" t="s">
        <v>82</v>
      </c>
      <c r="AV221" s="13" t="s">
        <v>80</v>
      </c>
      <c r="AW221" s="13" t="s">
        <v>33</v>
      </c>
      <c r="AX221" s="13" t="s">
        <v>72</v>
      </c>
      <c r="AY221" s="248" t="s">
        <v>130</v>
      </c>
    </row>
    <row r="222" s="11" customFormat="1">
      <c r="B222" s="216"/>
      <c r="C222" s="217"/>
      <c r="D222" s="218" t="s">
        <v>139</v>
      </c>
      <c r="E222" s="219" t="s">
        <v>19</v>
      </c>
      <c r="F222" s="220" t="s">
        <v>779</v>
      </c>
      <c r="G222" s="217"/>
      <c r="H222" s="221">
        <v>17.021000000000001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139</v>
      </c>
      <c r="AU222" s="227" t="s">
        <v>82</v>
      </c>
      <c r="AV222" s="11" t="s">
        <v>82</v>
      </c>
      <c r="AW222" s="11" t="s">
        <v>33</v>
      </c>
      <c r="AX222" s="11" t="s">
        <v>72</v>
      </c>
      <c r="AY222" s="227" t="s">
        <v>130</v>
      </c>
    </row>
    <row r="223" s="11" customFormat="1">
      <c r="B223" s="216"/>
      <c r="C223" s="217"/>
      <c r="D223" s="218" t="s">
        <v>139</v>
      </c>
      <c r="E223" s="219" t="s">
        <v>19</v>
      </c>
      <c r="F223" s="220" t="s">
        <v>780</v>
      </c>
      <c r="G223" s="217"/>
      <c r="H223" s="221">
        <v>2.1629999999999998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139</v>
      </c>
      <c r="AU223" s="227" t="s">
        <v>82</v>
      </c>
      <c r="AV223" s="11" t="s">
        <v>82</v>
      </c>
      <c r="AW223" s="11" t="s">
        <v>33</v>
      </c>
      <c r="AX223" s="11" t="s">
        <v>72</v>
      </c>
      <c r="AY223" s="227" t="s">
        <v>130</v>
      </c>
    </row>
    <row r="224" s="11" customFormat="1">
      <c r="B224" s="216"/>
      <c r="C224" s="217"/>
      <c r="D224" s="218" t="s">
        <v>139</v>
      </c>
      <c r="E224" s="219" t="s">
        <v>19</v>
      </c>
      <c r="F224" s="220" t="s">
        <v>781</v>
      </c>
      <c r="G224" s="217"/>
      <c r="H224" s="221">
        <v>25.995000000000001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139</v>
      </c>
      <c r="AU224" s="227" t="s">
        <v>82</v>
      </c>
      <c r="AV224" s="11" t="s">
        <v>82</v>
      </c>
      <c r="AW224" s="11" t="s">
        <v>33</v>
      </c>
      <c r="AX224" s="11" t="s">
        <v>72</v>
      </c>
      <c r="AY224" s="227" t="s">
        <v>130</v>
      </c>
    </row>
    <row r="225" s="11" customFormat="1">
      <c r="B225" s="216"/>
      <c r="C225" s="217"/>
      <c r="D225" s="218" t="s">
        <v>139</v>
      </c>
      <c r="E225" s="219" t="s">
        <v>19</v>
      </c>
      <c r="F225" s="220" t="s">
        <v>782</v>
      </c>
      <c r="G225" s="217"/>
      <c r="H225" s="221">
        <v>14.791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139</v>
      </c>
      <c r="AU225" s="227" t="s">
        <v>82</v>
      </c>
      <c r="AV225" s="11" t="s">
        <v>82</v>
      </c>
      <c r="AW225" s="11" t="s">
        <v>33</v>
      </c>
      <c r="AX225" s="11" t="s">
        <v>72</v>
      </c>
      <c r="AY225" s="227" t="s">
        <v>130</v>
      </c>
    </row>
    <row r="226" s="13" customFormat="1">
      <c r="B226" s="239"/>
      <c r="C226" s="240"/>
      <c r="D226" s="218" t="s">
        <v>139</v>
      </c>
      <c r="E226" s="241" t="s">
        <v>19</v>
      </c>
      <c r="F226" s="242" t="s">
        <v>208</v>
      </c>
      <c r="G226" s="240"/>
      <c r="H226" s="241" t="s">
        <v>19</v>
      </c>
      <c r="I226" s="243"/>
      <c r="J226" s="240"/>
      <c r="K226" s="240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139</v>
      </c>
      <c r="AU226" s="248" t="s">
        <v>82</v>
      </c>
      <c r="AV226" s="13" t="s">
        <v>80</v>
      </c>
      <c r="AW226" s="13" t="s">
        <v>33</v>
      </c>
      <c r="AX226" s="13" t="s">
        <v>72</v>
      </c>
      <c r="AY226" s="248" t="s">
        <v>130</v>
      </c>
    </row>
    <row r="227" s="11" customFormat="1">
      <c r="B227" s="216"/>
      <c r="C227" s="217"/>
      <c r="D227" s="218" t="s">
        <v>139</v>
      </c>
      <c r="E227" s="219" t="s">
        <v>19</v>
      </c>
      <c r="F227" s="220" t="s">
        <v>783</v>
      </c>
      <c r="G227" s="217"/>
      <c r="H227" s="221">
        <v>11.157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139</v>
      </c>
      <c r="AU227" s="227" t="s">
        <v>82</v>
      </c>
      <c r="AV227" s="11" t="s">
        <v>82</v>
      </c>
      <c r="AW227" s="11" t="s">
        <v>33</v>
      </c>
      <c r="AX227" s="11" t="s">
        <v>72</v>
      </c>
      <c r="AY227" s="227" t="s">
        <v>130</v>
      </c>
    </row>
    <row r="228" s="12" customFormat="1">
      <c r="B228" s="228"/>
      <c r="C228" s="229"/>
      <c r="D228" s="218" t="s">
        <v>139</v>
      </c>
      <c r="E228" s="230" t="s">
        <v>19</v>
      </c>
      <c r="F228" s="231" t="s">
        <v>166</v>
      </c>
      <c r="G228" s="229"/>
      <c r="H228" s="232">
        <v>77.034000000000006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139</v>
      </c>
      <c r="AU228" s="238" t="s">
        <v>82</v>
      </c>
      <c r="AV228" s="12" t="s">
        <v>137</v>
      </c>
      <c r="AW228" s="12" t="s">
        <v>33</v>
      </c>
      <c r="AX228" s="12" t="s">
        <v>80</v>
      </c>
      <c r="AY228" s="238" t="s">
        <v>130</v>
      </c>
    </row>
    <row r="229" s="10" customFormat="1" ht="22.8" customHeight="1">
      <c r="B229" s="188"/>
      <c r="C229" s="189"/>
      <c r="D229" s="190" t="s">
        <v>71</v>
      </c>
      <c r="E229" s="202" t="s">
        <v>137</v>
      </c>
      <c r="F229" s="202" t="s">
        <v>784</v>
      </c>
      <c r="G229" s="189"/>
      <c r="H229" s="189"/>
      <c r="I229" s="192"/>
      <c r="J229" s="203">
        <f>BK229</f>
        <v>0</v>
      </c>
      <c r="K229" s="189"/>
      <c r="L229" s="194"/>
      <c r="M229" s="195"/>
      <c r="N229" s="196"/>
      <c r="O229" s="196"/>
      <c r="P229" s="197">
        <f>SUM(P230:P296)</f>
        <v>0</v>
      </c>
      <c r="Q229" s="196"/>
      <c r="R229" s="197">
        <f>SUM(R230:R296)</f>
        <v>99.705090269999999</v>
      </c>
      <c r="S229" s="196"/>
      <c r="T229" s="198">
        <f>SUM(T230:T296)</f>
        <v>0</v>
      </c>
      <c r="AR229" s="199" t="s">
        <v>80</v>
      </c>
      <c r="AT229" s="200" t="s">
        <v>71</v>
      </c>
      <c r="AU229" s="200" t="s">
        <v>80</v>
      </c>
      <c r="AY229" s="199" t="s">
        <v>130</v>
      </c>
      <c r="BK229" s="201">
        <f>SUM(BK230:BK296)</f>
        <v>0</v>
      </c>
    </row>
    <row r="230" s="1" customFormat="1" ht="18" customHeight="1">
      <c r="B230" s="38"/>
      <c r="C230" s="204" t="s">
        <v>320</v>
      </c>
      <c r="D230" s="204" t="s">
        <v>132</v>
      </c>
      <c r="E230" s="205" t="s">
        <v>785</v>
      </c>
      <c r="F230" s="206" t="s">
        <v>786</v>
      </c>
      <c r="G230" s="207" t="s">
        <v>156</v>
      </c>
      <c r="H230" s="208">
        <v>25.449000000000002</v>
      </c>
      <c r="I230" s="209"/>
      <c r="J230" s="210">
        <f>ROUND(I230*H230,2)</f>
        <v>0</v>
      </c>
      <c r="K230" s="206" t="s">
        <v>136</v>
      </c>
      <c r="L230" s="43"/>
      <c r="M230" s="211" t="s">
        <v>19</v>
      </c>
      <c r="N230" s="212" t="s">
        <v>43</v>
      </c>
      <c r="O230" s="79"/>
      <c r="P230" s="213">
        <f>O230*H230</f>
        <v>0</v>
      </c>
      <c r="Q230" s="213">
        <v>2.45343</v>
      </c>
      <c r="R230" s="213">
        <f>Q230*H230</f>
        <v>62.437340070000005</v>
      </c>
      <c r="S230" s="213">
        <v>0</v>
      </c>
      <c r="T230" s="214">
        <f>S230*H230</f>
        <v>0</v>
      </c>
      <c r="AR230" s="17" t="s">
        <v>137</v>
      </c>
      <c r="AT230" s="17" t="s">
        <v>132</v>
      </c>
      <c r="AU230" s="17" t="s">
        <v>82</v>
      </c>
      <c r="AY230" s="17" t="s">
        <v>130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80</v>
      </c>
      <c r="BK230" s="215">
        <f>ROUND(I230*H230,2)</f>
        <v>0</v>
      </c>
      <c r="BL230" s="17" t="s">
        <v>137</v>
      </c>
      <c r="BM230" s="17" t="s">
        <v>787</v>
      </c>
    </row>
    <row r="231" s="11" customFormat="1">
      <c r="B231" s="216"/>
      <c r="C231" s="217"/>
      <c r="D231" s="218" t="s">
        <v>139</v>
      </c>
      <c r="E231" s="219" t="s">
        <v>19</v>
      </c>
      <c r="F231" s="220" t="s">
        <v>788</v>
      </c>
      <c r="G231" s="217"/>
      <c r="H231" s="221">
        <v>0.72399999999999998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139</v>
      </c>
      <c r="AU231" s="227" t="s">
        <v>82</v>
      </c>
      <c r="AV231" s="11" t="s">
        <v>82</v>
      </c>
      <c r="AW231" s="11" t="s">
        <v>33</v>
      </c>
      <c r="AX231" s="11" t="s">
        <v>72</v>
      </c>
      <c r="AY231" s="227" t="s">
        <v>130</v>
      </c>
    </row>
    <row r="232" s="11" customFormat="1">
      <c r="B232" s="216"/>
      <c r="C232" s="217"/>
      <c r="D232" s="218" t="s">
        <v>139</v>
      </c>
      <c r="E232" s="219" t="s">
        <v>19</v>
      </c>
      <c r="F232" s="220" t="s">
        <v>789</v>
      </c>
      <c r="G232" s="217"/>
      <c r="H232" s="221">
        <v>10.5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139</v>
      </c>
      <c r="AU232" s="227" t="s">
        <v>82</v>
      </c>
      <c r="AV232" s="11" t="s">
        <v>82</v>
      </c>
      <c r="AW232" s="11" t="s">
        <v>33</v>
      </c>
      <c r="AX232" s="11" t="s">
        <v>72</v>
      </c>
      <c r="AY232" s="227" t="s">
        <v>130</v>
      </c>
    </row>
    <row r="233" s="11" customFormat="1">
      <c r="B233" s="216"/>
      <c r="C233" s="217"/>
      <c r="D233" s="218" t="s">
        <v>139</v>
      </c>
      <c r="E233" s="219" t="s">
        <v>19</v>
      </c>
      <c r="F233" s="220" t="s">
        <v>790</v>
      </c>
      <c r="G233" s="217"/>
      <c r="H233" s="221">
        <v>0.75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139</v>
      </c>
      <c r="AU233" s="227" t="s">
        <v>82</v>
      </c>
      <c r="AV233" s="11" t="s">
        <v>82</v>
      </c>
      <c r="AW233" s="11" t="s">
        <v>33</v>
      </c>
      <c r="AX233" s="11" t="s">
        <v>72</v>
      </c>
      <c r="AY233" s="227" t="s">
        <v>130</v>
      </c>
    </row>
    <row r="234" s="11" customFormat="1">
      <c r="B234" s="216"/>
      <c r="C234" s="217"/>
      <c r="D234" s="218" t="s">
        <v>139</v>
      </c>
      <c r="E234" s="219" t="s">
        <v>19</v>
      </c>
      <c r="F234" s="220" t="s">
        <v>791</v>
      </c>
      <c r="G234" s="217"/>
      <c r="H234" s="221">
        <v>12.6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139</v>
      </c>
      <c r="AU234" s="227" t="s">
        <v>82</v>
      </c>
      <c r="AV234" s="11" t="s">
        <v>82</v>
      </c>
      <c r="AW234" s="11" t="s">
        <v>33</v>
      </c>
      <c r="AX234" s="11" t="s">
        <v>72</v>
      </c>
      <c r="AY234" s="227" t="s">
        <v>130</v>
      </c>
    </row>
    <row r="235" s="11" customFormat="1">
      <c r="B235" s="216"/>
      <c r="C235" s="217"/>
      <c r="D235" s="218" t="s">
        <v>139</v>
      </c>
      <c r="E235" s="219" t="s">
        <v>19</v>
      </c>
      <c r="F235" s="220" t="s">
        <v>792</v>
      </c>
      <c r="G235" s="217"/>
      <c r="H235" s="221">
        <v>0.875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139</v>
      </c>
      <c r="AU235" s="227" t="s">
        <v>82</v>
      </c>
      <c r="AV235" s="11" t="s">
        <v>82</v>
      </c>
      <c r="AW235" s="11" t="s">
        <v>33</v>
      </c>
      <c r="AX235" s="11" t="s">
        <v>72</v>
      </c>
      <c r="AY235" s="227" t="s">
        <v>130</v>
      </c>
    </row>
    <row r="236" s="12" customFormat="1">
      <c r="B236" s="228"/>
      <c r="C236" s="229"/>
      <c r="D236" s="218" t="s">
        <v>139</v>
      </c>
      <c r="E236" s="230" t="s">
        <v>19</v>
      </c>
      <c r="F236" s="231" t="s">
        <v>166</v>
      </c>
      <c r="G236" s="229"/>
      <c r="H236" s="232">
        <v>25.449000000000002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139</v>
      </c>
      <c r="AU236" s="238" t="s">
        <v>82</v>
      </c>
      <c r="AV236" s="12" t="s">
        <v>137</v>
      </c>
      <c r="AW236" s="12" t="s">
        <v>33</v>
      </c>
      <c r="AX236" s="12" t="s">
        <v>80</v>
      </c>
      <c r="AY236" s="238" t="s">
        <v>130</v>
      </c>
    </row>
    <row r="237" s="1" customFormat="1" ht="14.4" customHeight="1">
      <c r="B237" s="38"/>
      <c r="C237" s="204" t="s">
        <v>326</v>
      </c>
      <c r="D237" s="204" t="s">
        <v>132</v>
      </c>
      <c r="E237" s="205" t="s">
        <v>793</v>
      </c>
      <c r="F237" s="206" t="s">
        <v>794</v>
      </c>
      <c r="G237" s="207" t="s">
        <v>135</v>
      </c>
      <c r="H237" s="208">
        <v>96.777000000000001</v>
      </c>
      <c r="I237" s="209"/>
      <c r="J237" s="210">
        <f>ROUND(I237*H237,2)</f>
        <v>0</v>
      </c>
      <c r="K237" s="206" t="s">
        <v>136</v>
      </c>
      <c r="L237" s="43"/>
      <c r="M237" s="211" t="s">
        <v>19</v>
      </c>
      <c r="N237" s="212" t="s">
        <v>43</v>
      </c>
      <c r="O237" s="79"/>
      <c r="P237" s="213">
        <f>O237*H237</f>
        <v>0</v>
      </c>
      <c r="Q237" s="213">
        <v>0.0053299999999999997</v>
      </c>
      <c r="R237" s="213">
        <f>Q237*H237</f>
        <v>0.51582140999999992</v>
      </c>
      <c r="S237" s="213">
        <v>0</v>
      </c>
      <c r="T237" s="214">
        <f>S237*H237</f>
        <v>0</v>
      </c>
      <c r="AR237" s="17" t="s">
        <v>137</v>
      </c>
      <c r="AT237" s="17" t="s">
        <v>132</v>
      </c>
      <c r="AU237" s="17" t="s">
        <v>82</v>
      </c>
      <c r="AY237" s="17" t="s">
        <v>130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7" t="s">
        <v>80</v>
      </c>
      <c r="BK237" s="215">
        <f>ROUND(I237*H237,2)</f>
        <v>0</v>
      </c>
      <c r="BL237" s="17" t="s">
        <v>137</v>
      </c>
      <c r="BM237" s="17" t="s">
        <v>795</v>
      </c>
    </row>
    <row r="238" s="11" customFormat="1">
      <c r="B238" s="216"/>
      <c r="C238" s="217"/>
      <c r="D238" s="218" t="s">
        <v>139</v>
      </c>
      <c r="E238" s="219" t="s">
        <v>19</v>
      </c>
      <c r="F238" s="220" t="s">
        <v>796</v>
      </c>
      <c r="G238" s="217"/>
      <c r="H238" s="221">
        <v>4.3680000000000003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139</v>
      </c>
      <c r="AU238" s="227" t="s">
        <v>82</v>
      </c>
      <c r="AV238" s="11" t="s">
        <v>82</v>
      </c>
      <c r="AW238" s="11" t="s">
        <v>33</v>
      </c>
      <c r="AX238" s="11" t="s">
        <v>72</v>
      </c>
      <c r="AY238" s="227" t="s">
        <v>130</v>
      </c>
    </row>
    <row r="239" s="11" customFormat="1">
      <c r="B239" s="216"/>
      <c r="C239" s="217"/>
      <c r="D239" s="218" t="s">
        <v>139</v>
      </c>
      <c r="E239" s="219" t="s">
        <v>19</v>
      </c>
      <c r="F239" s="220" t="s">
        <v>797</v>
      </c>
      <c r="G239" s="217"/>
      <c r="H239" s="221">
        <v>1.0780000000000001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139</v>
      </c>
      <c r="AU239" s="227" t="s">
        <v>82</v>
      </c>
      <c r="AV239" s="11" t="s">
        <v>82</v>
      </c>
      <c r="AW239" s="11" t="s">
        <v>33</v>
      </c>
      <c r="AX239" s="11" t="s">
        <v>72</v>
      </c>
      <c r="AY239" s="227" t="s">
        <v>130</v>
      </c>
    </row>
    <row r="240" s="11" customFormat="1">
      <c r="B240" s="216"/>
      <c r="C240" s="217"/>
      <c r="D240" s="218" t="s">
        <v>139</v>
      </c>
      <c r="E240" s="219" t="s">
        <v>19</v>
      </c>
      <c r="F240" s="220" t="s">
        <v>798</v>
      </c>
      <c r="G240" s="217"/>
      <c r="H240" s="221">
        <v>8.5860000000000003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139</v>
      </c>
      <c r="AU240" s="227" t="s">
        <v>82</v>
      </c>
      <c r="AV240" s="11" t="s">
        <v>82</v>
      </c>
      <c r="AW240" s="11" t="s">
        <v>33</v>
      </c>
      <c r="AX240" s="11" t="s">
        <v>72</v>
      </c>
      <c r="AY240" s="227" t="s">
        <v>130</v>
      </c>
    </row>
    <row r="241" s="11" customFormat="1">
      <c r="B241" s="216"/>
      <c r="C241" s="217"/>
      <c r="D241" s="218" t="s">
        <v>139</v>
      </c>
      <c r="E241" s="219" t="s">
        <v>19</v>
      </c>
      <c r="F241" s="220" t="s">
        <v>799</v>
      </c>
      <c r="G241" s="217"/>
      <c r="H241" s="221">
        <v>5.0250000000000004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139</v>
      </c>
      <c r="AU241" s="227" t="s">
        <v>82</v>
      </c>
      <c r="AV241" s="11" t="s">
        <v>82</v>
      </c>
      <c r="AW241" s="11" t="s">
        <v>33</v>
      </c>
      <c r="AX241" s="11" t="s">
        <v>72</v>
      </c>
      <c r="AY241" s="227" t="s">
        <v>130</v>
      </c>
    </row>
    <row r="242" s="11" customFormat="1">
      <c r="B242" s="216"/>
      <c r="C242" s="217"/>
      <c r="D242" s="218" t="s">
        <v>139</v>
      </c>
      <c r="E242" s="219" t="s">
        <v>19</v>
      </c>
      <c r="F242" s="220" t="s">
        <v>800</v>
      </c>
      <c r="G242" s="217"/>
      <c r="H242" s="221">
        <v>6.25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139</v>
      </c>
      <c r="AU242" s="227" t="s">
        <v>82</v>
      </c>
      <c r="AV242" s="11" t="s">
        <v>82</v>
      </c>
      <c r="AW242" s="11" t="s">
        <v>33</v>
      </c>
      <c r="AX242" s="11" t="s">
        <v>72</v>
      </c>
      <c r="AY242" s="227" t="s">
        <v>130</v>
      </c>
    </row>
    <row r="243" s="11" customFormat="1">
      <c r="B243" s="216"/>
      <c r="C243" s="217"/>
      <c r="D243" s="218" t="s">
        <v>139</v>
      </c>
      <c r="E243" s="219" t="s">
        <v>19</v>
      </c>
      <c r="F243" s="220" t="s">
        <v>801</v>
      </c>
      <c r="G243" s="217"/>
      <c r="H243" s="221">
        <v>0.90000000000000002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139</v>
      </c>
      <c r="AU243" s="227" t="s">
        <v>82</v>
      </c>
      <c r="AV243" s="11" t="s">
        <v>82</v>
      </c>
      <c r="AW243" s="11" t="s">
        <v>33</v>
      </c>
      <c r="AX243" s="11" t="s">
        <v>72</v>
      </c>
      <c r="AY243" s="227" t="s">
        <v>130</v>
      </c>
    </row>
    <row r="244" s="11" customFormat="1">
      <c r="B244" s="216"/>
      <c r="C244" s="217"/>
      <c r="D244" s="218" t="s">
        <v>139</v>
      </c>
      <c r="E244" s="219" t="s">
        <v>19</v>
      </c>
      <c r="F244" s="220" t="s">
        <v>802</v>
      </c>
      <c r="G244" s="217"/>
      <c r="H244" s="221">
        <v>57.240000000000002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139</v>
      </c>
      <c r="AU244" s="227" t="s">
        <v>82</v>
      </c>
      <c r="AV244" s="11" t="s">
        <v>82</v>
      </c>
      <c r="AW244" s="11" t="s">
        <v>33</v>
      </c>
      <c r="AX244" s="11" t="s">
        <v>72</v>
      </c>
      <c r="AY244" s="227" t="s">
        <v>130</v>
      </c>
    </row>
    <row r="245" s="11" customFormat="1">
      <c r="B245" s="216"/>
      <c r="C245" s="217"/>
      <c r="D245" s="218" t="s">
        <v>139</v>
      </c>
      <c r="E245" s="219" t="s">
        <v>19</v>
      </c>
      <c r="F245" s="220" t="s">
        <v>803</v>
      </c>
      <c r="G245" s="217"/>
      <c r="H245" s="221">
        <v>6.0300000000000002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139</v>
      </c>
      <c r="AU245" s="227" t="s">
        <v>82</v>
      </c>
      <c r="AV245" s="11" t="s">
        <v>82</v>
      </c>
      <c r="AW245" s="11" t="s">
        <v>33</v>
      </c>
      <c r="AX245" s="11" t="s">
        <v>72</v>
      </c>
      <c r="AY245" s="227" t="s">
        <v>130</v>
      </c>
    </row>
    <row r="246" s="11" customFormat="1">
      <c r="B246" s="216"/>
      <c r="C246" s="217"/>
      <c r="D246" s="218" t="s">
        <v>139</v>
      </c>
      <c r="E246" s="219" t="s">
        <v>19</v>
      </c>
      <c r="F246" s="220" t="s">
        <v>800</v>
      </c>
      <c r="G246" s="217"/>
      <c r="H246" s="221">
        <v>6.25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139</v>
      </c>
      <c r="AU246" s="227" t="s">
        <v>82</v>
      </c>
      <c r="AV246" s="11" t="s">
        <v>82</v>
      </c>
      <c r="AW246" s="11" t="s">
        <v>33</v>
      </c>
      <c r="AX246" s="11" t="s">
        <v>72</v>
      </c>
      <c r="AY246" s="227" t="s">
        <v>130</v>
      </c>
    </row>
    <row r="247" s="11" customFormat="1">
      <c r="B247" s="216"/>
      <c r="C247" s="217"/>
      <c r="D247" s="218" t="s">
        <v>139</v>
      </c>
      <c r="E247" s="219" t="s">
        <v>19</v>
      </c>
      <c r="F247" s="220" t="s">
        <v>804</v>
      </c>
      <c r="G247" s="217"/>
      <c r="H247" s="221">
        <v>1.05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139</v>
      </c>
      <c r="AU247" s="227" t="s">
        <v>82</v>
      </c>
      <c r="AV247" s="11" t="s">
        <v>82</v>
      </c>
      <c r="AW247" s="11" t="s">
        <v>33</v>
      </c>
      <c r="AX247" s="11" t="s">
        <v>72</v>
      </c>
      <c r="AY247" s="227" t="s">
        <v>130</v>
      </c>
    </row>
    <row r="248" s="12" customFormat="1">
      <c r="B248" s="228"/>
      <c r="C248" s="229"/>
      <c r="D248" s="218" t="s">
        <v>139</v>
      </c>
      <c r="E248" s="230" t="s">
        <v>19</v>
      </c>
      <c r="F248" s="231" t="s">
        <v>166</v>
      </c>
      <c r="G248" s="229"/>
      <c r="H248" s="232">
        <v>96.777000000000001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139</v>
      </c>
      <c r="AU248" s="238" t="s">
        <v>82</v>
      </c>
      <c r="AV248" s="12" t="s">
        <v>137</v>
      </c>
      <c r="AW248" s="12" t="s">
        <v>33</v>
      </c>
      <c r="AX248" s="12" t="s">
        <v>80</v>
      </c>
      <c r="AY248" s="238" t="s">
        <v>130</v>
      </c>
    </row>
    <row r="249" s="1" customFormat="1" ht="14.4" customHeight="1">
      <c r="B249" s="38"/>
      <c r="C249" s="204" t="s">
        <v>336</v>
      </c>
      <c r="D249" s="204" t="s">
        <v>132</v>
      </c>
      <c r="E249" s="205" t="s">
        <v>805</v>
      </c>
      <c r="F249" s="206" t="s">
        <v>806</v>
      </c>
      <c r="G249" s="207" t="s">
        <v>135</v>
      </c>
      <c r="H249" s="208">
        <v>96.777000000000001</v>
      </c>
      <c r="I249" s="209"/>
      <c r="J249" s="210">
        <f>ROUND(I249*H249,2)</f>
        <v>0</v>
      </c>
      <c r="K249" s="206" t="s">
        <v>136</v>
      </c>
      <c r="L249" s="43"/>
      <c r="M249" s="211" t="s">
        <v>19</v>
      </c>
      <c r="N249" s="212" t="s">
        <v>43</v>
      </c>
      <c r="O249" s="79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17" t="s">
        <v>137</v>
      </c>
      <c r="AT249" s="17" t="s">
        <v>132</v>
      </c>
      <c r="AU249" s="17" t="s">
        <v>82</v>
      </c>
      <c r="AY249" s="17" t="s">
        <v>130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7" t="s">
        <v>80</v>
      </c>
      <c r="BK249" s="215">
        <f>ROUND(I249*H249,2)</f>
        <v>0</v>
      </c>
      <c r="BL249" s="17" t="s">
        <v>137</v>
      </c>
      <c r="BM249" s="17" t="s">
        <v>807</v>
      </c>
    </row>
    <row r="250" s="1" customFormat="1" ht="14.4" customHeight="1">
      <c r="B250" s="38"/>
      <c r="C250" s="204" t="s">
        <v>346</v>
      </c>
      <c r="D250" s="204" t="s">
        <v>132</v>
      </c>
      <c r="E250" s="205" t="s">
        <v>808</v>
      </c>
      <c r="F250" s="206" t="s">
        <v>809</v>
      </c>
      <c r="G250" s="207" t="s">
        <v>135</v>
      </c>
      <c r="H250" s="208">
        <v>82.694000000000003</v>
      </c>
      <c r="I250" s="209"/>
      <c r="J250" s="210">
        <f>ROUND(I250*H250,2)</f>
        <v>0</v>
      </c>
      <c r="K250" s="206" t="s">
        <v>136</v>
      </c>
      <c r="L250" s="43"/>
      <c r="M250" s="211" t="s">
        <v>19</v>
      </c>
      <c r="N250" s="212" t="s">
        <v>43</v>
      </c>
      <c r="O250" s="79"/>
      <c r="P250" s="213">
        <f>O250*H250</f>
        <v>0</v>
      </c>
      <c r="Q250" s="213">
        <v>0.00080999999999999996</v>
      </c>
      <c r="R250" s="213">
        <f>Q250*H250</f>
        <v>0.066982139999999996</v>
      </c>
      <c r="S250" s="213">
        <v>0</v>
      </c>
      <c r="T250" s="214">
        <f>S250*H250</f>
        <v>0</v>
      </c>
      <c r="AR250" s="17" t="s">
        <v>137</v>
      </c>
      <c r="AT250" s="17" t="s">
        <v>132</v>
      </c>
      <c r="AU250" s="17" t="s">
        <v>82</v>
      </c>
      <c r="AY250" s="17" t="s">
        <v>130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7" t="s">
        <v>80</v>
      </c>
      <c r="BK250" s="215">
        <f>ROUND(I250*H250,2)</f>
        <v>0</v>
      </c>
      <c r="BL250" s="17" t="s">
        <v>137</v>
      </c>
      <c r="BM250" s="17" t="s">
        <v>810</v>
      </c>
    </row>
    <row r="251" s="11" customFormat="1">
      <c r="B251" s="216"/>
      <c r="C251" s="217"/>
      <c r="D251" s="218" t="s">
        <v>139</v>
      </c>
      <c r="E251" s="219" t="s">
        <v>19</v>
      </c>
      <c r="F251" s="220" t="s">
        <v>796</v>
      </c>
      <c r="G251" s="217"/>
      <c r="H251" s="221">
        <v>4.3680000000000003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139</v>
      </c>
      <c r="AU251" s="227" t="s">
        <v>82</v>
      </c>
      <c r="AV251" s="11" t="s">
        <v>82</v>
      </c>
      <c r="AW251" s="11" t="s">
        <v>33</v>
      </c>
      <c r="AX251" s="11" t="s">
        <v>72</v>
      </c>
      <c r="AY251" s="227" t="s">
        <v>130</v>
      </c>
    </row>
    <row r="252" s="11" customFormat="1">
      <c r="B252" s="216"/>
      <c r="C252" s="217"/>
      <c r="D252" s="218" t="s">
        <v>139</v>
      </c>
      <c r="E252" s="219" t="s">
        <v>19</v>
      </c>
      <c r="F252" s="220" t="s">
        <v>798</v>
      </c>
      <c r="G252" s="217"/>
      <c r="H252" s="221">
        <v>8.5860000000000003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139</v>
      </c>
      <c r="AU252" s="227" t="s">
        <v>82</v>
      </c>
      <c r="AV252" s="11" t="s">
        <v>82</v>
      </c>
      <c r="AW252" s="11" t="s">
        <v>33</v>
      </c>
      <c r="AX252" s="11" t="s">
        <v>72</v>
      </c>
      <c r="AY252" s="227" t="s">
        <v>130</v>
      </c>
    </row>
    <row r="253" s="11" customFormat="1">
      <c r="B253" s="216"/>
      <c r="C253" s="217"/>
      <c r="D253" s="218" t="s">
        <v>139</v>
      </c>
      <c r="E253" s="219" t="s">
        <v>19</v>
      </c>
      <c r="F253" s="220" t="s">
        <v>800</v>
      </c>
      <c r="G253" s="217"/>
      <c r="H253" s="221">
        <v>6.25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139</v>
      </c>
      <c r="AU253" s="227" t="s">
        <v>82</v>
      </c>
      <c r="AV253" s="11" t="s">
        <v>82</v>
      </c>
      <c r="AW253" s="11" t="s">
        <v>33</v>
      </c>
      <c r="AX253" s="11" t="s">
        <v>72</v>
      </c>
      <c r="AY253" s="227" t="s">
        <v>130</v>
      </c>
    </row>
    <row r="254" s="11" customFormat="1">
      <c r="B254" s="216"/>
      <c r="C254" s="217"/>
      <c r="D254" s="218" t="s">
        <v>139</v>
      </c>
      <c r="E254" s="219" t="s">
        <v>19</v>
      </c>
      <c r="F254" s="220" t="s">
        <v>802</v>
      </c>
      <c r="G254" s="217"/>
      <c r="H254" s="221">
        <v>57.240000000000002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139</v>
      </c>
      <c r="AU254" s="227" t="s">
        <v>82</v>
      </c>
      <c r="AV254" s="11" t="s">
        <v>82</v>
      </c>
      <c r="AW254" s="11" t="s">
        <v>33</v>
      </c>
      <c r="AX254" s="11" t="s">
        <v>72</v>
      </c>
      <c r="AY254" s="227" t="s">
        <v>130</v>
      </c>
    </row>
    <row r="255" s="11" customFormat="1">
      <c r="B255" s="216"/>
      <c r="C255" s="217"/>
      <c r="D255" s="218" t="s">
        <v>139</v>
      </c>
      <c r="E255" s="219" t="s">
        <v>19</v>
      </c>
      <c r="F255" s="220" t="s">
        <v>800</v>
      </c>
      <c r="G255" s="217"/>
      <c r="H255" s="221">
        <v>6.25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139</v>
      </c>
      <c r="AU255" s="227" t="s">
        <v>82</v>
      </c>
      <c r="AV255" s="11" t="s">
        <v>82</v>
      </c>
      <c r="AW255" s="11" t="s">
        <v>33</v>
      </c>
      <c r="AX255" s="11" t="s">
        <v>72</v>
      </c>
      <c r="AY255" s="227" t="s">
        <v>130</v>
      </c>
    </row>
    <row r="256" s="12" customFormat="1">
      <c r="B256" s="228"/>
      <c r="C256" s="229"/>
      <c r="D256" s="218" t="s">
        <v>139</v>
      </c>
      <c r="E256" s="230" t="s">
        <v>19</v>
      </c>
      <c r="F256" s="231" t="s">
        <v>166</v>
      </c>
      <c r="G256" s="229"/>
      <c r="H256" s="232">
        <v>82.694000000000003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139</v>
      </c>
      <c r="AU256" s="238" t="s">
        <v>82</v>
      </c>
      <c r="AV256" s="12" t="s">
        <v>137</v>
      </c>
      <c r="AW256" s="12" t="s">
        <v>33</v>
      </c>
      <c r="AX256" s="12" t="s">
        <v>80</v>
      </c>
      <c r="AY256" s="238" t="s">
        <v>130</v>
      </c>
    </row>
    <row r="257" s="1" customFormat="1" ht="14.4" customHeight="1">
      <c r="B257" s="38"/>
      <c r="C257" s="204" t="s">
        <v>361</v>
      </c>
      <c r="D257" s="204" t="s">
        <v>132</v>
      </c>
      <c r="E257" s="205" t="s">
        <v>811</v>
      </c>
      <c r="F257" s="206" t="s">
        <v>812</v>
      </c>
      <c r="G257" s="207" t="s">
        <v>135</v>
      </c>
      <c r="H257" s="208">
        <v>82.694000000000003</v>
      </c>
      <c r="I257" s="209"/>
      <c r="J257" s="210">
        <f>ROUND(I257*H257,2)</f>
        <v>0</v>
      </c>
      <c r="K257" s="206" t="s">
        <v>136</v>
      </c>
      <c r="L257" s="43"/>
      <c r="M257" s="211" t="s">
        <v>19</v>
      </c>
      <c r="N257" s="212" t="s">
        <v>43</v>
      </c>
      <c r="O257" s="79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17" t="s">
        <v>137</v>
      </c>
      <c r="AT257" s="17" t="s">
        <v>132</v>
      </c>
      <c r="AU257" s="17" t="s">
        <v>82</v>
      </c>
      <c r="AY257" s="17" t="s">
        <v>130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80</v>
      </c>
      <c r="BK257" s="215">
        <f>ROUND(I257*H257,2)</f>
        <v>0</v>
      </c>
      <c r="BL257" s="17" t="s">
        <v>137</v>
      </c>
      <c r="BM257" s="17" t="s">
        <v>813</v>
      </c>
    </row>
    <row r="258" s="1" customFormat="1" ht="27" customHeight="1">
      <c r="B258" s="38"/>
      <c r="C258" s="204" t="s">
        <v>367</v>
      </c>
      <c r="D258" s="204" t="s">
        <v>132</v>
      </c>
      <c r="E258" s="205" t="s">
        <v>814</v>
      </c>
      <c r="F258" s="206" t="s">
        <v>815</v>
      </c>
      <c r="G258" s="207" t="s">
        <v>195</v>
      </c>
      <c r="H258" s="208">
        <v>2.024</v>
      </c>
      <c r="I258" s="209"/>
      <c r="J258" s="210">
        <f>ROUND(I258*H258,2)</f>
        <v>0</v>
      </c>
      <c r="K258" s="206" t="s">
        <v>136</v>
      </c>
      <c r="L258" s="43"/>
      <c r="M258" s="211" t="s">
        <v>19</v>
      </c>
      <c r="N258" s="212" t="s">
        <v>43</v>
      </c>
      <c r="O258" s="79"/>
      <c r="P258" s="213">
        <f>O258*H258</f>
        <v>0</v>
      </c>
      <c r="Q258" s="213">
        <v>1.0551600000000001</v>
      </c>
      <c r="R258" s="213">
        <f>Q258*H258</f>
        <v>2.1356438400000002</v>
      </c>
      <c r="S258" s="213">
        <v>0</v>
      </c>
      <c r="T258" s="214">
        <f>S258*H258</f>
        <v>0</v>
      </c>
      <c r="AR258" s="17" t="s">
        <v>137</v>
      </c>
      <c r="AT258" s="17" t="s">
        <v>132</v>
      </c>
      <c r="AU258" s="17" t="s">
        <v>82</v>
      </c>
      <c r="AY258" s="17" t="s">
        <v>130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7" t="s">
        <v>80</v>
      </c>
      <c r="BK258" s="215">
        <f>ROUND(I258*H258,2)</f>
        <v>0</v>
      </c>
      <c r="BL258" s="17" t="s">
        <v>137</v>
      </c>
      <c r="BM258" s="17" t="s">
        <v>816</v>
      </c>
    </row>
    <row r="259" s="11" customFormat="1">
      <c r="B259" s="216"/>
      <c r="C259" s="217"/>
      <c r="D259" s="218" t="s">
        <v>139</v>
      </c>
      <c r="E259" s="219" t="s">
        <v>19</v>
      </c>
      <c r="F259" s="220" t="s">
        <v>817</v>
      </c>
      <c r="G259" s="217"/>
      <c r="H259" s="221">
        <v>0.0080000000000000002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139</v>
      </c>
      <c r="AU259" s="227" t="s">
        <v>82</v>
      </c>
      <c r="AV259" s="11" t="s">
        <v>82</v>
      </c>
      <c r="AW259" s="11" t="s">
        <v>33</v>
      </c>
      <c r="AX259" s="11" t="s">
        <v>72</v>
      </c>
      <c r="AY259" s="227" t="s">
        <v>130</v>
      </c>
    </row>
    <row r="260" s="11" customFormat="1">
      <c r="B260" s="216"/>
      <c r="C260" s="217"/>
      <c r="D260" s="218" t="s">
        <v>139</v>
      </c>
      <c r="E260" s="219" t="s">
        <v>19</v>
      </c>
      <c r="F260" s="220" t="s">
        <v>818</v>
      </c>
      <c r="G260" s="217"/>
      <c r="H260" s="221">
        <v>0.69599999999999995</v>
      </c>
      <c r="I260" s="222"/>
      <c r="J260" s="217"/>
      <c r="K260" s="217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139</v>
      </c>
      <c r="AU260" s="227" t="s">
        <v>82</v>
      </c>
      <c r="AV260" s="11" t="s">
        <v>82</v>
      </c>
      <c r="AW260" s="11" t="s">
        <v>33</v>
      </c>
      <c r="AX260" s="11" t="s">
        <v>72</v>
      </c>
      <c r="AY260" s="227" t="s">
        <v>130</v>
      </c>
    </row>
    <row r="261" s="11" customFormat="1">
      <c r="B261" s="216"/>
      <c r="C261" s="217"/>
      <c r="D261" s="218" t="s">
        <v>139</v>
      </c>
      <c r="E261" s="219" t="s">
        <v>19</v>
      </c>
      <c r="F261" s="220" t="s">
        <v>819</v>
      </c>
      <c r="G261" s="217"/>
      <c r="H261" s="221">
        <v>1.3200000000000001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139</v>
      </c>
      <c r="AU261" s="227" t="s">
        <v>82</v>
      </c>
      <c r="AV261" s="11" t="s">
        <v>82</v>
      </c>
      <c r="AW261" s="11" t="s">
        <v>33</v>
      </c>
      <c r="AX261" s="11" t="s">
        <v>72</v>
      </c>
      <c r="AY261" s="227" t="s">
        <v>130</v>
      </c>
    </row>
    <row r="262" s="12" customFormat="1">
      <c r="B262" s="228"/>
      <c r="C262" s="229"/>
      <c r="D262" s="218" t="s">
        <v>139</v>
      </c>
      <c r="E262" s="230" t="s">
        <v>19</v>
      </c>
      <c r="F262" s="231" t="s">
        <v>166</v>
      </c>
      <c r="G262" s="229"/>
      <c r="H262" s="232">
        <v>2.024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139</v>
      </c>
      <c r="AU262" s="238" t="s">
        <v>82</v>
      </c>
      <c r="AV262" s="12" t="s">
        <v>137</v>
      </c>
      <c r="AW262" s="12" t="s">
        <v>33</v>
      </c>
      <c r="AX262" s="12" t="s">
        <v>80</v>
      </c>
      <c r="AY262" s="238" t="s">
        <v>130</v>
      </c>
    </row>
    <row r="263" s="1" customFormat="1" ht="27" customHeight="1">
      <c r="B263" s="38"/>
      <c r="C263" s="204" t="s">
        <v>372</v>
      </c>
      <c r="D263" s="204" t="s">
        <v>132</v>
      </c>
      <c r="E263" s="205" t="s">
        <v>820</v>
      </c>
      <c r="F263" s="206" t="s">
        <v>821</v>
      </c>
      <c r="G263" s="207" t="s">
        <v>195</v>
      </c>
      <c r="H263" s="208">
        <v>0.027</v>
      </c>
      <c r="I263" s="209"/>
      <c r="J263" s="210">
        <f>ROUND(I263*H263,2)</f>
        <v>0</v>
      </c>
      <c r="K263" s="206" t="s">
        <v>136</v>
      </c>
      <c r="L263" s="43"/>
      <c r="M263" s="211" t="s">
        <v>19</v>
      </c>
      <c r="N263" s="212" t="s">
        <v>43</v>
      </c>
      <c r="O263" s="79"/>
      <c r="P263" s="213">
        <f>O263*H263</f>
        <v>0</v>
      </c>
      <c r="Q263" s="213">
        <v>1.06277</v>
      </c>
      <c r="R263" s="213">
        <f>Q263*H263</f>
        <v>0.028694789999999998</v>
      </c>
      <c r="S263" s="213">
        <v>0</v>
      </c>
      <c r="T263" s="214">
        <f>S263*H263</f>
        <v>0</v>
      </c>
      <c r="AR263" s="17" t="s">
        <v>137</v>
      </c>
      <c r="AT263" s="17" t="s">
        <v>132</v>
      </c>
      <c r="AU263" s="17" t="s">
        <v>82</v>
      </c>
      <c r="AY263" s="17" t="s">
        <v>130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7" t="s">
        <v>80</v>
      </c>
      <c r="BK263" s="215">
        <f>ROUND(I263*H263,2)</f>
        <v>0</v>
      </c>
      <c r="BL263" s="17" t="s">
        <v>137</v>
      </c>
      <c r="BM263" s="17" t="s">
        <v>822</v>
      </c>
    </row>
    <row r="264" s="11" customFormat="1">
      <c r="B264" s="216"/>
      <c r="C264" s="217"/>
      <c r="D264" s="218" t="s">
        <v>139</v>
      </c>
      <c r="E264" s="219" t="s">
        <v>19</v>
      </c>
      <c r="F264" s="220" t="s">
        <v>823</v>
      </c>
      <c r="G264" s="217"/>
      <c r="H264" s="221">
        <v>0.027</v>
      </c>
      <c r="I264" s="222"/>
      <c r="J264" s="217"/>
      <c r="K264" s="217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139</v>
      </c>
      <c r="AU264" s="227" t="s">
        <v>82</v>
      </c>
      <c r="AV264" s="11" t="s">
        <v>82</v>
      </c>
      <c r="AW264" s="11" t="s">
        <v>33</v>
      </c>
      <c r="AX264" s="11" t="s">
        <v>80</v>
      </c>
      <c r="AY264" s="227" t="s">
        <v>130</v>
      </c>
    </row>
    <row r="265" s="1" customFormat="1" ht="14.4" customHeight="1">
      <c r="B265" s="38"/>
      <c r="C265" s="204" t="s">
        <v>377</v>
      </c>
      <c r="D265" s="204" t="s">
        <v>132</v>
      </c>
      <c r="E265" s="205" t="s">
        <v>824</v>
      </c>
      <c r="F265" s="206" t="s">
        <v>825</v>
      </c>
      <c r="G265" s="207" t="s">
        <v>156</v>
      </c>
      <c r="H265" s="208">
        <v>12.808999999999999</v>
      </c>
      <c r="I265" s="209"/>
      <c r="J265" s="210">
        <f>ROUND(I265*H265,2)</f>
        <v>0</v>
      </c>
      <c r="K265" s="206" t="s">
        <v>136</v>
      </c>
      <c r="L265" s="43"/>
      <c r="M265" s="211" t="s">
        <v>19</v>
      </c>
      <c r="N265" s="212" t="s">
        <v>43</v>
      </c>
      <c r="O265" s="79"/>
      <c r="P265" s="213">
        <f>O265*H265</f>
        <v>0</v>
      </c>
      <c r="Q265" s="213">
        <v>2.4533999999999998</v>
      </c>
      <c r="R265" s="213">
        <f>Q265*H265</f>
        <v>31.425600599999996</v>
      </c>
      <c r="S265" s="213">
        <v>0</v>
      </c>
      <c r="T265" s="214">
        <f>S265*H265</f>
        <v>0</v>
      </c>
      <c r="AR265" s="17" t="s">
        <v>137</v>
      </c>
      <c r="AT265" s="17" t="s">
        <v>132</v>
      </c>
      <c r="AU265" s="17" t="s">
        <v>82</v>
      </c>
      <c r="AY265" s="17" t="s">
        <v>130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80</v>
      </c>
      <c r="BK265" s="215">
        <f>ROUND(I265*H265,2)</f>
        <v>0</v>
      </c>
      <c r="BL265" s="17" t="s">
        <v>137</v>
      </c>
      <c r="BM265" s="17" t="s">
        <v>826</v>
      </c>
    </row>
    <row r="266" s="13" customFormat="1">
      <c r="B266" s="239"/>
      <c r="C266" s="240"/>
      <c r="D266" s="218" t="s">
        <v>139</v>
      </c>
      <c r="E266" s="241" t="s">
        <v>19</v>
      </c>
      <c r="F266" s="242" t="s">
        <v>827</v>
      </c>
      <c r="G266" s="240"/>
      <c r="H266" s="241" t="s">
        <v>19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139</v>
      </c>
      <c r="AU266" s="248" t="s">
        <v>82</v>
      </c>
      <c r="AV266" s="13" t="s">
        <v>80</v>
      </c>
      <c r="AW266" s="13" t="s">
        <v>33</v>
      </c>
      <c r="AX266" s="13" t="s">
        <v>72</v>
      </c>
      <c r="AY266" s="248" t="s">
        <v>130</v>
      </c>
    </row>
    <row r="267" s="11" customFormat="1">
      <c r="B267" s="216"/>
      <c r="C267" s="217"/>
      <c r="D267" s="218" t="s">
        <v>139</v>
      </c>
      <c r="E267" s="219" t="s">
        <v>19</v>
      </c>
      <c r="F267" s="220" t="s">
        <v>828</v>
      </c>
      <c r="G267" s="217"/>
      <c r="H267" s="221">
        <v>0.78100000000000003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139</v>
      </c>
      <c r="AU267" s="227" t="s">
        <v>82</v>
      </c>
      <c r="AV267" s="11" t="s">
        <v>82</v>
      </c>
      <c r="AW267" s="11" t="s">
        <v>33</v>
      </c>
      <c r="AX267" s="11" t="s">
        <v>72</v>
      </c>
      <c r="AY267" s="227" t="s">
        <v>130</v>
      </c>
    </row>
    <row r="268" s="11" customFormat="1">
      <c r="B268" s="216"/>
      <c r="C268" s="217"/>
      <c r="D268" s="218" t="s">
        <v>139</v>
      </c>
      <c r="E268" s="219" t="s">
        <v>19</v>
      </c>
      <c r="F268" s="220" t="s">
        <v>829</v>
      </c>
      <c r="G268" s="217"/>
      <c r="H268" s="221">
        <v>1.4910000000000001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139</v>
      </c>
      <c r="AU268" s="227" t="s">
        <v>82</v>
      </c>
      <c r="AV268" s="11" t="s">
        <v>82</v>
      </c>
      <c r="AW268" s="11" t="s">
        <v>33</v>
      </c>
      <c r="AX268" s="11" t="s">
        <v>72</v>
      </c>
      <c r="AY268" s="227" t="s">
        <v>130</v>
      </c>
    </row>
    <row r="269" s="11" customFormat="1">
      <c r="B269" s="216"/>
      <c r="C269" s="217"/>
      <c r="D269" s="218" t="s">
        <v>139</v>
      </c>
      <c r="E269" s="219" t="s">
        <v>19</v>
      </c>
      <c r="F269" s="220" t="s">
        <v>830</v>
      </c>
      <c r="G269" s="217"/>
      <c r="H269" s="221">
        <v>1.617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139</v>
      </c>
      <c r="AU269" s="227" t="s">
        <v>82</v>
      </c>
      <c r="AV269" s="11" t="s">
        <v>82</v>
      </c>
      <c r="AW269" s="11" t="s">
        <v>33</v>
      </c>
      <c r="AX269" s="11" t="s">
        <v>72</v>
      </c>
      <c r="AY269" s="227" t="s">
        <v>130</v>
      </c>
    </row>
    <row r="270" s="13" customFormat="1">
      <c r="B270" s="239"/>
      <c r="C270" s="240"/>
      <c r="D270" s="218" t="s">
        <v>139</v>
      </c>
      <c r="E270" s="241" t="s">
        <v>19</v>
      </c>
      <c r="F270" s="242" t="s">
        <v>831</v>
      </c>
      <c r="G270" s="240"/>
      <c r="H270" s="241" t="s">
        <v>19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139</v>
      </c>
      <c r="AU270" s="248" t="s">
        <v>82</v>
      </c>
      <c r="AV270" s="13" t="s">
        <v>80</v>
      </c>
      <c r="AW270" s="13" t="s">
        <v>33</v>
      </c>
      <c r="AX270" s="13" t="s">
        <v>72</v>
      </c>
      <c r="AY270" s="248" t="s">
        <v>130</v>
      </c>
    </row>
    <row r="271" s="11" customFormat="1">
      <c r="B271" s="216"/>
      <c r="C271" s="217"/>
      <c r="D271" s="218" t="s">
        <v>139</v>
      </c>
      <c r="E271" s="219" t="s">
        <v>19</v>
      </c>
      <c r="F271" s="220" t="s">
        <v>832</v>
      </c>
      <c r="G271" s="217"/>
      <c r="H271" s="221">
        <v>2.6779999999999999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139</v>
      </c>
      <c r="AU271" s="227" t="s">
        <v>82</v>
      </c>
      <c r="AV271" s="11" t="s">
        <v>82</v>
      </c>
      <c r="AW271" s="11" t="s">
        <v>33</v>
      </c>
      <c r="AX271" s="11" t="s">
        <v>72</v>
      </c>
      <c r="AY271" s="227" t="s">
        <v>130</v>
      </c>
    </row>
    <row r="272" s="11" customFormat="1">
      <c r="B272" s="216"/>
      <c r="C272" s="217"/>
      <c r="D272" s="218" t="s">
        <v>139</v>
      </c>
      <c r="E272" s="219" t="s">
        <v>19</v>
      </c>
      <c r="F272" s="220" t="s">
        <v>833</v>
      </c>
      <c r="G272" s="217"/>
      <c r="H272" s="221">
        <v>0.83999999999999997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139</v>
      </c>
      <c r="AU272" s="227" t="s">
        <v>82</v>
      </c>
      <c r="AV272" s="11" t="s">
        <v>82</v>
      </c>
      <c r="AW272" s="11" t="s">
        <v>33</v>
      </c>
      <c r="AX272" s="11" t="s">
        <v>72</v>
      </c>
      <c r="AY272" s="227" t="s">
        <v>130</v>
      </c>
    </row>
    <row r="273" s="11" customFormat="1">
      <c r="B273" s="216"/>
      <c r="C273" s="217"/>
      <c r="D273" s="218" t="s">
        <v>139</v>
      </c>
      <c r="E273" s="219" t="s">
        <v>19</v>
      </c>
      <c r="F273" s="220" t="s">
        <v>834</v>
      </c>
      <c r="G273" s="217"/>
      <c r="H273" s="221">
        <v>0.59999999999999998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139</v>
      </c>
      <c r="AU273" s="227" t="s">
        <v>82</v>
      </c>
      <c r="AV273" s="11" t="s">
        <v>82</v>
      </c>
      <c r="AW273" s="11" t="s">
        <v>33</v>
      </c>
      <c r="AX273" s="11" t="s">
        <v>72</v>
      </c>
      <c r="AY273" s="227" t="s">
        <v>130</v>
      </c>
    </row>
    <row r="274" s="11" customFormat="1">
      <c r="B274" s="216"/>
      <c r="C274" s="217"/>
      <c r="D274" s="218" t="s">
        <v>139</v>
      </c>
      <c r="E274" s="219" t="s">
        <v>19</v>
      </c>
      <c r="F274" s="220" t="s">
        <v>835</v>
      </c>
      <c r="G274" s="217"/>
      <c r="H274" s="221">
        <v>1.9139999999999999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139</v>
      </c>
      <c r="AU274" s="227" t="s">
        <v>82</v>
      </c>
      <c r="AV274" s="11" t="s">
        <v>82</v>
      </c>
      <c r="AW274" s="11" t="s">
        <v>33</v>
      </c>
      <c r="AX274" s="11" t="s">
        <v>72</v>
      </c>
      <c r="AY274" s="227" t="s">
        <v>130</v>
      </c>
    </row>
    <row r="275" s="11" customFormat="1">
      <c r="B275" s="216"/>
      <c r="C275" s="217"/>
      <c r="D275" s="218" t="s">
        <v>139</v>
      </c>
      <c r="E275" s="219" t="s">
        <v>19</v>
      </c>
      <c r="F275" s="220" t="s">
        <v>836</v>
      </c>
      <c r="G275" s="217"/>
      <c r="H275" s="221">
        <v>2.8879999999999999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139</v>
      </c>
      <c r="AU275" s="227" t="s">
        <v>82</v>
      </c>
      <c r="AV275" s="11" t="s">
        <v>82</v>
      </c>
      <c r="AW275" s="11" t="s">
        <v>33</v>
      </c>
      <c r="AX275" s="11" t="s">
        <v>72</v>
      </c>
      <c r="AY275" s="227" t="s">
        <v>130</v>
      </c>
    </row>
    <row r="276" s="12" customFormat="1">
      <c r="B276" s="228"/>
      <c r="C276" s="229"/>
      <c r="D276" s="218" t="s">
        <v>139</v>
      </c>
      <c r="E276" s="230" t="s">
        <v>19</v>
      </c>
      <c r="F276" s="231" t="s">
        <v>166</v>
      </c>
      <c r="G276" s="229"/>
      <c r="H276" s="232">
        <v>12.808999999999999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139</v>
      </c>
      <c r="AU276" s="238" t="s">
        <v>82</v>
      </c>
      <c r="AV276" s="12" t="s">
        <v>137</v>
      </c>
      <c r="AW276" s="12" t="s">
        <v>33</v>
      </c>
      <c r="AX276" s="12" t="s">
        <v>80</v>
      </c>
      <c r="AY276" s="238" t="s">
        <v>130</v>
      </c>
    </row>
    <row r="277" s="1" customFormat="1" ht="14.4" customHeight="1">
      <c r="B277" s="38"/>
      <c r="C277" s="204" t="s">
        <v>381</v>
      </c>
      <c r="D277" s="204" t="s">
        <v>132</v>
      </c>
      <c r="E277" s="205" t="s">
        <v>837</v>
      </c>
      <c r="F277" s="206" t="s">
        <v>838</v>
      </c>
      <c r="G277" s="207" t="s">
        <v>135</v>
      </c>
      <c r="H277" s="208">
        <v>77.513999999999996</v>
      </c>
      <c r="I277" s="209"/>
      <c r="J277" s="210">
        <f>ROUND(I277*H277,2)</f>
        <v>0</v>
      </c>
      <c r="K277" s="206" t="s">
        <v>136</v>
      </c>
      <c r="L277" s="43"/>
      <c r="M277" s="211" t="s">
        <v>19</v>
      </c>
      <c r="N277" s="212" t="s">
        <v>43</v>
      </c>
      <c r="O277" s="79"/>
      <c r="P277" s="213">
        <f>O277*H277</f>
        <v>0</v>
      </c>
      <c r="Q277" s="213">
        <v>0.0051900000000000002</v>
      </c>
      <c r="R277" s="213">
        <f>Q277*H277</f>
        <v>0.40229766</v>
      </c>
      <c r="S277" s="213">
        <v>0</v>
      </c>
      <c r="T277" s="214">
        <f>S277*H277</f>
        <v>0</v>
      </c>
      <c r="AR277" s="17" t="s">
        <v>137</v>
      </c>
      <c r="AT277" s="17" t="s">
        <v>132</v>
      </c>
      <c r="AU277" s="17" t="s">
        <v>82</v>
      </c>
      <c r="AY277" s="17" t="s">
        <v>130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7" t="s">
        <v>80</v>
      </c>
      <c r="BK277" s="215">
        <f>ROUND(I277*H277,2)</f>
        <v>0</v>
      </c>
      <c r="BL277" s="17" t="s">
        <v>137</v>
      </c>
      <c r="BM277" s="17" t="s">
        <v>839</v>
      </c>
    </row>
    <row r="278" s="13" customFormat="1">
      <c r="B278" s="239"/>
      <c r="C278" s="240"/>
      <c r="D278" s="218" t="s">
        <v>139</v>
      </c>
      <c r="E278" s="241" t="s">
        <v>19</v>
      </c>
      <c r="F278" s="242" t="s">
        <v>827</v>
      </c>
      <c r="G278" s="240"/>
      <c r="H278" s="241" t="s">
        <v>19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139</v>
      </c>
      <c r="AU278" s="248" t="s">
        <v>82</v>
      </c>
      <c r="AV278" s="13" t="s">
        <v>80</v>
      </c>
      <c r="AW278" s="13" t="s">
        <v>33</v>
      </c>
      <c r="AX278" s="13" t="s">
        <v>72</v>
      </c>
      <c r="AY278" s="248" t="s">
        <v>130</v>
      </c>
    </row>
    <row r="279" s="11" customFormat="1">
      <c r="B279" s="216"/>
      <c r="C279" s="217"/>
      <c r="D279" s="218" t="s">
        <v>139</v>
      </c>
      <c r="E279" s="219" t="s">
        <v>19</v>
      </c>
      <c r="F279" s="220" t="s">
        <v>840</v>
      </c>
      <c r="G279" s="217"/>
      <c r="H279" s="221">
        <v>4.46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139</v>
      </c>
      <c r="AU279" s="227" t="s">
        <v>82</v>
      </c>
      <c r="AV279" s="11" t="s">
        <v>82</v>
      </c>
      <c r="AW279" s="11" t="s">
        <v>33</v>
      </c>
      <c r="AX279" s="11" t="s">
        <v>72</v>
      </c>
      <c r="AY279" s="227" t="s">
        <v>130</v>
      </c>
    </row>
    <row r="280" s="11" customFormat="1">
      <c r="B280" s="216"/>
      <c r="C280" s="217"/>
      <c r="D280" s="218" t="s">
        <v>139</v>
      </c>
      <c r="E280" s="219" t="s">
        <v>19</v>
      </c>
      <c r="F280" s="220" t="s">
        <v>841</v>
      </c>
      <c r="G280" s="217"/>
      <c r="H280" s="221">
        <v>9.9399999999999995</v>
      </c>
      <c r="I280" s="222"/>
      <c r="J280" s="217"/>
      <c r="K280" s="217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139</v>
      </c>
      <c r="AU280" s="227" t="s">
        <v>82</v>
      </c>
      <c r="AV280" s="11" t="s">
        <v>82</v>
      </c>
      <c r="AW280" s="11" t="s">
        <v>33</v>
      </c>
      <c r="AX280" s="11" t="s">
        <v>72</v>
      </c>
      <c r="AY280" s="227" t="s">
        <v>130</v>
      </c>
    </row>
    <row r="281" s="11" customFormat="1">
      <c r="B281" s="216"/>
      <c r="C281" s="217"/>
      <c r="D281" s="218" t="s">
        <v>139</v>
      </c>
      <c r="E281" s="219" t="s">
        <v>19</v>
      </c>
      <c r="F281" s="220" t="s">
        <v>842</v>
      </c>
      <c r="G281" s="217"/>
      <c r="H281" s="221">
        <v>10.779999999999999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139</v>
      </c>
      <c r="AU281" s="227" t="s">
        <v>82</v>
      </c>
      <c r="AV281" s="11" t="s">
        <v>82</v>
      </c>
      <c r="AW281" s="11" t="s">
        <v>33</v>
      </c>
      <c r="AX281" s="11" t="s">
        <v>72</v>
      </c>
      <c r="AY281" s="227" t="s">
        <v>130</v>
      </c>
    </row>
    <row r="282" s="13" customFormat="1">
      <c r="B282" s="239"/>
      <c r="C282" s="240"/>
      <c r="D282" s="218" t="s">
        <v>139</v>
      </c>
      <c r="E282" s="241" t="s">
        <v>19</v>
      </c>
      <c r="F282" s="242" t="s">
        <v>831</v>
      </c>
      <c r="G282" s="240"/>
      <c r="H282" s="241" t="s">
        <v>19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139</v>
      </c>
      <c r="AU282" s="248" t="s">
        <v>82</v>
      </c>
      <c r="AV282" s="13" t="s">
        <v>80</v>
      </c>
      <c r="AW282" s="13" t="s">
        <v>33</v>
      </c>
      <c r="AX282" s="13" t="s">
        <v>72</v>
      </c>
      <c r="AY282" s="248" t="s">
        <v>130</v>
      </c>
    </row>
    <row r="283" s="11" customFormat="1">
      <c r="B283" s="216"/>
      <c r="C283" s="217"/>
      <c r="D283" s="218" t="s">
        <v>139</v>
      </c>
      <c r="E283" s="219" t="s">
        <v>19</v>
      </c>
      <c r="F283" s="220" t="s">
        <v>843</v>
      </c>
      <c r="G283" s="217"/>
      <c r="H283" s="221">
        <v>15.300000000000001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139</v>
      </c>
      <c r="AU283" s="227" t="s">
        <v>82</v>
      </c>
      <c r="AV283" s="11" t="s">
        <v>82</v>
      </c>
      <c r="AW283" s="11" t="s">
        <v>33</v>
      </c>
      <c r="AX283" s="11" t="s">
        <v>72</v>
      </c>
      <c r="AY283" s="227" t="s">
        <v>130</v>
      </c>
    </row>
    <row r="284" s="11" customFormat="1">
      <c r="B284" s="216"/>
      <c r="C284" s="217"/>
      <c r="D284" s="218" t="s">
        <v>139</v>
      </c>
      <c r="E284" s="219" t="s">
        <v>19</v>
      </c>
      <c r="F284" s="220" t="s">
        <v>844</v>
      </c>
      <c r="G284" s="217"/>
      <c r="H284" s="221">
        <v>4.7999999999999998</v>
      </c>
      <c r="I284" s="222"/>
      <c r="J284" s="217"/>
      <c r="K284" s="217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139</v>
      </c>
      <c r="AU284" s="227" t="s">
        <v>82</v>
      </c>
      <c r="AV284" s="11" t="s">
        <v>82</v>
      </c>
      <c r="AW284" s="11" t="s">
        <v>33</v>
      </c>
      <c r="AX284" s="11" t="s">
        <v>72</v>
      </c>
      <c r="AY284" s="227" t="s">
        <v>130</v>
      </c>
    </row>
    <row r="285" s="11" customFormat="1">
      <c r="B285" s="216"/>
      <c r="C285" s="217"/>
      <c r="D285" s="218" t="s">
        <v>139</v>
      </c>
      <c r="E285" s="219" t="s">
        <v>19</v>
      </c>
      <c r="F285" s="220" t="s">
        <v>845</v>
      </c>
      <c r="G285" s="217"/>
      <c r="H285" s="221">
        <v>4.7999999999999998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139</v>
      </c>
      <c r="AU285" s="227" t="s">
        <v>82</v>
      </c>
      <c r="AV285" s="11" t="s">
        <v>82</v>
      </c>
      <c r="AW285" s="11" t="s">
        <v>33</v>
      </c>
      <c r="AX285" s="11" t="s">
        <v>72</v>
      </c>
      <c r="AY285" s="227" t="s">
        <v>130</v>
      </c>
    </row>
    <row r="286" s="11" customFormat="1">
      <c r="B286" s="216"/>
      <c r="C286" s="217"/>
      <c r="D286" s="218" t="s">
        <v>139</v>
      </c>
      <c r="E286" s="219" t="s">
        <v>19</v>
      </c>
      <c r="F286" s="220" t="s">
        <v>846</v>
      </c>
      <c r="G286" s="217"/>
      <c r="H286" s="221">
        <v>10.933999999999999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139</v>
      </c>
      <c r="AU286" s="227" t="s">
        <v>82</v>
      </c>
      <c r="AV286" s="11" t="s">
        <v>82</v>
      </c>
      <c r="AW286" s="11" t="s">
        <v>33</v>
      </c>
      <c r="AX286" s="11" t="s">
        <v>72</v>
      </c>
      <c r="AY286" s="227" t="s">
        <v>130</v>
      </c>
    </row>
    <row r="287" s="11" customFormat="1">
      <c r="B287" s="216"/>
      <c r="C287" s="217"/>
      <c r="D287" s="218" t="s">
        <v>139</v>
      </c>
      <c r="E287" s="219" t="s">
        <v>19</v>
      </c>
      <c r="F287" s="220" t="s">
        <v>847</v>
      </c>
      <c r="G287" s="217"/>
      <c r="H287" s="221">
        <v>16.5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139</v>
      </c>
      <c r="AU287" s="227" t="s">
        <v>82</v>
      </c>
      <c r="AV287" s="11" t="s">
        <v>82</v>
      </c>
      <c r="AW287" s="11" t="s">
        <v>33</v>
      </c>
      <c r="AX287" s="11" t="s">
        <v>72</v>
      </c>
      <c r="AY287" s="227" t="s">
        <v>130</v>
      </c>
    </row>
    <row r="288" s="12" customFormat="1">
      <c r="B288" s="228"/>
      <c r="C288" s="229"/>
      <c r="D288" s="218" t="s">
        <v>139</v>
      </c>
      <c r="E288" s="230" t="s">
        <v>19</v>
      </c>
      <c r="F288" s="231" t="s">
        <v>166</v>
      </c>
      <c r="G288" s="229"/>
      <c r="H288" s="232">
        <v>77.513999999999996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139</v>
      </c>
      <c r="AU288" s="238" t="s">
        <v>82</v>
      </c>
      <c r="AV288" s="12" t="s">
        <v>137</v>
      </c>
      <c r="AW288" s="12" t="s">
        <v>33</v>
      </c>
      <c r="AX288" s="12" t="s">
        <v>80</v>
      </c>
      <c r="AY288" s="238" t="s">
        <v>130</v>
      </c>
    </row>
    <row r="289" s="1" customFormat="1" ht="14.4" customHeight="1">
      <c r="B289" s="38"/>
      <c r="C289" s="204" t="s">
        <v>388</v>
      </c>
      <c r="D289" s="204" t="s">
        <v>132</v>
      </c>
      <c r="E289" s="205" t="s">
        <v>848</v>
      </c>
      <c r="F289" s="206" t="s">
        <v>849</v>
      </c>
      <c r="G289" s="207" t="s">
        <v>135</v>
      </c>
      <c r="H289" s="208">
        <v>77.513999999999996</v>
      </c>
      <c r="I289" s="209"/>
      <c r="J289" s="210">
        <f>ROUND(I289*H289,2)</f>
        <v>0</v>
      </c>
      <c r="K289" s="206" t="s">
        <v>136</v>
      </c>
      <c r="L289" s="43"/>
      <c r="M289" s="211" t="s">
        <v>19</v>
      </c>
      <c r="N289" s="212" t="s">
        <v>43</v>
      </c>
      <c r="O289" s="79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17" t="s">
        <v>137</v>
      </c>
      <c r="AT289" s="17" t="s">
        <v>132</v>
      </c>
      <c r="AU289" s="17" t="s">
        <v>82</v>
      </c>
      <c r="AY289" s="17" t="s">
        <v>130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80</v>
      </c>
      <c r="BK289" s="215">
        <f>ROUND(I289*H289,2)</f>
        <v>0</v>
      </c>
      <c r="BL289" s="17" t="s">
        <v>137</v>
      </c>
      <c r="BM289" s="17" t="s">
        <v>850</v>
      </c>
    </row>
    <row r="290" s="1" customFormat="1" ht="14.4" customHeight="1">
      <c r="B290" s="38"/>
      <c r="C290" s="204" t="s">
        <v>398</v>
      </c>
      <c r="D290" s="204" t="s">
        <v>132</v>
      </c>
      <c r="E290" s="205" t="s">
        <v>851</v>
      </c>
      <c r="F290" s="206" t="s">
        <v>852</v>
      </c>
      <c r="G290" s="207" t="s">
        <v>195</v>
      </c>
      <c r="H290" s="208">
        <v>0.92100000000000004</v>
      </c>
      <c r="I290" s="209"/>
      <c r="J290" s="210">
        <f>ROUND(I290*H290,2)</f>
        <v>0</v>
      </c>
      <c r="K290" s="206" t="s">
        <v>136</v>
      </c>
      <c r="L290" s="43"/>
      <c r="M290" s="211" t="s">
        <v>19</v>
      </c>
      <c r="N290" s="212" t="s">
        <v>43</v>
      </c>
      <c r="O290" s="79"/>
      <c r="P290" s="213">
        <f>O290*H290</f>
        <v>0</v>
      </c>
      <c r="Q290" s="213">
        <v>1.0525599999999999</v>
      </c>
      <c r="R290" s="213">
        <f>Q290*H290</f>
        <v>0.96940775999999995</v>
      </c>
      <c r="S290" s="213">
        <v>0</v>
      </c>
      <c r="T290" s="214">
        <f>S290*H290</f>
        <v>0</v>
      </c>
      <c r="AR290" s="17" t="s">
        <v>137</v>
      </c>
      <c r="AT290" s="17" t="s">
        <v>132</v>
      </c>
      <c r="AU290" s="17" t="s">
        <v>82</v>
      </c>
      <c r="AY290" s="17" t="s">
        <v>130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7" t="s">
        <v>80</v>
      </c>
      <c r="BK290" s="215">
        <f>ROUND(I290*H290,2)</f>
        <v>0</v>
      </c>
      <c r="BL290" s="17" t="s">
        <v>137</v>
      </c>
      <c r="BM290" s="17" t="s">
        <v>853</v>
      </c>
    </row>
    <row r="291" s="11" customFormat="1">
      <c r="B291" s="216"/>
      <c r="C291" s="217"/>
      <c r="D291" s="218" t="s">
        <v>139</v>
      </c>
      <c r="E291" s="219" t="s">
        <v>19</v>
      </c>
      <c r="F291" s="220" t="s">
        <v>854</v>
      </c>
      <c r="G291" s="217"/>
      <c r="H291" s="221">
        <v>0.27100000000000002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139</v>
      </c>
      <c r="AU291" s="227" t="s">
        <v>82</v>
      </c>
      <c r="AV291" s="11" t="s">
        <v>82</v>
      </c>
      <c r="AW291" s="11" t="s">
        <v>33</v>
      </c>
      <c r="AX291" s="11" t="s">
        <v>72</v>
      </c>
      <c r="AY291" s="227" t="s">
        <v>130</v>
      </c>
    </row>
    <row r="292" s="11" customFormat="1">
      <c r="B292" s="216"/>
      <c r="C292" s="217"/>
      <c r="D292" s="218" t="s">
        <v>139</v>
      </c>
      <c r="E292" s="219" t="s">
        <v>19</v>
      </c>
      <c r="F292" s="220" t="s">
        <v>855</v>
      </c>
      <c r="G292" s="217"/>
      <c r="H292" s="221">
        <v>0.32100000000000001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139</v>
      </c>
      <c r="AU292" s="227" t="s">
        <v>82</v>
      </c>
      <c r="AV292" s="11" t="s">
        <v>82</v>
      </c>
      <c r="AW292" s="11" t="s">
        <v>33</v>
      </c>
      <c r="AX292" s="11" t="s">
        <v>72</v>
      </c>
      <c r="AY292" s="227" t="s">
        <v>130</v>
      </c>
    </row>
    <row r="293" s="11" customFormat="1">
      <c r="B293" s="216"/>
      <c r="C293" s="217"/>
      <c r="D293" s="218" t="s">
        <v>139</v>
      </c>
      <c r="E293" s="219" t="s">
        <v>19</v>
      </c>
      <c r="F293" s="220" t="s">
        <v>856</v>
      </c>
      <c r="G293" s="217"/>
      <c r="H293" s="221">
        <v>0.32900000000000001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139</v>
      </c>
      <c r="AU293" s="227" t="s">
        <v>82</v>
      </c>
      <c r="AV293" s="11" t="s">
        <v>82</v>
      </c>
      <c r="AW293" s="11" t="s">
        <v>33</v>
      </c>
      <c r="AX293" s="11" t="s">
        <v>72</v>
      </c>
      <c r="AY293" s="227" t="s">
        <v>130</v>
      </c>
    </row>
    <row r="294" s="12" customFormat="1">
      <c r="B294" s="228"/>
      <c r="C294" s="229"/>
      <c r="D294" s="218" t="s">
        <v>139</v>
      </c>
      <c r="E294" s="230" t="s">
        <v>19</v>
      </c>
      <c r="F294" s="231" t="s">
        <v>166</v>
      </c>
      <c r="G294" s="229"/>
      <c r="H294" s="232">
        <v>0.92100000000000004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139</v>
      </c>
      <c r="AU294" s="238" t="s">
        <v>82</v>
      </c>
      <c r="AV294" s="12" t="s">
        <v>137</v>
      </c>
      <c r="AW294" s="12" t="s">
        <v>33</v>
      </c>
      <c r="AX294" s="12" t="s">
        <v>80</v>
      </c>
      <c r="AY294" s="238" t="s">
        <v>130</v>
      </c>
    </row>
    <row r="295" s="1" customFormat="1" ht="14.4" customHeight="1">
      <c r="B295" s="38"/>
      <c r="C295" s="204" t="s">
        <v>403</v>
      </c>
      <c r="D295" s="204" t="s">
        <v>132</v>
      </c>
      <c r="E295" s="205" t="s">
        <v>857</v>
      </c>
      <c r="F295" s="206" t="s">
        <v>858</v>
      </c>
      <c r="G295" s="207" t="s">
        <v>305</v>
      </c>
      <c r="H295" s="208">
        <v>12.6</v>
      </c>
      <c r="I295" s="209"/>
      <c r="J295" s="210">
        <f>ROUND(I295*H295,2)</f>
        <v>0</v>
      </c>
      <c r="K295" s="206" t="s">
        <v>19</v>
      </c>
      <c r="L295" s="43"/>
      <c r="M295" s="211" t="s">
        <v>19</v>
      </c>
      <c r="N295" s="212" t="s">
        <v>43</v>
      </c>
      <c r="O295" s="79"/>
      <c r="P295" s="213">
        <f>O295*H295</f>
        <v>0</v>
      </c>
      <c r="Q295" s="213">
        <v>0.13677</v>
      </c>
      <c r="R295" s="213">
        <f>Q295*H295</f>
        <v>1.7233019999999999</v>
      </c>
      <c r="S295" s="213">
        <v>0</v>
      </c>
      <c r="T295" s="214">
        <f>S295*H295</f>
        <v>0</v>
      </c>
      <c r="AR295" s="17" t="s">
        <v>137</v>
      </c>
      <c r="AT295" s="17" t="s">
        <v>132</v>
      </c>
      <c r="AU295" s="17" t="s">
        <v>82</v>
      </c>
      <c r="AY295" s="17" t="s">
        <v>130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80</v>
      </c>
      <c r="BK295" s="215">
        <f>ROUND(I295*H295,2)</f>
        <v>0</v>
      </c>
      <c r="BL295" s="17" t="s">
        <v>137</v>
      </c>
      <c r="BM295" s="17" t="s">
        <v>859</v>
      </c>
    </row>
    <row r="296" s="11" customFormat="1">
      <c r="B296" s="216"/>
      <c r="C296" s="217"/>
      <c r="D296" s="218" t="s">
        <v>139</v>
      </c>
      <c r="E296" s="219" t="s">
        <v>19</v>
      </c>
      <c r="F296" s="220" t="s">
        <v>860</v>
      </c>
      <c r="G296" s="217"/>
      <c r="H296" s="221">
        <v>12.6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139</v>
      </c>
      <c r="AU296" s="227" t="s">
        <v>82</v>
      </c>
      <c r="AV296" s="11" t="s">
        <v>82</v>
      </c>
      <c r="AW296" s="11" t="s">
        <v>33</v>
      </c>
      <c r="AX296" s="11" t="s">
        <v>80</v>
      </c>
      <c r="AY296" s="227" t="s">
        <v>130</v>
      </c>
    </row>
    <row r="297" s="10" customFormat="1" ht="22.8" customHeight="1">
      <c r="B297" s="188"/>
      <c r="C297" s="189"/>
      <c r="D297" s="190" t="s">
        <v>71</v>
      </c>
      <c r="E297" s="202" t="s">
        <v>159</v>
      </c>
      <c r="F297" s="202" t="s">
        <v>861</v>
      </c>
      <c r="G297" s="189"/>
      <c r="H297" s="189"/>
      <c r="I297" s="192"/>
      <c r="J297" s="203">
        <f>BK297</f>
        <v>0</v>
      </c>
      <c r="K297" s="189"/>
      <c r="L297" s="194"/>
      <c r="M297" s="195"/>
      <c r="N297" s="196"/>
      <c r="O297" s="196"/>
      <c r="P297" s="197">
        <f>SUM(P298:P412)</f>
        <v>0</v>
      </c>
      <c r="Q297" s="196"/>
      <c r="R297" s="197">
        <f>SUM(R298:R412)</f>
        <v>210.64036554000003</v>
      </c>
      <c r="S297" s="196"/>
      <c r="T297" s="198">
        <f>SUM(T298:T412)</f>
        <v>0</v>
      </c>
      <c r="AR297" s="199" t="s">
        <v>80</v>
      </c>
      <c r="AT297" s="200" t="s">
        <v>71</v>
      </c>
      <c r="AU297" s="200" t="s">
        <v>80</v>
      </c>
      <c r="AY297" s="199" t="s">
        <v>130</v>
      </c>
      <c r="BK297" s="201">
        <f>SUM(BK298:BK412)</f>
        <v>0</v>
      </c>
    </row>
    <row r="298" s="1" customFormat="1" ht="14.4" customHeight="1">
      <c r="B298" s="38"/>
      <c r="C298" s="204" t="s">
        <v>410</v>
      </c>
      <c r="D298" s="204" t="s">
        <v>132</v>
      </c>
      <c r="E298" s="205" t="s">
        <v>862</v>
      </c>
      <c r="F298" s="206" t="s">
        <v>863</v>
      </c>
      <c r="G298" s="207" t="s">
        <v>135</v>
      </c>
      <c r="H298" s="208">
        <v>797.33000000000004</v>
      </c>
      <c r="I298" s="209"/>
      <c r="J298" s="210">
        <f>ROUND(I298*H298,2)</f>
        <v>0</v>
      </c>
      <c r="K298" s="206" t="s">
        <v>19</v>
      </c>
      <c r="L298" s="43"/>
      <c r="M298" s="211" t="s">
        <v>19</v>
      </c>
      <c r="N298" s="212" t="s">
        <v>43</v>
      </c>
      <c r="O298" s="79"/>
      <c r="P298" s="213">
        <f>O298*H298</f>
        <v>0</v>
      </c>
      <c r="Q298" s="213">
        <v>0.002</v>
      </c>
      <c r="R298" s="213">
        <f>Q298*H298</f>
        <v>1.5946600000000002</v>
      </c>
      <c r="S298" s="213">
        <v>0</v>
      </c>
      <c r="T298" s="214">
        <f>S298*H298</f>
        <v>0</v>
      </c>
      <c r="AR298" s="17" t="s">
        <v>137</v>
      </c>
      <c r="AT298" s="17" t="s">
        <v>132</v>
      </c>
      <c r="AU298" s="17" t="s">
        <v>82</v>
      </c>
      <c r="AY298" s="17" t="s">
        <v>130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7" t="s">
        <v>80</v>
      </c>
      <c r="BK298" s="215">
        <f>ROUND(I298*H298,2)</f>
        <v>0</v>
      </c>
      <c r="BL298" s="17" t="s">
        <v>137</v>
      </c>
      <c r="BM298" s="17" t="s">
        <v>864</v>
      </c>
    </row>
    <row r="299" s="11" customFormat="1">
      <c r="B299" s="216"/>
      <c r="C299" s="217"/>
      <c r="D299" s="218" t="s">
        <v>139</v>
      </c>
      <c r="E299" s="219" t="s">
        <v>19</v>
      </c>
      <c r="F299" s="220" t="s">
        <v>865</v>
      </c>
      <c r="G299" s="217"/>
      <c r="H299" s="221">
        <v>95.420000000000002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139</v>
      </c>
      <c r="AU299" s="227" t="s">
        <v>82</v>
      </c>
      <c r="AV299" s="11" t="s">
        <v>82</v>
      </c>
      <c r="AW299" s="11" t="s">
        <v>33</v>
      </c>
      <c r="AX299" s="11" t="s">
        <v>72</v>
      </c>
      <c r="AY299" s="227" t="s">
        <v>130</v>
      </c>
    </row>
    <row r="300" s="11" customFormat="1">
      <c r="B300" s="216"/>
      <c r="C300" s="217"/>
      <c r="D300" s="218" t="s">
        <v>139</v>
      </c>
      <c r="E300" s="219" t="s">
        <v>19</v>
      </c>
      <c r="F300" s="220" t="s">
        <v>866</v>
      </c>
      <c r="G300" s="217"/>
      <c r="H300" s="221">
        <v>348.69999999999999</v>
      </c>
      <c r="I300" s="222"/>
      <c r="J300" s="217"/>
      <c r="K300" s="217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139</v>
      </c>
      <c r="AU300" s="227" t="s">
        <v>82</v>
      </c>
      <c r="AV300" s="11" t="s">
        <v>82</v>
      </c>
      <c r="AW300" s="11" t="s">
        <v>33</v>
      </c>
      <c r="AX300" s="11" t="s">
        <v>72</v>
      </c>
      <c r="AY300" s="227" t="s">
        <v>130</v>
      </c>
    </row>
    <row r="301" s="11" customFormat="1">
      <c r="B301" s="216"/>
      <c r="C301" s="217"/>
      <c r="D301" s="218" t="s">
        <v>139</v>
      </c>
      <c r="E301" s="219" t="s">
        <v>19</v>
      </c>
      <c r="F301" s="220" t="s">
        <v>867</v>
      </c>
      <c r="G301" s="217"/>
      <c r="H301" s="221">
        <v>353.20999999999998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139</v>
      </c>
      <c r="AU301" s="227" t="s">
        <v>82</v>
      </c>
      <c r="AV301" s="11" t="s">
        <v>82</v>
      </c>
      <c r="AW301" s="11" t="s">
        <v>33</v>
      </c>
      <c r="AX301" s="11" t="s">
        <v>72</v>
      </c>
      <c r="AY301" s="227" t="s">
        <v>130</v>
      </c>
    </row>
    <row r="302" s="12" customFormat="1">
      <c r="B302" s="228"/>
      <c r="C302" s="229"/>
      <c r="D302" s="218" t="s">
        <v>139</v>
      </c>
      <c r="E302" s="230" t="s">
        <v>19</v>
      </c>
      <c r="F302" s="231" t="s">
        <v>166</v>
      </c>
      <c r="G302" s="229"/>
      <c r="H302" s="232">
        <v>797.33000000000004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139</v>
      </c>
      <c r="AU302" s="238" t="s">
        <v>82</v>
      </c>
      <c r="AV302" s="12" t="s">
        <v>137</v>
      </c>
      <c r="AW302" s="12" t="s">
        <v>33</v>
      </c>
      <c r="AX302" s="12" t="s">
        <v>80</v>
      </c>
      <c r="AY302" s="238" t="s">
        <v>130</v>
      </c>
    </row>
    <row r="303" s="1" customFormat="1" ht="18" customHeight="1">
      <c r="B303" s="38"/>
      <c r="C303" s="204" t="s">
        <v>414</v>
      </c>
      <c r="D303" s="204" t="s">
        <v>132</v>
      </c>
      <c r="E303" s="205" t="s">
        <v>868</v>
      </c>
      <c r="F303" s="206" t="s">
        <v>869</v>
      </c>
      <c r="G303" s="207" t="s">
        <v>135</v>
      </c>
      <c r="H303" s="208">
        <v>159.74199999999999</v>
      </c>
      <c r="I303" s="209"/>
      <c r="J303" s="210">
        <f>ROUND(I303*H303,2)</f>
        <v>0</v>
      </c>
      <c r="K303" s="206" t="s">
        <v>136</v>
      </c>
      <c r="L303" s="43"/>
      <c r="M303" s="211" t="s">
        <v>19</v>
      </c>
      <c r="N303" s="212" t="s">
        <v>43</v>
      </c>
      <c r="O303" s="79"/>
      <c r="P303" s="213">
        <f>O303*H303</f>
        <v>0</v>
      </c>
      <c r="Q303" s="213">
        <v>0.018380000000000001</v>
      </c>
      <c r="R303" s="213">
        <f>Q303*H303</f>
        <v>2.9360579599999999</v>
      </c>
      <c r="S303" s="213">
        <v>0</v>
      </c>
      <c r="T303" s="214">
        <f>S303*H303</f>
        <v>0</v>
      </c>
      <c r="AR303" s="17" t="s">
        <v>137</v>
      </c>
      <c r="AT303" s="17" t="s">
        <v>132</v>
      </c>
      <c r="AU303" s="17" t="s">
        <v>82</v>
      </c>
      <c r="AY303" s="17" t="s">
        <v>130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80</v>
      </c>
      <c r="BK303" s="215">
        <f>ROUND(I303*H303,2)</f>
        <v>0</v>
      </c>
      <c r="BL303" s="17" t="s">
        <v>137</v>
      </c>
      <c r="BM303" s="17" t="s">
        <v>870</v>
      </c>
    </row>
    <row r="304" s="11" customFormat="1">
      <c r="B304" s="216"/>
      <c r="C304" s="217"/>
      <c r="D304" s="218" t="s">
        <v>139</v>
      </c>
      <c r="E304" s="219" t="s">
        <v>19</v>
      </c>
      <c r="F304" s="220" t="s">
        <v>871</v>
      </c>
      <c r="G304" s="217"/>
      <c r="H304" s="221">
        <v>7.242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139</v>
      </c>
      <c r="AU304" s="227" t="s">
        <v>82</v>
      </c>
      <c r="AV304" s="11" t="s">
        <v>82</v>
      </c>
      <c r="AW304" s="11" t="s">
        <v>33</v>
      </c>
      <c r="AX304" s="11" t="s">
        <v>72</v>
      </c>
      <c r="AY304" s="227" t="s">
        <v>130</v>
      </c>
    </row>
    <row r="305" s="11" customFormat="1">
      <c r="B305" s="216"/>
      <c r="C305" s="217"/>
      <c r="D305" s="218" t="s">
        <v>139</v>
      </c>
      <c r="E305" s="219" t="s">
        <v>19</v>
      </c>
      <c r="F305" s="220" t="s">
        <v>872</v>
      </c>
      <c r="G305" s="217"/>
      <c r="H305" s="221">
        <v>70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139</v>
      </c>
      <c r="AU305" s="227" t="s">
        <v>82</v>
      </c>
      <c r="AV305" s="11" t="s">
        <v>82</v>
      </c>
      <c r="AW305" s="11" t="s">
        <v>33</v>
      </c>
      <c r="AX305" s="11" t="s">
        <v>72</v>
      </c>
      <c r="AY305" s="227" t="s">
        <v>130</v>
      </c>
    </row>
    <row r="306" s="11" customFormat="1">
      <c r="B306" s="216"/>
      <c r="C306" s="217"/>
      <c r="D306" s="218" t="s">
        <v>139</v>
      </c>
      <c r="E306" s="219" t="s">
        <v>19</v>
      </c>
      <c r="F306" s="220" t="s">
        <v>800</v>
      </c>
      <c r="G306" s="217"/>
      <c r="H306" s="221">
        <v>6.25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139</v>
      </c>
      <c r="AU306" s="227" t="s">
        <v>82</v>
      </c>
      <c r="AV306" s="11" t="s">
        <v>82</v>
      </c>
      <c r="AW306" s="11" t="s">
        <v>33</v>
      </c>
      <c r="AX306" s="11" t="s">
        <v>72</v>
      </c>
      <c r="AY306" s="227" t="s">
        <v>130</v>
      </c>
    </row>
    <row r="307" s="11" customFormat="1">
      <c r="B307" s="216"/>
      <c r="C307" s="217"/>
      <c r="D307" s="218" t="s">
        <v>139</v>
      </c>
      <c r="E307" s="219" t="s">
        <v>19</v>
      </c>
      <c r="F307" s="220" t="s">
        <v>873</v>
      </c>
      <c r="G307" s="217"/>
      <c r="H307" s="221">
        <v>70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139</v>
      </c>
      <c r="AU307" s="227" t="s">
        <v>82</v>
      </c>
      <c r="AV307" s="11" t="s">
        <v>82</v>
      </c>
      <c r="AW307" s="11" t="s">
        <v>33</v>
      </c>
      <c r="AX307" s="11" t="s">
        <v>72</v>
      </c>
      <c r="AY307" s="227" t="s">
        <v>130</v>
      </c>
    </row>
    <row r="308" s="11" customFormat="1">
      <c r="B308" s="216"/>
      <c r="C308" s="217"/>
      <c r="D308" s="218" t="s">
        <v>139</v>
      </c>
      <c r="E308" s="219" t="s">
        <v>19</v>
      </c>
      <c r="F308" s="220" t="s">
        <v>800</v>
      </c>
      <c r="G308" s="217"/>
      <c r="H308" s="221">
        <v>6.25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139</v>
      </c>
      <c r="AU308" s="227" t="s">
        <v>82</v>
      </c>
      <c r="AV308" s="11" t="s">
        <v>82</v>
      </c>
      <c r="AW308" s="11" t="s">
        <v>33</v>
      </c>
      <c r="AX308" s="11" t="s">
        <v>72</v>
      </c>
      <c r="AY308" s="227" t="s">
        <v>130</v>
      </c>
    </row>
    <row r="309" s="12" customFormat="1">
      <c r="B309" s="228"/>
      <c r="C309" s="229"/>
      <c r="D309" s="218" t="s">
        <v>139</v>
      </c>
      <c r="E309" s="230" t="s">
        <v>874</v>
      </c>
      <c r="F309" s="231" t="s">
        <v>166</v>
      </c>
      <c r="G309" s="229"/>
      <c r="H309" s="232">
        <v>159.74199999999999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139</v>
      </c>
      <c r="AU309" s="238" t="s">
        <v>82</v>
      </c>
      <c r="AV309" s="12" t="s">
        <v>137</v>
      </c>
      <c r="AW309" s="12" t="s">
        <v>33</v>
      </c>
      <c r="AX309" s="12" t="s">
        <v>80</v>
      </c>
      <c r="AY309" s="238" t="s">
        <v>130</v>
      </c>
    </row>
    <row r="310" s="1" customFormat="1" ht="18" customHeight="1">
      <c r="B310" s="38"/>
      <c r="C310" s="204" t="s">
        <v>418</v>
      </c>
      <c r="D310" s="204" t="s">
        <v>132</v>
      </c>
      <c r="E310" s="205" t="s">
        <v>875</v>
      </c>
      <c r="F310" s="206" t="s">
        <v>876</v>
      </c>
      <c r="G310" s="207" t="s">
        <v>135</v>
      </c>
      <c r="H310" s="208">
        <v>319.48399999999998</v>
      </c>
      <c r="I310" s="209"/>
      <c r="J310" s="210">
        <f>ROUND(I310*H310,2)</f>
        <v>0</v>
      </c>
      <c r="K310" s="206" t="s">
        <v>136</v>
      </c>
      <c r="L310" s="43"/>
      <c r="M310" s="211" t="s">
        <v>19</v>
      </c>
      <c r="N310" s="212" t="s">
        <v>43</v>
      </c>
      <c r="O310" s="79"/>
      <c r="P310" s="213">
        <f>O310*H310</f>
        <v>0</v>
      </c>
      <c r="Q310" s="213">
        <v>0.0079000000000000008</v>
      </c>
      <c r="R310" s="213">
        <f>Q310*H310</f>
        <v>2.5239236000000003</v>
      </c>
      <c r="S310" s="213">
        <v>0</v>
      </c>
      <c r="T310" s="214">
        <f>S310*H310</f>
        <v>0</v>
      </c>
      <c r="AR310" s="17" t="s">
        <v>137</v>
      </c>
      <c r="AT310" s="17" t="s">
        <v>132</v>
      </c>
      <c r="AU310" s="17" t="s">
        <v>82</v>
      </c>
      <c r="AY310" s="17" t="s">
        <v>130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7" t="s">
        <v>80</v>
      </c>
      <c r="BK310" s="215">
        <f>ROUND(I310*H310,2)</f>
        <v>0</v>
      </c>
      <c r="BL310" s="17" t="s">
        <v>137</v>
      </c>
      <c r="BM310" s="17" t="s">
        <v>877</v>
      </c>
    </row>
    <row r="311" s="11" customFormat="1">
      <c r="B311" s="216"/>
      <c r="C311" s="217"/>
      <c r="D311" s="218" t="s">
        <v>139</v>
      </c>
      <c r="E311" s="217"/>
      <c r="F311" s="220" t="s">
        <v>878</v>
      </c>
      <c r="G311" s="217"/>
      <c r="H311" s="221">
        <v>319.48399999999998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139</v>
      </c>
      <c r="AU311" s="227" t="s">
        <v>82</v>
      </c>
      <c r="AV311" s="11" t="s">
        <v>82</v>
      </c>
      <c r="AW311" s="11" t="s">
        <v>4</v>
      </c>
      <c r="AX311" s="11" t="s">
        <v>80</v>
      </c>
      <c r="AY311" s="227" t="s">
        <v>130</v>
      </c>
    </row>
    <row r="312" s="1" customFormat="1" ht="14.4" customHeight="1">
      <c r="B312" s="38"/>
      <c r="C312" s="204" t="s">
        <v>424</v>
      </c>
      <c r="D312" s="204" t="s">
        <v>132</v>
      </c>
      <c r="E312" s="205" t="s">
        <v>879</v>
      </c>
      <c r="F312" s="206" t="s">
        <v>880</v>
      </c>
      <c r="G312" s="207" t="s">
        <v>135</v>
      </c>
      <c r="H312" s="208">
        <v>1654.636</v>
      </c>
      <c r="I312" s="209"/>
      <c r="J312" s="210">
        <f>ROUND(I312*H312,2)</f>
        <v>0</v>
      </c>
      <c r="K312" s="206" t="s">
        <v>19</v>
      </c>
      <c r="L312" s="43"/>
      <c r="M312" s="211" t="s">
        <v>19</v>
      </c>
      <c r="N312" s="212" t="s">
        <v>43</v>
      </c>
      <c r="O312" s="79"/>
      <c r="P312" s="213">
        <f>O312*H312</f>
        <v>0</v>
      </c>
      <c r="Q312" s="213">
        <v>0.002</v>
      </c>
      <c r="R312" s="213">
        <f>Q312*H312</f>
        <v>3.309272</v>
      </c>
      <c r="S312" s="213">
        <v>0</v>
      </c>
      <c r="T312" s="214">
        <f>S312*H312</f>
        <v>0</v>
      </c>
      <c r="AR312" s="17" t="s">
        <v>137</v>
      </c>
      <c r="AT312" s="17" t="s">
        <v>132</v>
      </c>
      <c r="AU312" s="17" t="s">
        <v>82</v>
      </c>
      <c r="AY312" s="17" t="s">
        <v>130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17" t="s">
        <v>80</v>
      </c>
      <c r="BK312" s="215">
        <f>ROUND(I312*H312,2)</f>
        <v>0</v>
      </c>
      <c r="BL312" s="17" t="s">
        <v>137</v>
      </c>
      <c r="BM312" s="17" t="s">
        <v>881</v>
      </c>
    </row>
    <row r="313" s="11" customFormat="1">
      <c r="B313" s="216"/>
      <c r="C313" s="217"/>
      <c r="D313" s="218" t="s">
        <v>139</v>
      </c>
      <c r="E313" s="219" t="s">
        <v>19</v>
      </c>
      <c r="F313" s="220" t="s">
        <v>882</v>
      </c>
      <c r="G313" s="217"/>
      <c r="H313" s="221">
        <v>828.07600000000002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139</v>
      </c>
      <c r="AU313" s="227" t="s">
        <v>82</v>
      </c>
      <c r="AV313" s="11" t="s">
        <v>82</v>
      </c>
      <c r="AW313" s="11" t="s">
        <v>33</v>
      </c>
      <c r="AX313" s="11" t="s">
        <v>72</v>
      </c>
      <c r="AY313" s="227" t="s">
        <v>130</v>
      </c>
    </row>
    <row r="314" s="11" customFormat="1">
      <c r="B314" s="216"/>
      <c r="C314" s="217"/>
      <c r="D314" s="218" t="s">
        <v>139</v>
      </c>
      <c r="E314" s="219" t="s">
        <v>19</v>
      </c>
      <c r="F314" s="220" t="s">
        <v>883</v>
      </c>
      <c r="G314" s="217"/>
      <c r="H314" s="221">
        <v>826.55999999999995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139</v>
      </c>
      <c r="AU314" s="227" t="s">
        <v>82</v>
      </c>
      <c r="AV314" s="11" t="s">
        <v>82</v>
      </c>
      <c r="AW314" s="11" t="s">
        <v>33</v>
      </c>
      <c r="AX314" s="11" t="s">
        <v>72</v>
      </c>
      <c r="AY314" s="227" t="s">
        <v>130</v>
      </c>
    </row>
    <row r="315" s="12" customFormat="1">
      <c r="B315" s="228"/>
      <c r="C315" s="229"/>
      <c r="D315" s="218" t="s">
        <v>139</v>
      </c>
      <c r="E315" s="230" t="s">
        <v>19</v>
      </c>
      <c r="F315" s="231" t="s">
        <v>166</v>
      </c>
      <c r="G315" s="229"/>
      <c r="H315" s="232">
        <v>1654.636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139</v>
      </c>
      <c r="AU315" s="238" t="s">
        <v>82</v>
      </c>
      <c r="AV315" s="12" t="s">
        <v>137</v>
      </c>
      <c r="AW315" s="12" t="s">
        <v>33</v>
      </c>
      <c r="AX315" s="12" t="s">
        <v>80</v>
      </c>
      <c r="AY315" s="238" t="s">
        <v>130</v>
      </c>
    </row>
    <row r="316" s="1" customFormat="1" ht="18" customHeight="1">
      <c r="B316" s="38"/>
      <c r="C316" s="204" t="s">
        <v>428</v>
      </c>
      <c r="D316" s="204" t="s">
        <v>132</v>
      </c>
      <c r="E316" s="205" t="s">
        <v>884</v>
      </c>
      <c r="F316" s="206" t="s">
        <v>885</v>
      </c>
      <c r="G316" s="207" t="s">
        <v>135</v>
      </c>
      <c r="H316" s="208">
        <v>523.40800000000002</v>
      </c>
      <c r="I316" s="209"/>
      <c r="J316" s="210">
        <f>ROUND(I316*H316,2)</f>
        <v>0</v>
      </c>
      <c r="K316" s="206" t="s">
        <v>136</v>
      </c>
      <c r="L316" s="43"/>
      <c r="M316" s="211" t="s">
        <v>19</v>
      </c>
      <c r="N316" s="212" t="s">
        <v>43</v>
      </c>
      <c r="O316" s="79"/>
      <c r="P316" s="213">
        <f>O316*H316</f>
        <v>0</v>
      </c>
      <c r="Q316" s="213">
        <v>0.018380000000000001</v>
      </c>
      <c r="R316" s="213">
        <f>Q316*H316</f>
        <v>9.6202390400000013</v>
      </c>
      <c r="S316" s="213">
        <v>0</v>
      </c>
      <c r="T316" s="214">
        <f>S316*H316</f>
        <v>0</v>
      </c>
      <c r="AR316" s="17" t="s">
        <v>137</v>
      </c>
      <c r="AT316" s="17" t="s">
        <v>132</v>
      </c>
      <c r="AU316" s="17" t="s">
        <v>82</v>
      </c>
      <c r="AY316" s="17" t="s">
        <v>130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7" t="s">
        <v>80</v>
      </c>
      <c r="BK316" s="215">
        <f>ROUND(I316*H316,2)</f>
        <v>0</v>
      </c>
      <c r="BL316" s="17" t="s">
        <v>137</v>
      </c>
      <c r="BM316" s="17" t="s">
        <v>886</v>
      </c>
    </row>
    <row r="317" s="11" customFormat="1">
      <c r="B317" s="216"/>
      <c r="C317" s="217"/>
      <c r="D317" s="218" t="s">
        <v>139</v>
      </c>
      <c r="E317" s="219" t="s">
        <v>19</v>
      </c>
      <c r="F317" s="220" t="s">
        <v>887</v>
      </c>
      <c r="G317" s="217"/>
      <c r="H317" s="221">
        <v>154.06800000000001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139</v>
      </c>
      <c r="AU317" s="227" t="s">
        <v>82</v>
      </c>
      <c r="AV317" s="11" t="s">
        <v>82</v>
      </c>
      <c r="AW317" s="11" t="s">
        <v>33</v>
      </c>
      <c r="AX317" s="11" t="s">
        <v>72</v>
      </c>
      <c r="AY317" s="227" t="s">
        <v>130</v>
      </c>
    </row>
    <row r="318" s="13" customFormat="1">
      <c r="B318" s="239"/>
      <c r="C318" s="240"/>
      <c r="D318" s="218" t="s">
        <v>139</v>
      </c>
      <c r="E318" s="241" t="s">
        <v>19</v>
      </c>
      <c r="F318" s="242" t="s">
        <v>888</v>
      </c>
      <c r="G318" s="240"/>
      <c r="H318" s="241" t="s">
        <v>19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AT318" s="248" t="s">
        <v>139</v>
      </c>
      <c r="AU318" s="248" t="s">
        <v>82</v>
      </c>
      <c r="AV318" s="13" t="s">
        <v>80</v>
      </c>
      <c r="AW318" s="13" t="s">
        <v>33</v>
      </c>
      <c r="AX318" s="13" t="s">
        <v>72</v>
      </c>
      <c r="AY318" s="248" t="s">
        <v>130</v>
      </c>
    </row>
    <row r="319" s="11" customFormat="1">
      <c r="B319" s="216"/>
      <c r="C319" s="217"/>
      <c r="D319" s="218" t="s">
        <v>139</v>
      </c>
      <c r="E319" s="219" t="s">
        <v>19</v>
      </c>
      <c r="F319" s="220" t="s">
        <v>889</v>
      </c>
      <c r="G319" s="217"/>
      <c r="H319" s="221">
        <v>2.46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139</v>
      </c>
      <c r="AU319" s="227" t="s">
        <v>82</v>
      </c>
      <c r="AV319" s="11" t="s">
        <v>82</v>
      </c>
      <c r="AW319" s="11" t="s">
        <v>33</v>
      </c>
      <c r="AX319" s="11" t="s">
        <v>72</v>
      </c>
      <c r="AY319" s="227" t="s">
        <v>130</v>
      </c>
    </row>
    <row r="320" s="11" customFormat="1">
      <c r="B320" s="216"/>
      <c r="C320" s="217"/>
      <c r="D320" s="218" t="s">
        <v>139</v>
      </c>
      <c r="E320" s="219" t="s">
        <v>19</v>
      </c>
      <c r="F320" s="220" t="s">
        <v>890</v>
      </c>
      <c r="G320" s="217"/>
      <c r="H320" s="221">
        <v>2.2959999999999998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139</v>
      </c>
      <c r="AU320" s="227" t="s">
        <v>82</v>
      </c>
      <c r="AV320" s="11" t="s">
        <v>82</v>
      </c>
      <c r="AW320" s="11" t="s">
        <v>33</v>
      </c>
      <c r="AX320" s="11" t="s">
        <v>72</v>
      </c>
      <c r="AY320" s="227" t="s">
        <v>130</v>
      </c>
    </row>
    <row r="321" s="11" customFormat="1">
      <c r="B321" s="216"/>
      <c r="C321" s="217"/>
      <c r="D321" s="218" t="s">
        <v>139</v>
      </c>
      <c r="E321" s="219" t="s">
        <v>19</v>
      </c>
      <c r="F321" s="220" t="s">
        <v>891</v>
      </c>
      <c r="G321" s="217"/>
      <c r="H321" s="221">
        <v>7.335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139</v>
      </c>
      <c r="AU321" s="227" t="s">
        <v>82</v>
      </c>
      <c r="AV321" s="11" t="s">
        <v>82</v>
      </c>
      <c r="AW321" s="11" t="s">
        <v>33</v>
      </c>
      <c r="AX321" s="11" t="s">
        <v>72</v>
      </c>
      <c r="AY321" s="227" t="s">
        <v>130</v>
      </c>
    </row>
    <row r="322" s="11" customFormat="1">
      <c r="B322" s="216"/>
      <c r="C322" s="217"/>
      <c r="D322" s="218" t="s">
        <v>139</v>
      </c>
      <c r="E322" s="219" t="s">
        <v>19</v>
      </c>
      <c r="F322" s="220" t="s">
        <v>892</v>
      </c>
      <c r="G322" s="217"/>
      <c r="H322" s="221">
        <v>8.7889999999999997</v>
      </c>
      <c r="I322" s="222"/>
      <c r="J322" s="217"/>
      <c r="K322" s="217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139</v>
      </c>
      <c r="AU322" s="227" t="s">
        <v>82</v>
      </c>
      <c r="AV322" s="11" t="s">
        <v>82</v>
      </c>
      <c r="AW322" s="11" t="s">
        <v>33</v>
      </c>
      <c r="AX322" s="11" t="s">
        <v>72</v>
      </c>
      <c r="AY322" s="227" t="s">
        <v>130</v>
      </c>
    </row>
    <row r="323" s="11" customFormat="1">
      <c r="B323" s="216"/>
      <c r="C323" s="217"/>
      <c r="D323" s="218" t="s">
        <v>139</v>
      </c>
      <c r="E323" s="219" t="s">
        <v>19</v>
      </c>
      <c r="F323" s="220" t="s">
        <v>893</v>
      </c>
      <c r="G323" s="217"/>
      <c r="H323" s="221">
        <v>5.617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139</v>
      </c>
      <c r="AU323" s="227" t="s">
        <v>82</v>
      </c>
      <c r="AV323" s="11" t="s">
        <v>82</v>
      </c>
      <c r="AW323" s="11" t="s">
        <v>33</v>
      </c>
      <c r="AX323" s="11" t="s">
        <v>72</v>
      </c>
      <c r="AY323" s="227" t="s">
        <v>130</v>
      </c>
    </row>
    <row r="324" s="13" customFormat="1">
      <c r="B324" s="239"/>
      <c r="C324" s="240"/>
      <c r="D324" s="218" t="s">
        <v>139</v>
      </c>
      <c r="E324" s="241" t="s">
        <v>19</v>
      </c>
      <c r="F324" s="242" t="s">
        <v>894</v>
      </c>
      <c r="G324" s="240"/>
      <c r="H324" s="241" t="s">
        <v>19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AT324" s="248" t="s">
        <v>139</v>
      </c>
      <c r="AU324" s="248" t="s">
        <v>82</v>
      </c>
      <c r="AV324" s="13" t="s">
        <v>80</v>
      </c>
      <c r="AW324" s="13" t="s">
        <v>33</v>
      </c>
      <c r="AX324" s="13" t="s">
        <v>72</v>
      </c>
      <c r="AY324" s="248" t="s">
        <v>130</v>
      </c>
    </row>
    <row r="325" s="11" customFormat="1">
      <c r="B325" s="216"/>
      <c r="C325" s="217"/>
      <c r="D325" s="218" t="s">
        <v>139</v>
      </c>
      <c r="E325" s="219" t="s">
        <v>19</v>
      </c>
      <c r="F325" s="220" t="s">
        <v>895</v>
      </c>
      <c r="G325" s="217"/>
      <c r="H325" s="221">
        <v>38.159999999999997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139</v>
      </c>
      <c r="AU325" s="227" t="s">
        <v>82</v>
      </c>
      <c r="AV325" s="11" t="s">
        <v>82</v>
      </c>
      <c r="AW325" s="11" t="s">
        <v>33</v>
      </c>
      <c r="AX325" s="11" t="s">
        <v>72</v>
      </c>
      <c r="AY325" s="227" t="s">
        <v>130</v>
      </c>
    </row>
    <row r="326" s="13" customFormat="1">
      <c r="B326" s="239"/>
      <c r="C326" s="240"/>
      <c r="D326" s="218" t="s">
        <v>139</v>
      </c>
      <c r="E326" s="241" t="s">
        <v>19</v>
      </c>
      <c r="F326" s="242" t="s">
        <v>896</v>
      </c>
      <c r="G326" s="240"/>
      <c r="H326" s="241" t="s">
        <v>19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139</v>
      </c>
      <c r="AU326" s="248" t="s">
        <v>82</v>
      </c>
      <c r="AV326" s="13" t="s">
        <v>80</v>
      </c>
      <c r="AW326" s="13" t="s">
        <v>33</v>
      </c>
      <c r="AX326" s="13" t="s">
        <v>72</v>
      </c>
      <c r="AY326" s="248" t="s">
        <v>130</v>
      </c>
    </row>
    <row r="327" s="11" customFormat="1">
      <c r="B327" s="216"/>
      <c r="C327" s="217"/>
      <c r="D327" s="218" t="s">
        <v>139</v>
      </c>
      <c r="E327" s="219" t="s">
        <v>19</v>
      </c>
      <c r="F327" s="220" t="s">
        <v>897</v>
      </c>
      <c r="G327" s="217"/>
      <c r="H327" s="221">
        <v>121.584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139</v>
      </c>
      <c r="AU327" s="227" t="s">
        <v>82</v>
      </c>
      <c r="AV327" s="11" t="s">
        <v>82</v>
      </c>
      <c r="AW327" s="11" t="s">
        <v>33</v>
      </c>
      <c r="AX327" s="11" t="s">
        <v>72</v>
      </c>
      <c r="AY327" s="227" t="s">
        <v>130</v>
      </c>
    </row>
    <row r="328" s="13" customFormat="1">
      <c r="B328" s="239"/>
      <c r="C328" s="240"/>
      <c r="D328" s="218" t="s">
        <v>139</v>
      </c>
      <c r="E328" s="241" t="s">
        <v>19</v>
      </c>
      <c r="F328" s="242" t="s">
        <v>898</v>
      </c>
      <c r="G328" s="240"/>
      <c r="H328" s="241" t="s">
        <v>19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AT328" s="248" t="s">
        <v>139</v>
      </c>
      <c r="AU328" s="248" t="s">
        <v>82</v>
      </c>
      <c r="AV328" s="13" t="s">
        <v>80</v>
      </c>
      <c r="AW328" s="13" t="s">
        <v>33</v>
      </c>
      <c r="AX328" s="13" t="s">
        <v>72</v>
      </c>
      <c r="AY328" s="248" t="s">
        <v>130</v>
      </c>
    </row>
    <row r="329" s="11" customFormat="1">
      <c r="B329" s="216"/>
      <c r="C329" s="217"/>
      <c r="D329" s="218" t="s">
        <v>139</v>
      </c>
      <c r="E329" s="219" t="s">
        <v>19</v>
      </c>
      <c r="F329" s="220" t="s">
        <v>899</v>
      </c>
      <c r="G329" s="217"/>
      <c r="H329" s="221">
        <v>183.09899999999999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139</v>
      </c>
      <c r="AU329" s="227" t="s">
        <v>82</v>
      </c>
      <c r="AV329" s="11" t="s">
        <v>82</v>
      </c>
      <c r="AW329" s="11" t="s">
        <v>33</v>
      </c>
      <c r="AX329" s="11" t="s">
        <v>72</v>
      </c>
      <c r="AY329" s="227" t="s">
        <v>130</v>
      </c>
    </row>
    <row r="330" s="12" customFormat="1">
      <c r="B330" s="228"/>
      <c r="C330" s="229"/>
      <c r="D330" s="218" t="s">
        <v>139</v>
      </c>
      <c r="E330" s="230" t="s">
        <v>19</v>
      </c>
      <c r="F330" s="231" t="s">
        <v>166</v>
      </c>
      <c r="G330" s="229"/>
      <c r="H330" s="232">
        <v>523.40800000000002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139</v>
      </c>
      <c r="AU330" s="238" t="s">
        <v>82</v>
      </c>
      <c r="AV330" s="12" t="s">
        <v>137</v>
      </c>
      <c r="AW330" s="12" t="s">
        <v>33</v>
      </c>
      <c r="AX330" s="12" t="s">
        <v>80</v>
      </c>
      <c r="AY330" s="238" t="s">
        <v>130</v>
      </c>
    </row>
    <row r="331" s="1" customFormat="1" ht="18" customHeight="1">
      <c r="B331" s="38"/>
      <c r="C331" s="204" t="s">
        <v>433</v>
      </c>
      <c r="D331" s="204" t="s">
        <v>132</v>
      </c>
      <c r="E331" s="205" t="s">
        <v>900</v>
      </c>
      <c r="F331" s="206" t="s">
        <v>901</v>
      </c>
      <c r="G331" s="207" t="s">
        <v>135</v>
      </c>
      <c r="H331" s="208">
        <v>1046.816</v>
      </c>
      <c r="I331" s="209"/>
      <c r="J331" s="210">
        <f>ROUND(I331*H331,2)</f>
        <v>0</v>
      </c>
      <c r="K331" s="206" t="s">
        <v>136</v>
      </c>
      <c r="L331" s="43"/>
      <c r="M331" s="211" t="s">
        <v>19</v>
      </c>
      <c r="N331" s="212" t="s">
        <v>43</v>
      </c>
      <c r="O331" s="79"/>
      <c r="P331" s="213">
        <f>O331*H331</f>
        <v>0</v>
      </c>
      <c r="Q331" s="213">
        <v>0.0079000000000000008</v>
      </c>
      <c r="R331" s="213">
        <f>Q331*H331</f>
        <v>8.2698464000000005</v>
      </c>
      <c r="S331" s="213">
        <v>0</v>
      </c>
      <c r="T331" s="214">
        <f>S331*H331</f>
        <v>0</v>
      </c>
      <c r="AR331" s="17" t="s">
        <v>137</v>
      </c>
      <c r="AT331" s="17" t="s">
        <v>132</v>
      </c>
      <c r="AU331" s="17" t="s">
        <v>82</v>
      </c>
      <c r="AY331" s="17" t="s">
        <v>130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7" t="s">
        <v>80</v>
      </c>
      <c r="BK331" s="215">
        <f>ROUND(I331*H331,2)</f>
        <v>0</v>
      </c>
      <c r="BL331" s="17" t="s">
        <v>137</v>
      </c>
      <c r="BM331" s="17" t="s">
        <v>902</v>
      </c>
    </row>
    <row r="332" s="11" customFormat="1">
      <c r="B332" s="216"/>
      <c r="C332" s="217"/>
      <c r="D332" s="218" t="s">
        <v>139</v>
      </c>
      <c r="E332" s="217"/>
      <c r="F332" s="220" t="s">
        <v>903</v>
      </c>
      <c r="G332" s="217"/>
      <c r="H332" s="221">
        <v>1046.816</v>
      </c>
      <c r="I332" s="222"/>
      <c r="J332" s="217"/>
      <c r="K332" s="217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139</v>
      </c>
      <c r="AU332" s="227" t="s">
        <v>82</v>
      </c>
      <c r="AV332" s="11" t="s">
        <v>82</v>
      </c>
      <c r="AW332" s="11" t="s">
        <v>4</v>
      </c>
      <c r="AX332" s="11" t="s">
        <v>80</v>
      </c>
      <c r="AY332" s="227" t="s">
        <v>130</v>
      </c>
    </row>
    <row r="333" s="1" customFormat="1" ht="18" customHeight="1">
      <c r="B333" s="38"/>
      <c r="C333" s="204" t="s">
        <v>441</v>
      </c>
      <c r="D333" s="204" t="s">
        <v>132</v>
      </c>
      <c r="E333" s="205" t="s">
        <v>904</v>
      </c>
      <c r="F333" s="206" t="s">
        <v>905</v>
      </c>
      <c r="G333" s="207" t="s">
        <v>135</v>
      </c>
      <c r="H333" s="208">
        <v>129.62899999999999</v>
      </c>
      <c r="I333" s="209"/>
      <c r="J333" s="210">
        <f>ROUND(I333*H333,2)</f>
        <v>0</v>
      </c>
      <c r="K333" s="206" t="s">
        <v>136</v>
      </c>
      <c r="L333" s="43"/>
      <c r="M333" s="211" t="s">
        <v>19</v>
      </c>
      <c r="N333" s="212" t="s">
        <v>43</v>
      </c>
      <c r="O333" s="79"/>
      <c r="P333" s="213">
        <f>O333*H333</f>
        <v>0</v>
      </c>
      <c r="Q333" s="213">
        <v>0.034500000000000003</v>
      </c>
      <c r="R333" s="213">
        <f>Q333*H333</f>
        <v>4.4722005000000005</v>
      </c>
      <c r="S333" s="213">
        <v>0</v>
      </c>
      <c r="T333" s="214">
        <f>S333*H333</f>
        <v>0</v>
      </c>
      <c r="AR333" s="17" t="s">
        <v>137</v>
      </c>
      <c r="AT333" s="17" t="s">
        <v>132</v>
      </c>
      <c r="AU333" s="17" t="s">
        <v>82</v>
      </c>
      <c r="AY333" s="17" t="s">
        <v>130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7" t="s">
        <v>80</v>
      </c>
      <c r="BK333" s="215">
        <f>ROUND(I333*H333,2)</f>
        <v>0</v>
      </c>
      <c r="BL333" s="17" t="s">
        <v>137</v>
      </c>
      <c r="BM333" s="17" t="s">
        <v>906</v>
      </c>
    </row>
    <row r="334" s="13" customFormat="1">
      <c r="B334" s="239"/>
      <c r="C334" s="240"/>
      <c r="D334" s="218" t="s">
        <v>139</v>
      </c>
      <c r="E334" s="241" t="s">
        <v>19</v>
      </c>
      <c r="F334" s="242" t="s">
        <v>203</v>
      </c>
      <c r="G334" s="240"/>
      <c r="H334" s="241" t="s">
        <v>19</v>
      </c>
      <c r="I334" s="243"/>
      <c r="J334" s="240"/>
      <c r="K334" s="240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139</v>
      </c>
      <c r="AU334" s="248" t="s">
        <v>82</v>
      </c>
      <c r="AV334" s="13" t="s">
        <v>80</v>
      </c>
      <c r="AW334" s="13" t="s">
        <v>33</v>
      </c>
      <c r="AX334" s="13" t="s">
        <v>72</v>
      </c>
      <c r="AY334" s="248" t="s">
        <v>130</v>
      </c>
    </row>
    <row r="335" s="11" customFormat="1">
      <c r="B335" s="216"/>
      <c r="C335" s="217"/>
      <c r="D335" s="218" t="s">
        <v>139</v>
      </c>
      <c r="E335" s="219" t="s">
        <v>19</v>
      </c>
      <c r="F335" s="220" t="s">
        <v>907</v>
      </c>
      <c r="G335" s="217"/>
      <c r="H335" s="221">
        <v>44.246000000000002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139</v>
      </c>
      <c r="AU335" s="227" t="s">
        <v>82</v>
      </c>
      <c r="AV335" s="11" t="s">
        <v>82</v>
      </c>
      <c r="AW335" s="11" t="s">
        <v>33</v>
      </c>
      <c r="AX335" s="11" t="s">
        <v>72</v>
      </c>
      <c r="AY335" s="227" t="s">
        <v>130</v>
      </c>
    </row>
    <row r="336" s="11" customFormat="1">
      <c r="B336" s="216"/>
      <c r="C336" s="217"/>
      <c r="D336" s="218" t="s">
        <v>139</v>
      </c>
      <c r="E336" s="219" t="s">
        <v>19</v>
      </c>
      <c r="F336" s="220" t="s">
        <v>908</v>
      </c>
      <c r="G336" s="217"/>
      <c r="H336" s="221">
        <v>-2.556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139</v>
      </c>
      <c r="AU336" s="227" t="s">
        <v>82</v>
      </c>
      <c r="AV336" s="11" t="s">
        <v>82</v>
      </c>
      <c r="AW336" s="11" t="s">
        <v>33</v>
      </c>
      <c r="AX336" s="11" t="s">
        <v>72</v>
      </c>
      <c r="AY336" s="227" t="s">
        <v>130</v>
      </c>
    </row>
    <row r="337" s="11" customFormat="1">
      <c r="B337" s="216"/>
      <c r="C337" s="217"/>
      <c r="D337" s="218" t="s">
        <v>139</v>
      </c>
      <c r="E337" s="219" t="s">
        <v>19</v>
      </c>
      <c r="F337" s="220" t="s">
        <v>909</v>
      </c>
      <c r="G337" s="217"/>
      <c r="H337" s="221">
        <v>42.259</v>
      </c>
      <c r="I337" s="222"/>
      <c r="J337" s="217"/>
      <c r="K337" s="217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139</v>
      </c>
      <c r="AU337" s="227" t="s">
        <v>82</v>
      </c>
      <c r="AV337" s="11" t="s">
        <v>82</v>
      </c>
      <c r="AW337" s="11" t="s">
        <v>33</v>
      </c>
      <c r="AX337" s="11" t="s">
        <v>72</v>
      </c>
      <c r="AY337" s="227" t="s">
        <v>130</v>
      </c>
    </row>
    <row r="338" s="11" customFormat="1">
      <c r="B338" s="216"/>
      <c r="C338" s="217"/>
      <c r="D338" s="218" t="s">
        <v>139</v>
      </c>
      <c r="E338" s="219" t="s">
        <v>19</v>
      </c>
      <c r="F338" s="220" t="s">
        <v>910</v>
      </c>
      <c r="G338" s="217"/>
      <c r="H338" s="221">
        <v>-3.536</v>
      </c>
      <c r="I338" s="222"/>
      <c r="J338" s="217"/>
      <c r="K338" s="217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139</v>
      </c>
      <c r="AU338" s="227" t="s">
        <v>82</v>
      </c>
      <c r="AV338" s="11" t="s">
        <v>82</v>
      </c>
      <c r="AW338" s="11" t="s">
        <v>33</v>
      </c>
      <c r="AX338" s="11" t="s">
        <v>72</v>
      </c>
      <c r="AY338" s="227" t="s">
        <v>130</v>
      </c>
    </row>
    <row r="339" s="11" customFormat="1">
      <c r="B339" s="216"/>
      <c r="C339" s="217"/>
      <c r="D339" s="218" t="s">
        <v>139</v>
      </c>
      <c r="E339" s="219" t="s">
        <v>19</v>
      </c>
      <c r="F339" s="220" t="s">
        <v>911</v>
      </c>
      <c r="G339" s="217"/>
      <c r="H339" s="221">
        <v>26.366</v>
      </c>
      <c r="I339" s="222"/>
      <c r="J339" s="217"/>
      <c r="K339" s="217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139</v>
      </c>
      <c r="AU339" s="227" t="s">
        <v>82</v>
      </c>
      <c r="AV339" s="11" t="s">
        <v>82</v>
      </c>
      <c r="AW339" s="11" t="s">
        <v>33</v>
      </c>
      <c r="AX339" s="11" t="s">
        <v>72</v>
      </c>
      <c r="AY339" s="227" t="s">
        <v>130</v>
      </c>
    </row>
    <row r="340" s="11" customFormat="1">
      <c r="B340" s="216"/>
      <c r="C340" s="217"/>
      <c r="D340" s="218" t="s">
        <v>139</v>
      </c>
      <c r="E340" s="219" t="s">
        <v>19</v>
      </c>
      <c r="F340" s="220" t="s">
        <v>912</v>
      </c>
      <c r="G340" s="217"/>
      <c r="H340" s="221">
        <v>-1.5760000000000001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139</v>
      </c>
      <c r="AU340" s="227" t="s">
        <v>82</v>
      </c>
      <c r="AV340" s="11" t="s">
        <v>82</v>
      </c>
      <c r="AW340" s="11" t="s">
        <v>33</v>
      </c>
      <c r="AX340" s="11" t="s">
        <v>72</v>
      </c>
      <c r="AY340" s="227" t="s">
        <v>130</v>
      </c>
    </row>
    <row r="341" s="14" customFormat="1">
      <c r="B341" s="265"/>
      <c r="C341" s="266"/>
      <c r="D341" s="218" t="s">
        <v>139</v>
      </c>
      <c r="E341" s="267" t="s">
        <v>19</v>
      </c>
      <c r="F341" s="268" t="s">
        <v>913</v>
      </c>
      <c r="G341" s="266"/>
      <c r="H341" s="269">
        <v>105.203</v>
      </c>
      <c r="I341" s="270"/>
      <c r="J341" s="266"/>
      <c r="K341" s="266"/>
      <c r="L341" s="271"/>
      <c r="M341" s="272"/>
      <c r="N341" s="273"/>
      <c r="O341" s="273"/>
      <c r="P341" s="273"/>
      <c r="Q341" s="273"/>
      <c r="R341" s="273"/>
      <c r="S341" s="273"/>
      <c r="T341" s="274"/>
      <c r="AT341" s="275" t="s">
        <v>139</v>
      </c>
      <c r="AU341" s="275" t="s">
        <v>82</v>
      </c>
      <c r="AV341" s="14" t="s">
        <v>145</v>
      </c>
      <c r="AW341" s="14" t="s">
        <v>33</v>
      </c>
      <c r="AX341" s="14" t="s">
        <v>72</v>
      </c>
      <c r="AY341" s="275" t="s">
        <v>130</v>
      </c>
    </row>
    <row r="342" s="13" customFormat="1">
      <c r="B342" s="239"/>
      <c r="C342" s="240"/>
      <c r="D342" s="218" t="s">
        <v>139</v>
      </c>
      <c r="E342" s="241" t="s">
        <v>19</v>
      </c>
      <c r="F342" s="242" t="s">
        <v>206</v>
      </c>
      <c r="G342" s="240"/>
      <c r="H342" s="241" t="s">
        <v>19</v>
      </c>
      <c r="I342" s="243"/>
      <c r="J342" s="240"/>
      <c r="K342" s="240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139</v>
      </c>
      <c r="AU342" s="248" t="s">
        <v>82</v>
      </c>
      <c r="AV342" s="13" t="s">
        <v>80</v>
      </c>
      <c r="AW342" s="13" t="s">
        <v>33</v>
      </c>
      <c r="AX342" s="13" t="s">
        <v>72</v>
      </c>
      <c r="AY342" s="248" t="s">
        <v>130</v>
      </c>
    </row>
    <row r="343" s="11" customFormat="1">
      <c r="B343" s="216"/>
      <c r="C343" s="217"/>
      <c r="D343" s="218" t="s">
        <v>139</v>
      </c>
      <c r="E343" s="219" t="s">
        <v>19</v>
      </c>
      <c r="F343" s="220" t="s">
        <v>914</v>
      </c>
      <c r="G343" s="217"/>
      <c r="H343" s="221">
        <v>24.425999999999998</v>
      </c>
      <c r="I343" s="222"/>
      <c r="J343" s="217"/>
      <c r="K343" s="217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139</v>
      </c>
      <c r="AU343" s="227" t="s">
        <v>82</v>
      </c>
      <c r="AV343" s="11" t="s">
        <v>82</v>
      </c>
      <c r="AW343" s="11" t="s">
        <v>33</v>
      </c>
      <c r="AX343" s="11" t="s">
        <v>72</v>
      </c>
      <c r="AY343" s="227" t="s">
        <v>130</v>
      </c>
    </row>
    <row r="344" s="14" customFormat="1">
      <c r="B344" s="265"/>
      <c r="C344" s="266"/>
      <c r="D344" s="218" t="s">
        <v>139</v>
      </c>
      <c r="E344" s="267" t="s">
        <v>19</v>
      </c>
      <c r="F344" s="268" t="s">
        <v>913</v>
      </c>
      <c r="G344" s="266"/>
      <c r="H344" s="269">
        <v>24.425999999999998</v>
      </c>
      <c r="I344" s="270"/>
      <c r="J344" s="266"/>
      <c r="K344" s="266"/>
      <c r="L344" s="271"/>
      <c r="M344" s="272"/>
      <c r="N344" s="273"/>
      <c r="O344" s="273"/>
      <c r="P344" s="273"/>
      <c r="Q344" s="273"/>
      <c r="R344" s="273"/>
      <c r="S344" s="273"/>
      <c r="T344" s="274"/>
      <c r="AT344" s="275" t="s">
        <v>139</v>
      </c>
      <c r="AU344" s="275" t="s">
        <v>82</v>
      </c>
      <c r="AV344" s="14" t="s">
        <v>145</v>
      </c>
      <c r="AW344" s="14" t="s">
        <v>33</v>
      </c>
      <c r="AX344" s="14" t="s">
        <v>72</v>
      </c>
      <c r="AY344" s="275" t="s">
        <v>130</v>
      </c>
    </row>
    <row r="345" s="12" customFormat="1">
      <c r="B345" s="228"/>
      <c r="C345" s="229"/>
      <c r="D345" s="218" t="s">
        <v>139</v>
      </c>
      <c r="E345" s="230" t="s">
        <v>19</v>
      </c>
      <c r="F345" s="231" t="s">
        <v>166</v>
      </c>
      <c r="G345" s="229"/>
      <c r="H345" s="232">
        <v>129.62899999999999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139</v>
      </c>
      <c r="AU345" s="238" t="s">
        <v>82</v>
      </c>
      <c r="AV345" s="12" t="s">
        <v>137</v>
      </c>
      <c r="AW345" s="12" t="s">
        <v>33</v>
      </c>
      <c r="AX345" s="12" t="s">
        <v>80</v>
      </c>
      <c r="AY345" s="238" t="s">
        <v>130</v>
      </c>
    </row>
    <row r="346" s="1" customFormat="1" ht="14.4" customHeight="1">
      <c r="B346" s="38"/>
      <c r="C346" s="204" t="s">
        <v>446</v>
      </c>
      <c r="D346" s="204" t="s">
        <v>132</v>
      </c>
      <c r="E346" s="205" t="s">
        <v>915</v>
      </c>
      <c r="F346" s="206" t="s">
        <v>916</v>
      </c>
      <c r="G346" s="207" t="s">
        <v>135</v>
      </c>
      <c r="H346" s="208">
        <v>129.62899999999999</v>
      </c>
      <c r="I346" s="209"/>
      <c r="J346" s="210">
        <f>ROUND(I346*H346,2)</f>
        <v>0</v>
      </c>
      <c r="K346" s="206" t="s">
        <v>136</v>
      </c>
      <c r="L346" s="43"/>
      <c r="M346" s="211" t="s">
        <v>19</v>
      </c>
      <c r="N346" s="212" t="s">
        <v>43</v>
      </c>
      <c r="O346" s="79"/>
      <c r="P346" s="213">
        <f>O346*H346</f>
        <v>0</v>
      </c>
      <c r="Q346" s="213">
        <v>0.016</v>
      </c>
      <c r="R346" s="213">
        <f>Q346*H346</f>
        <v>2.0740639999999999</v>
      </c>
      <c r="S346" s="213">
        <v>0</v>
      </c>
      <c r="T346" s="214">
        <f>S346*H346</f>
        <v>0</v>
      </c>
      <c r="AR346" s="17" t="s">
        <v>137</v>
      </c>
      <c r="AT346" s="17" t="s">
        <v>132</v>
      </c>
      <c r="AU346" s="17" t="s">
        <v>82</v>
      </c>
      <c r="AY346" s="17" t="s">
        <v>130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17" t="s">
        <v>80</v>
      </c>
      <c r="BK346" s="215">
        <f>ROUND(I346*H346,2)</f>
        <v>0</v>
      </c>
      <c r="BL346" s="17" t="s">
        <v>137</v>
      </c>
      <c r="BM346" s="17" t="s">
        <v>917</v>
      </c>
    </row>
    <row r="347" s="1" customFormat="1" ht="14.4" customHeight="1">
      <c r="B347" s="38"/>
      <c r="C347" s="204" t="s">
        <v>452</v>
      </c>
      <c r="D347" s="204" t="s">
        <v>132</v>
      </c>
      <c r="E347" s="205" t="s">
        <v>918</v>
      </c>
      <c r="F347" s="206" t="s">
        <v>919</v>
      </c>
      <c r="G347" s="207" t="s">
        <v>305</v>
      </c>
      <c r="H347" s="208">
        <v>6.5</v>
      </c>
      <c r="I347" s="209"/>
      <c r="J347" s="210">
        <f>ROUND(I347*H347,2)</f>
        <v>0</v>
      </c>
      <c r="K347" s="206" t="s">
        <v>19</v>
      </c>
      <c r="L347" s="43"/>
      <c r="M347" s="211" t="s">
        <v>19</v>
      </c>
      <c r="N347" s="212" t="s">
        <v>43</v>
      </c>
      <c r="O347" s="79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17" t="s">
        <v>137</v>
      </c>
      <c r="AT347" s="17" t="s">
        <v>132</v>
      </c>
      <c r="AU347" s="17" t="s">
        <v>82</v>
      </c>
      <c r="AY347" s="17" t="s">
        <v>130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17" t="s">
        <v>80</v>
      </c>
      <c r="BK347" s="215">
        <f>ROUND(I347*H347,2)</f>
        <v>0</v>
      </c>
      <c r="BL347" s="17" t="s">
        <v>137</v>
      </c>
      <c r="BM347" s="17" t="s">
        <v>920</v>
      </c>
    </row>
    <row r="348" s="11" customFormat="1">
      <c r="B348" s="216"/>
      <c r="C348" s="217"/>
      <c r="D348" s="218" t="s">
        <v>139</v>
      </c>
      <c r="E348" s="219" t="s">
        <v>19</v>
      </c>
      <c r="F348" s="220" t="s">
        <v>921</v>
      </c>
      <c r="G348" s="217"/>
      <c r="H348" s="221">
        <v>6.5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139</v>
      </c>
      <c r="AU348" s="227" t="s">
        <v>82</v>
      </c>
      <c r="AV348" s="11" t="s">
        <v>82</v>
      </c>
      <c r="AW348" s="11" t="s">
        <v>33</v>
      </c>
      <c r="AX348" s="11" t="s">
        <v>80</v>
      </c>
      <c r="AY348" s="227" t="s">
        <v>130</v>
      </c>
    </row>
    <row r="349" s="1" customFormat="1" ht="14.4" customHeight="1">
      <c r="B349" s="38"/>
      <c r="C349" s="204" t="s">
        <v>460</v>
      </c>
      <c r="D349" s="204" t="s">
        <v>132</v>
      </c>
      <c r="E349" s="205" t="s">
        <v>922</v>
      </c>
      <c r="F349" s="206" t="s">
        <v>923</v>
      </c>
      <c r="G349" s="207" t="s">
        <v>135</v>
      </c>
      <c r="H349" s="208">
        <v>858</v>
      </c>
      <c r="I349" s="209"/>
      <c r="J349" s="210">
        <f>ROUND(I349*H349,2)</f>
        <v>0</v>
      </c>
      <c r="K349" s="206" t="s">
        <v>136</v>
      </c>
      <c r="L349" s="43"/>
      <c r="M349" s="211" t="s">
        <v>19</v>
      </c>
      <c r="N349" s="212" t="s">
        <v>43</v>
      </c>
      <c r="O349" s="79"/>
      <c r="P349" s="213">
        <f>O349*H349</f>
        <v>0</v>
      </c>
      <c r="Q349" s="213">
        <v>0.0073499999999999998</v>
      </c>
      <c r="R349" s="213">
        <f>Q349*H349</f>
        <v>6.3063000000000002</v>
      </c>
      <c r="S349" s="213">
        <v>0</v>
      </c>
      <c r="T349" s="214">
        <f>S349*H349</f>
        <v>0</v>
      </c>
      <c r="AR349" s="17" t="s">
        <v>137</v>
      </c>
      <c r="AT349" s="17" t="s">
        <v>132</v>
      </c>
      <c r="AU349" s="17" t="s">
        <v>82</v>
      </c>
      <c r="AY349" s="17" t="s">
        <v>130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7" t="s">
        <v>80</v>
      </c>
      <c r="BK349" s="215">
        <f>ROUND(I349*H349,2)</f>
        <v>0</v>
      </c>
      <c r="BL349" s="17" t="s">
        <v>137</v>
      </c>
      <c r="BM349" s="17" t="s">
        <v>924</v>
      </c>
    </row>
    <row r="350" s="11" customFormat="1">
      <c r="B350" s="216"/>
      <c r="C350" s="217"/>
      <c r="D350" s="218" t="s">
        <v>139</v>
      </c>
      <c r="E350" s="219" t="s">
        <v>19</v>
      </c>
      <c r="F350" s="220" t="s">
        <v>925</v>
      </c>
      <c r="G350" s="217"/>
      <c r="H350" s="221">
        <v>858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139</v>
      </c>
      <c r="AU350" s="227" t="s">
        <v>82</v>
      </c>
      <c r="AV350" s="11" t="s">
        <v>82</v>
      </c>
      <c r="AW350" s="11" t="s">
        <v>33</v>
      </c>
      <c r="AX350" s="11" t="s">
        <v>80</v>
      </c>
      <c r="AY350" s="227" t="s">
        <v>130</v>
      </c>
    </row>
    <row r="351" s="1" customFormat="1" ht="14.4" customHeight="1">
      <c r="B351" s="38"/>
      <c r="C351" s="204" t="s">
        <v>466</v>
      </c>
      <c r="D351" s="204" t="s">
        <v>132</v>
      </c>
      <c r="E351" s="205" t="s">
        <v>926</v>
      </c>
      <c r="F351" s="206" t="s">
        <v>927</v>
      </c>
      <c r="G351" s="207" t="s">
        <v>135</v>
      </c>
      <c r="H351" s="208">
        <v>858</v>
      </c>
      <c r="I351" s="209"/>
      <c r="J351" s="210">
        <f>ROUND(I351*H351,2)</f>
        <v>0</v>
      </c>
      <c r="K351" s="206" t="s">
        <v>136</v>
      </c>
      <c r="L351" s="43"/>
      <c r="M351" s="211" t="s">
        <v>19</v>
      </c>
      <c r="N351" s="212" t="s">
        <v>43</v>
      </c>
      <c r="O351" s="79"/>
      <c r="P351" s="213">
        <f>O351*H351</f>
        <v>0</v>
      </c>
      <c r="Q351" s="213">
        <v>0.00025999999999999998</v>
      </c>
      <c r="R351" s="213">
        <f>Q351*H351</f>
        <v>0.22307999999999997</v>
      </c>
      <c r="S351" s="213">
        <v>0</v>
      </c>
      <c r="T351" s="214">
        <f>S351*H351</f>
        <v>0</v>
      </c>
      <c r="AR351" s="17" t="s">
        <v>137</v>
      </c>
      <c r="AT351" s="17" t="s">
        <v>132</v>
      </c>
      <c r="AU351" s="17" t="s">
        <v>82</v>
      </c>
      <c r="AY351" s="17" t="s">
        <v>130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7" t="s">
        <v>80</v>
      </c>
      <c r="BK351" s="215">
        <f>ROUND(I351*H351,2)</f>
        <v>0</v>
      </c>
      <c r="BL351" s="17" t="s">
        <v>137</v>
      </c>
      <c r="BM351" s="17" t="s">
        <v>928</v>
      </c>
    </row>
    <row r="352" s="11" customFormat="1">
      <c r="B352" s="216"/>
      <c r="C352" s="217"/>
      <c r="D352" s="218" t="s">
        <v>139</v>
      </c>
      <c r="E352" s="219" t="s">
        <v>19</v>
      </c>
      <c r="F352" s="220" t="s">
        <v>925</v>
      </c>
      <c r="G352" s="217"/>
      <c r="H352" s="221">
        <v>858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139</v>
      </c>
      <c r="AU352" s="227" t="s">
        <v>82</v>
      </c>
      <c r="AV352" s="11" t="s">
        <v>82</v>
      </c>
      <c r="AW352" s="11" t="s">
        <v>33</v>
      </c>
      <c r="AX352" s="11" t="s">
        <v>80</v>
      </c>
      <c r="AY352" s="227" t="s">
        <v>130</v>
      </c>
    </row>
    <row r="353" s="1" customFormat="1" ht="18" customHeight="1">
      <c r="B353" s="38"/>
      <c r="C353" s="204" t="s">
        <v>472</v>
      </c>
      <c r="D353" s="204" t="s">
        <v>132</v>
      </c>
      <c r="E353" s="205" t="s">
        <v>929</v>
      </c>
      <c r="F353" s="206" t="s">
        <v>930</v>
      </c>
      <c r="G353" s="207" t="s">
        <v>135</v>
      </c>
      <c r="H353" s="208">
        <v>1041.0989999999999</v>
      </c>
      <c r="I353" s="209"/>
      <c r="J353" s="210">
        <f>ROUND(I353*H353,2)</f>
        <v>0</v>
      </c>
      <c r="K353" s="206" t="s">
        <v>136</v>
      </c>
      <c r="L353" s="43"/>
      <c r="M353" s="211" t="s">
        <v>19</v>
      </c>
      <c r="N353" s="212" t="s">
        <v>43</v>
      </c>
      <c r="O353" s="79"/>
      <c r="P353" s="213">
        <f>O353*H353</f>
        <v>0</v>
      </c>
      <c r="Q353" s="213">
        <v>0.026360000000000001</v>
      </c>
      <c r="R353" s="213">
        <f>Q353*H353</f>
        <v>27.44336964</v>
      </c>
      <c r="S353" s="213">
        <v>0</v>
      </c>
      <c r="T353" s="214">
        <f>S353*H353</f>
        <v>0</v>
      </c>
      <c r="AR353" s="17" t="s">
        <v>137</v>
      </c>
      <c r="AT353" s="17" t="s">
        <v>132</v>
      </c>
      <c r="AU353" s="17" t="s">
        <v>82</v>
      </c>
      <c r="AY353" s="17" t="s">
        <v>130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7" t="s">
        <v>80</v>
      </c>
      <c r="BK353" s="215">
        <f>ROUND(I353*H353,2)</f>
        <v>0</v>
      </c>
      <c r="BL353" s="17" t="s">
        <v>137</v>
      </c>
      <c r="BM353" s="17" t="s">
        <v>931</v>
      </c>
    </row>
    <row r="354" s="11" customFormat="1">
      <c r="B354" s="216"/>
      <c r="C354" s="217"/>
      <c r="D354" s="218" t="s">
        <v>139</v>
      </c>
      <c r="E354" s="219" t="s">
        <v>19</v>
      </c>
      <c r="F354" s="220" t="s">
        <v>925</v>
      </c>
      <c r="G354" s="217"/>
      <c r="H354" s="221">
        <v>858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139</v>
      </c>
      <c r="AU354" s="227" t="s">
        <v>82</v>
      </c>
      <c r="AV354" s="11" t="s">
        <v>82</v>
      </c>
      <c r="AW354" s="11" t="s">
        <v>33</v>
      </c>
      <c r="AX354" s="11" t="s">
        <v>72</v>
      </c>
      <c r="AY354" s="227" t="s">
        <v>130</v>
      </c>
    </row>
    <row r="355" s="11" customFormat="1">
      <c r="B355" s="216"/>
      <c r="C355" s="217"/>
      <c r="D355" s="218" t="s">
        <v>139</v>
      </c>
      <c r="E355" s="219" t="s">
        <v>19</v>
      </c>
      <c r="F355" s="220" t="s">
        <v>932</v>
      </c>
      <c r="G355" s="217"/>
      <c r="H355" s="221">
        <v>183.09899999999999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139</v>
      </c>
      <c r="AU355" s="227" t="s">
        <v>82</v>
      </c>
      <c r="AV355" s="11" t="s">
        <v>82</v>
      </c>
      <c r="AW355" s="11" t="s">
        <v>33</v>
      </c>
      <c r="AX355" s="11" t="s">
        <v>72</v>
      </c>
      <c r="AY355" s="227" t="s">
        <v>130</v>
      </c>
    </row>
    <row r="356" s="12" customFormat="1">
      <c r="B356" s="228"/>
      <c r="C356" s="229"/>
      <c r="D356" s="218" t="s">
        <v>139</v>
      </c>
      <c r="E356" s="230" t="s">
        <v>605</v>
      </c>
      <c r="F356" s="231" t="s">
        <v>166</v>
      </c>
      <c r="G356" s="229"/>
      <c r="H356" s="232">
        <v>1041.0989999999999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139</v>
      </c>
      <c r="AU356" s="238" t="s">
        <v>82</v>
      </c>
      <c r="AV356" s="12" t="s">
        <v>137</v>
      </c>
      <c r="AW356" s="12" t="s">
        <v>33</v>
      </c>
      <c r="AX356" s="12" t="s">
        <v>80</v>
      </c>
      <c r="AY356" s="238" t="s">
        <v>130</v>
      </c>
    </row>
    <row r="357" s="1" customFormat="1" ht="18" customHeight="1">
      <c r="B357" s="38"/>
      <c r="C357" s="204" t="s">
        <v>479</v>
      </c>
      <c r="D357" s="204" t="s">
        <v>132</v>
      </c>
      <c r="E357" s="205" t="s">
        <v>933</v>
      </c>
      <c r="F357" s="206" t="s">
        <v>934</v>
      </c>
      <c r="G357" s="207" t="s">
        <v>135</v>
      </c>
      <c r="H357" s="208">
        <v>2082.1979999999999</v>
      </c>
      <c r="I357" s="209"/>
      <c r="J357" s="210">
        <f>ROUND(I357*H357,2)</f>
        <v>0</v>
      </c>
      <c r="K357" s="206" t="s">
        <v>136</v>
      </c>
      <c r="L357" s="43"/>
      <c r="M357" s="211" t="s">
        <v>19</v>
      </c>
      <c r="N357" s="212" t="s">
        <v>43</v>
      </c>
      <c r="O357" s="79"/>
      <c r="P357" s="213">
        <f>O357*H357</f>
        <v>0</v>
      </c>
      <c r="Q357" s="213">
        <v>0.0079000000000000008</v>
      </c>
      <c r="R357" s="213">
        <f>Q357*H357</f>
        <v>16.449364200000002</v>
      </c>
      <c r="S357" s="213">
        <v>0</v>
      </c>
      <c r="T357" s="214">
        <f>S357*H357</f>
        <v>0</v>
      </c>
      <c r="AR357" s="17" t="s">
        <v>137</v>
      </c>
      <c r="AT357" s="17" t="s">
        <v>132</v>
      </c>
      <c r="AU357" s="17" t="s">
        <v>82</v>
      </c>
      <c r="AY357" s="17" t="s">
        <v>130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7" t="s">
        <v>80</v>
      </c>
      <c r="BK357" s="215">
        <f>ROUND(I357*H357,2)</f>
        <v>0</v>
      </c>
      <c r="BL357" s="17" t="s">
        <v>137</v>
      </c>
      <c r="BM357" s="17" t="s">
        <v>935</v>
      </c>
    </row>
    <row r="358" s="11" customFormat="1">
      <c r="B358" s="216"/>
      <c r="C358" s="217"/>
      <c r="D358" s="218" t="s">
        <v>139</v>
      </c>
      <c r="E358" s="217"/>
      <c r="F358" s="220" t="s">
        <v>936</v>
      </c>
      <c r="G358" s="217"/>
      <c r="H358" s="221">
        <v>2082.1979999999999</v>
      </c>
      <c r="I358" s="222"/>
      <c r="J358" s="217"/>
      <c r="K358" s="217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139</v>
      </c>
      <c r="AU358" s="227" t="s">
        <v>82</v>
      </c>
      <c r="AV358" s="11" t="s">
        <v>82</v>
      </c>
      <c r="AW358" s="11" t="s">
        <v>4</v>
      </c>
      <c r="AX358" s="11" t="s">
        <v>80</v>
      </c>
      <c r="AY358" s="227" t="s">
        <v>130</v>
      </c>
    </row>
    <row r="359" s="1" customFormat="1" ht="14.4" customHeight="1">
      <c r="B359" s="38"/>
      <c r="C359" s="204" t="s">
        <v>485</v>
      </c>
      <c r="D359" s="204" t="s">
        <v>132</v>
      </c>
      <c r="E359" s="205" t="s">
        <v>937</v>
      </c>
      <c r="F359" s="206" t="s">
        <v>938</v>
      </c>
      <c r="G359" s="207" t="s">
        <v>135</v>
      </c>
      <c r="H359" s="208">
        <v>196</v>
      </c>
      <c r="I359" s="209"/>
      <c r="J359" s="210">
        <f>ROUND(I359*H359,2)</f>
        <v>0</v>
      </c>
      <c r="K359" s="206" t="s">
        <v>136</v>
      </c>
      <c r="L359" s="43"/>
      <c r="M359" s="211" t="s">
        <v>19</v>
      </c>
      <c r="N359" s="212" t="s">
        <v>43</v>
      </c>
      <c r="O359" s="79"/>
      <c r="P359" s="213">
        <f>O359*H359</f>
        <v>0</v>
      </c>
      <c r="Q359" s="213">
        <v>0.070749999999999993</v>
      </c>
      <c r="R359" s="213">
        <f>Q359*H359</f>
        <v>13.866999999999999</v>
      </c>
      <c r="S359" s="213">
        <v>0</v>
      </c>
      <c r="T359" s="214">
        <f>S359*H359</f>
        <v>0</v>
      </c>
      <c r="AR359" s="17" t="s">
        <v>137</v>
      </c>
      <c r="AT359" s="17" t="s">
        <v>132</v>
      </c>
      <c r="AU359" s="17" t="s">
        <v>82</v>
      </c>
      <c r="AY359" s="17" t="s">
        <v>130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7" t="s">
        <v>80</v>
      </c>
      <c r="BK359" s="215">
        <f>ROUND(I359*H359,2)</f>
        <v>0</v>
      </c>
      <c r="BL359" s="17" t="s">
        <v>137</v>
      </c>
      <c r="BM359" s="17" t="s">
        <v>939</v>
      </c>
    </row>
    <row r="360" s="13" customFormat="1">
      <c r="B360" s="239"/>
      <c r="C360" s="240"/>
      <c r="D360" s="218" t="s">
        <v>139</v>
      </c>
      <c r="E360" s="241" t="s">
        <v>19</v>
      </c>
      <c r="F360" s="242" t="s">
        <v>940</v>
      </c>
      <c r="G360" s="240"/>
      <c r="H360" s="241" t="s">
        <v>19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AT360" s="248" t="s">
        <v>139</v>
      </c>
      <c r="AU360" s="248" t="s">
        <v>82</v>
      </c>
      <c r="AV360" s="13" t="s">
        <v>80</v>
      </c>
      <c r="AW360" s="13" t="s">
        <v>33</v>
      </c>
      <c r="AX360" s="13" t="s">
        <v>72</v>
      </c>
      <c r="AY360" s="248" t="s">
        <v>130</v>
      </c>
    </row>
    <row r="361" s="11" customFormat="1">
      <c r="B361" s="216"/>
      <c r="C361" s="217"/>
      <c r="D361" s="218" t="s">
        <v>139</v>
      </c>
      <c r="E361" s="219" t="s">
        <v>19</v>
      </c>
      <c r="F361" s="220" t="s">
        <v>941</v>
      </c>
      <c r="G361" s="217"/>
      <c r="H361" s="221">
        <v>44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139</v>
      </c>
      <c r="AU361" s="227" t="s">
        <v>82</v>
      </c>
      <c r="AV361" s="11" t="s">
        <v>82</v>
      </c>
      <c r="AW361" s="11" t="s">
        <v>33</v>
      </c>
      <c r="AX361" s="11" t="s">
        <v>72</v>
      </c>
      <c r="AY361" s="227" t="s">
        <v>130</v>
      </c>
    </row>
    <row r="362" s="13" customFormat="1">
      <c r="B362" s="239"/>
      <c r="C362" s="240"/>
      <c r="D362" s="218" t="s">
        <v>139</v>
      </c>
      <c r="E362" s="241" t="s">
        <v>19</v>
      </c>
      <c r="F362" s="242" t="s">
        <v>942</v>
      </c>
      <c r="G362" s="240"/>
      <c r="H362" s="241" t="s">
        <v>19</v>
      </c>
      <c r="I362" s="243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AT362" s="248" t="s">
        <v>139</v>
      </c>
      <c r="AU362" s="248" t="s">
        <v>82</v>
      </c>
      <c r="AV362" s="13" t="s">
        <v>80</v>
      </c>
      <c r="AW362" s="13" t="s">
        <v>33</v>
      </c>
      <c r="AX362" s="13" t="s">
        <v>72</v>
      </c>
      <c r="AY362" s="248" t="s">
        <v>130</v>
      </c>
    </row>
    <row r="363" s="11" customFormat="1">
      <c r="B363" s="216"/>
      <c r="C363" s="217"/>
      <c r="D363" s="218" t="s">
        <v>139</v>
      </c>
      <c r="E363" s="219" t="s">
        <v>19</v>
      </c>
      <c r="F363" s="220" t="s">
        <v>943</v>
      </c>
      <c r="G363" s="217"/>
      <c r="H363" s="221">
        <v>152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139</v>
      </c>
      <c r="AU363" s="227" t="s">
        <v>82</v>
      </c>
      <c r="AV363" s="11" t="s">
        <v>82</v>
      </c>
      <c r="AW363" s="11" t="s">
        <v>33</v>
      </c>
      <c r="AX363" s="11" t="s">
        <v>72</v>
      </c>
      <c r="AY363" s="227" t="s">
        <v>130</v>
      </c>
    </row>
    <row r="364" s="12" customFormat="1">
      <c r="B364" s="228"/>
      <c r="C364" s="229"/>
      <c r="D364" s="218" t="s">
        <v>139</v>
      </c>
      <c r="E364" s="230" t="s">
        <v>19</v>
      </c>
      <c r="F364" s="231" t="s">
        <v>166</v>
      </c>
      <c r="G364" s="229"/>
      <c r="H364" s="232">
        <v>196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139</v>
      </c>
      <c r="AU364" s="238" t="s">
        <v>82</v>
      </c>
      <c r="AV364" s="12" t="s">
        <v>137</v>
      </c>
      <c r="AW364" s="12" t="s">
        <v>33</v>
      </c>
      <c r="AX364" s="12" t="s">
        <v>80</v>
      </c>
      <c r="AY364" s="238" t="s">
        <v>130</v>
      </c>
    </row>
    <row r="365" s="1" customFormat="1" ht="18" customHeight="1">
      <c r="B365" s="38"/>
      <c r="C365" s="204" t="s">
        <v>490</v>
      </c>
      <c r="D365" s="204" t="s">
        <v>132</v>
      </c>
      <c r="E365" s="205" t="s">
        <v>944</v>
      </c>
      <c r="F365" s="206" t="s">
        <v>945</v>
      </c>
      <c r="G365" s="207" t="s">
        <v>135</v>
      </c>
      <c r="H365" s="208">
        <v>32.206000000000003</v>
      </c>
      <c r="I365" s="209"/>
      <c r="J365" s="210">
        <f>ROUND(I365*H365,2)</f>
        <v>0</v>
      </c>
      <c r="K365" s="206" t="s">
        <v>136</v>
      </c>
      <c r="L365" s="43"/>
      <c r="M365" s="211" t="s">
        <v>19</v>
      </c>
      <c r="N365" s="212" t="s">
        <v>43</v>
      </c>
      <c r="O365" s="79"/>
      <c r="P365" s="213">
        <f>O365*H365</f>
        <v>0</v>
      </c>
      <c r="Q365" s="213">
        <v>0.034500000000000003</v>
      </c>
      <c r="R365" s="213">
        <f>Q365*H365</f>
        <v>1.1111070000000003</v>
      </c>
      <c r="S365" s="213">
        <v>0</v>
      </c>
      <c r="T365" s="214">
        <f>S365*H365</f>
        <v>0</v>
      </c>
      <c r="AR365" s="17" t="s">
        <v>137</v>
      </c>
      <c r="AT365" s="17" t="s">
        <v>132</v>
      </c>
      <c r="AU365" s="17" t="s">
        <v>82</v>
      </c>
      <c r="AY365" s="17" t="s">
        <v>130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7" t="s">
        <v>80</v>
      </c>
      <c r="BK365" s="215">
        <f>ROUND(I365*H365,2)</f>
        <v>0</v>
      </c>
      <c r="BL365" s="17" t="s">
        <v>137</v>
      </c>
      <c r="BM365" s="17" t="s">
        <v>946</v>
      </c>
    </row>
    <row r="366" s="11" customFormat="1">
      <c r="B366" s="216"/>
      <c r="C366" s="217"/>
      <c r="D366" s="218" t="s">
        <v>139</v>
      </c>
      <c r="E366" s="219" t="s">
        <v>19</v>
      </c>
      <c r="F366" s="220" t="s">
        <v>947</v>
      </c>
      <c r="G366" s="217"/>
      <c r="H366" s="221">
        <v>32.206000000000003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139</v>
      </c>
      <c r="AU366" s="227" t="s">
        <v>82</v>
      </c>
      <c r="AV366" s="11" t="s">
        <v>82</v>
      </c>
      <c r="AW366" s="11" t="s">
        <v>33</v>
      </c>
      <c r="AX366" s="11" t="s">
        <v>80</v>
      </c>
      <c r="AY366" s="227" t="s">
        <v>130</v>
      </c>
    </row>
    <row r="367" s="1" customFormat="1" ht="14.4" customHeight="1">
      <c r="B367" s="38"/>
      <c r="C367" s="204" t="s">
        <v>495</v>
      </c>
      <c r="D367" s="204" t="s">
        <v>132</v>
      </c>
      <c r="E367" s="205" t="s">
        <v>948</v>
      </c>
      <c r="F367" s="206" t="s">
        <v>949</v>
      </c>
      <c r="G367" s="207" t="s">
        <v>135</v>
      </c>
      <c r="H367" s="208">
        <v>32.206000000000003</v>
      </c>
      <c r="I367" s="209"/>
      <c r="J367" s="210">
        <f>ROUND(I367*H367,2)</f>
        <v>0</v>
      </c>
      <c r="K367" s="206" t="s">
        <v>136</v>
      </c>
      <c r="L367" s="43"/>
      <c r="M367" s="211" t="s">
        <v>19</v>
      </c>
      <c r="N367" s="212" t="s">
        <v>43</v>
      </c>
      <c r="O367" s="79"/>
      <c r="P367" s="213">
        <f>O367*H367</f>
        <v>0</v>
      </c>
      <c r="Q367" s="213">
        <v>0.016</v>
      </c>
      <c r="R367" s="213">
        <f>Q367*H367</f>
        <v>0.51529600000000009</v>
      </c>
      <c r="S367" s="213">
        <v>0</v>
      </c>
      <c r="T367" s="214">
        <f>S367*H367</f>
        <v>0</v>
      </c>
      <c r="AR367" s="17" t="s">
        <v>137</v>
      </c>
      <c r="AT367" s="17" t="s">
        <v>132</v>
      </c>
      <c r="AU367" s="17" t="s">
        <v>82</v>
      </c>
      <c r="AY367" s="17" t="s">
        <v>130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7" t="s">
        <v>80</v>
      </c>
      <c r="BK367" s="215">
        <f>ROUND(I367*H367,2)</f>
        <v>0</v>
      </c>
      <c r="BL367" s="17" t="s">
        <v>137</v>
      </c>
      <c r="BM367" s="17" t="s">
        <v>950</v>
      </c>
    </row>
    <row r="368" s="1" customFormat="1" ht="14.4" customHeight="1">
      <c r="B368" s="38"/>
      <c r="C368" s="204" t="s">
        <v>502</v>
      </c>
      <c r="D368" s="204" t="s">
        <v>132</v>
      </c>
      <c r="E368" s="205" t="s">
        <v>951</v>
      </c>
      <c r="F368" s="206" t="s">
        <v>952</v>
      </c>
      <c r="G368" s="207" t="s">
        <v>135</v>
      </c>
      <c r="H368" s="208">
        <v>858</v>
      </c>
      <c r="I368" s="209"/>
      <c r="J368" s="210">
        <f>ROUND(I368*H368,2)</f>
        <v>0</v>
      </c>
      <c r="K368" s="206" t="s">
        <v>136</v>
      </c>
      <c r="L368" s="43"/>
      <c r="M368" s="211" t="s">
        <v>19</v>
      </c>
      <c r="N368" s="212" t="s">
        <v>43</v>
      </c>
      <c r="O368" s="79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17" t="s">
        <v>137</v>
      </c>
      <c r="AT368" s="17" t="s">
        <v>132</v>
      </c>
      <c r="AU368" s="17" t="s">
        <v>82</v>
      </c>
      <c r="AY368" s="17" t="s">
        <v>130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7" t="s">
        <v>80</v>
      </c>
      <c r="BK368" s="215">
        <f>ROUND(I368*H368,2)</f>
        <v>0</v>
      </c>
      <c r="BL368" s="17" t="s">
        <v>137</v>
      </c>
      <c r="BM368" s="17" t="s">
        <v>953</v>
      </c>
    </row>
    <row r="369" s="11" customFormat="1">
      <c r="B369" s="216"/>
      <c r="C369" s="217"/>
      <c r="D369" s="218" t="s">
        <v>139</v>
      </c>
      <c r="E369" s="219" t="s">
        <v>19</v>
      </c>
      <c r="F369" s="220" t="s">
        <v>954</v>
      </c>
      <c r="G369" s="217"/>
      <c r="H369" s="221">
        <v>858</v>
      </c>
      <c r="I369" s="222"/>
      <c r="J369" s="217"/>
      <c r="K369" s="217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139</v>
      </c>
      <c r="AU369" s="227" t="s">
        <v>82</v>
      </c>
      <c r="AV369" s="11" t="s">
        <v>82</v>
      </c>
      <c r="AW369" s="11" t="s">
        <v>33</v>
      </c>
      <c r="AX369" s="11" t="s">
        <v>72</v>
      </c>
      <c r="AY369" s="227" t="s">
        <v>130</v>
      </c>
    </row>
    <row r="370" s="12" customFormat="1">
      <c r="B370" s="228"/>
      <c r="C370" s="229"/>
      <c r="D370" s="218" t="s">
        <v>139</v>
      </c>
      <c r="E370" s="230" t="s">
        <v>565</v>
      </c>
      <c r="F370" s="231" t="s">
        <v>166</v>
      </c>
      <c r="G370" s="229"/>
      <c r="H370" s="232">
        <v>858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139</v>
      </c>
      <c r="AU370" s="238" t="s">
        <v>82</v>
      </c>
      <c r="AV370" s="12" t="s">
        <v>137</v>
      </c>
      <c r="AW370" s="12" t="s">
        <v>33</v>
      </c>
      <c r="AX370" s="12" t="s">
        <v>80</v>
      </c>
      <c r="AY370" s="238" t="s">
        <v>130</v>
      </c>
    </row>
    <row r="371" s="1" customFormat="1" ht="14.4" customHeight="1">
      <c r="B371" s="38"/>
      <c r="C371" s="204" t="s">
        <v>509</v>
      </c>
      <c r="D371" s="204" t="s">
        <v>132</v>
      </c>
      <c r="E371" s="205" t="s">
        <v>955</v>
      </c>
      <c r="F371" s="206" t="s">
        <v>956</v>
      </c>
      <c r="G371" s="207" t="s">
        <v>156</v>
      </c>
      <c r="H371" s="208">
        <v>2.3860000000000001</v>
      </c>
      <c r="I371" s="209"/>
      <c r="J371" s="210">
        <f>ROUND(I371*H371,2)</f>
        <v>0</v>
      </c>
      <c r="K371" s="206" t="s">
        <v>136</v>
      </c>
      <c r="L371" s="43"/>
      <c r="M371" s="211" t="s">
        <v>19</v>
      </c>
      <c r="N371" s="212" t="s">
        <v>43</v>
      </c>
      <c r="O371" s="79"/>
      <c r="P371" s="213">
        <f>O371*H371</f>
        <v>0</v>
      </c>
      <c r="Q371" s="213">
        <v>2.45329</v>
      </c>
      <c r="R371" s="213">
        <f>Q371*H371</f>
        <v>5.8535499400000006</v>
      </c>
      <c r="S371" s="213">
        <v>0</v>
      </c>
      <c r="T371" s="214">
        <f>S371*H371</f>
        <v>0</v>
      </c>
      <c r="AR371" s="17" t="s">
        <v>137</v>
      </c>
      <c r="AT371" s="17" t="s">
        <v>132</v>
      </c>
      <c r="AU371" s="17" t="s">
        <v>82</v>
      </c>
      <c r="AY371" s="17" t="s">
        <v>130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17" t="s">
        <v>80</v>
      </c>
      <c r="BK371" s="215">
        <f>ROUND(I371*H371,2)</f>
        <v>0</v>
      </c>
      <c r="BL371" s="17" t="s">
        <v>137</v>
      </c>
      <c r="BM371" s="17" t="s">
        <v>957</v>
      </c>
    </row>
    <row r="372" s="11" customFormat="1">
      <c r="B372" s="216"/>
      <c r="C372" s="217"/>
      <c r="D372" s="218" t="s">
        <v>139</v>
      </c>
      <c r="E372" s="219" t="s">
        <v>19</v>
      </c>
      <c r="F372" s="220" t="s">
        <v>958</v>
      </c>
      <c r="G372" s="217"/>
      <c r="H372" s="221">
        <v>2.3860000000000001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139</v>
      </c>
      <c r="AU372" s="227" t="s">
        <v>82</v>
      </c>
      <c r="AV372" s="11" t="s">
        <v>82</v>
      </c>
      <c r="AW372" s="11" t="s">
        <v>33</v>
      </c>
      <c r="AX372" s="11" t="s">
        <v>80</v>
      </c>
      <c r="AY372" s="227" t="s">
        <v>130</v>
      </c>
    </row>
    <row r="373" s="1" customFormat="1" ht="14.4" customHeight="1">
      <c r="B373" s="38"/>
      <c r="C373" s="204" t="s">
        <v>514</v>
      </c>
      <c r="D373" s="204" t="s">
        <v>132</v>
      </c>
      <c r="E373" s="205" t="s">
        <v>959</v>
      </c>
      <c r="F373" s="206" t="s">
        <v>960</v>
      </c>
      <c r="G373" s="207" t="s">
        <v>156</v>
      </c>
      <c r="H373" s="208">
        <v>10.926</v>
      </c>
      <c r="I373" s="209"/>
      <c r="J373" s="210">
        <f>ROUND(I373*H373,2)</f>
        <v>0</v>
      </c>
      <c r="K373" s="206" t="s">
        <v>136</v>
      </c>
      <c r="L373" s="43"/>
      <c r="M373" s="211" t="s">
        <v>19</v>
      </c>
      <c r="N373" s="212" t="s">
        <v>43</v>
      </c>
      <c r="O373" s="79"/>
      <c r="P373" s="213">
        <f>O373*H373</f>
        <v>0</v>
      </c>
      <c r="Q373" s="213">
        <v>2.45329</v>
      </c>
      <c r="R373" s="213">
        <f>Q373*H373</f>
        <v>26.80464654</v>
      </c>
      <c r="S373" s="213">
        <v>0</v>
      </c>
      <c r="T373" s="214">
        <f>S373*H373</f>
        <v>0</v>
      </c>
      <c r="AR373" s="17" t="s">
        <v>137</v>
      </c>
      <c r="AT373" s="17" t="s">
        <v>132</v>
      </c>
      <c r="AU373" s="17" t="s">
        <v>82</v>
      </c>
      <c r="AY373" s="17" t="s">
        <v>130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17" t="s">
        <v>80</v>
      </c>
      <c r="BK373" s="215">
        <f>ROUND(I373*H373,2)</f>
        <v>0</v>
      </c>
      <c r="BL373" s="17" t="s">
        <v>137</v>
      </c>
      <c r="BM373" s="17" t="s">
        <v>961</v>
      </c>
    </row>
    <row r="374" s="11" customFormat="1">
      <c r="B374" s="216"/>
      <c r="C374" s="217"/>
      <c r="D374" s="218" t="s">
        <v>139</v>
      </c>
      <c r="E374" s="219" t="s">
        <v>19</v>
      </c>
      <c r="F374" s="220" t="s">
        <v>962</v>
      </c>
      <c r="G374" s="217"/>
      <c r="H374" s="221">
        <v>5.6749999999999998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139</v>
      </c>
      <c r="AU374" s="227" t="s">
        <v>82</v>
      </c>
      <c r="AV374" s="11" t="s">
        <v>82</v>
      </c>
      <c r="AW374" s="11" t="s">
        <v>33</v>
      </c>
      <c r="AX374" s="11" t="s">
        <v>72</v>
      </c>
      <c r="AY374" s="227" t="s">
        <v>130</v>
      </c>
    </row>
    <row r="375" s="11" customFormat="1">
      <c r="B375" s="216"/>
      <c r="C375" s="217"/>
      <c r="D375" s="218" t="s">
        <v>139</v>
      </c>
      <c r="E375" s="219" t="s">
        <v>19</v>
      </c>
      <c r="F375" s="220" t="s">
        <v>963</v>
      </c>
      <c r="G375" s="217"/>
      <c r="H375" s="221">
        <v>5.2510000000000003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139</v>
      </c>
      <c r="AU375" s="227" t="s">
        <v>82</v>
      </c>
      <c r="AV375" s="11" t="s">
        <v>82</v>
      </c>
      <c r="AW375" s="11" t="s">
        <v>33</v>
      </c>
      <c r="AX375" s="11" t="s">
        <v>72</v>
      </c>
      <c r="AY375" s="227" t="s">
        <v>130</v>
      </c>
    </row>
    <row r="376" s="12" customFormat="1">
      <c r="B376" s="228"/>
      <c r="C376" s="229"/>
      <c r="D376" s="218" t="s">
        <v>139</v>
      </c>
      <c r="E376" s="230" t="s">
        <v>19</v>
      </c>
      <c r="F376" s="231" t="s">
        <v>166</v>
      </c>
      <c r="G376" s="229"/>
      <c r="H376" s="232">
        <v>10.926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139</v>
      </c>
      <c r="AU376" s="238" t="s">
        <v>82</v>
      </c>
      <c r="AV376" s="12" t="s">
        <v>137</v>
      </c>
      <c r="AW376" s="12" t="s">
        <v>33</v>
      </c>
      <c r="AX376" s="12" t="s">
        <v>80</v>
      </c>
      <c r="AY376" s="238" t="s">
        <v>130</v>
      </c>
    </row>
    <row r="377" s="1" customFormat="1" ht="14.4" customHeight="1">
      <c r="B377" s="38"/>
      <c r="C377" s="204" t="s">
        <v>520</v>
      </c>
      <c r="D377" s="204" t="s">
        <v>132</v>
      </c>
      <c r="E377" s="205" t="s">
        <v>964</v>
      </c>
      <c r="F377" s="206" t="s">
        <v>965</v>
      </c>
      <c r="G377" s="207" t="s">
        <v>195</v>
      </c>
      <c r="H377" s="208">
        <v>0.53600000000000003</v>
      </c>
      <c r="I377" s="209"/>
      <c r="J377" s="210">
        <f>ROUND(I377*H377,2)</f>
        <v>0</v>
      </c>
      <c r="K377" s="206" t="s">
        <v>136</v>
      </c>
      <c r="L377" s="43"/>
      <c r="M377" s="211" t="s">
        <v>19</v>
      </c>
      <c r="N377" s="212" t="s">
        <v>43</v>
      </c>
      <c r="O377" s="79"/>
      <c r="P377" s="213">
        <f>O377*H377</f>
        <v>0</v>
      </c>
      <c r="Q377" s="213">
        <v>1.06277</v>
      </c>
      <c r="R377" s="213">
        <f>Q377*H377</f>
        <v>0.56964471999999999</v>
      </c>
      <c r="S377" s="213">
        <v>0</v>
      </c>
      <c r="T377" s="214">
        <f>S377*H377</f>
        <v>0</v>
      </c>
      <c r="AR377" s="17" t="s">
        <v>137</v>
      </c>
      <c r="AT377" s="17" t="s">
        <v>132</v>
      </c>
      <c r="AU377" s="17" t="s">
        <v>82</v>
      </c>
      <c r="AY377" s="17" t="s">
        <v>130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17" t="s">
        <v>80</v>
      </c>
      <c r="BK377" s="215">
        <f>ROUND(I377*H377,2)</f>
        <v>0</v>
      </c>
      <c r="BL377" s="17" t="s">
        <v>137</v>
      </c>
      <c r="BM377" s="17" t="s">
        <v>966</v>
      </c>
    </row>
    <row r="378" s="11" customFormat="1">
      <c r="B378" s="216"/>
      <c r="C378" s="217"/>
      <c r="D378" s="218" t="s">
        <v>139</v>
      </c>
      <c r="E378" s="219" t="s">
        <v>19</v>
      </c>
      <c r="F378" s="220" t="s">
        <v>967</v>
      </c>
      <c r="G378" s="217"/>
      <c r="H378" s="221">
        <v>0.20999999999999999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139</v>
      </c>
      <c r="AU378" s="227" t="s">
        <v>82</v>
      </c>
      <c r="AV378" s="11" t="s">
        <v>82</v>
      </c>
      <c r="AW378" s="11" t="s">
        <v>33</v>
      </c>
      <c r="AX378" s="11" t="s">
        <v>72</v>
      </c>
      <c r="AY378" s="227" t="s">
        <v>130</v>
      </c>
    </row>
    <row r="379" s="11" customFormat="1">
      <c r="B379" s="216"/>
      <c r="C379" s="217"/>
      <c r="D379" s="218" t="s">
        <v>139</v>
      </c>
      <c r="E379" s="219" t="s">
        <v>19</v>
      </c>
      <c r="F379" s="220" t="s">
        <v>968</v>
      </c>
      <c r="G379" s="217"/>
      <c r="H379" s="221">
        <v>0.19400000000000001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139</v>
      </c>
      <c r="AU379" s="227" t="s">
        <v>82</v>
      </c>
      <c r="AV379" s="11" t="s">
        <v>82</v>
      </c>
      <c r="AW379" s="11" t="s">
        <v>33</v>
      </c>
      <c r="AX379" s="11" t="s">
        <v>72</v>
      </c>
      <c r="AY379" s="227" t="s">
        <v>130</v>
      </c>
    </row>
    <row r="380" s="11" customFormat="1">
      <c r="B380" s="216"/>
      <c r="C380" s="217"/>
      <c r="D380" s="218" t="s">
        <v>139</v>
      </c>
      <c r="E380" s="219" t="s">
        <v>19</v>
      </c>
      <c r="F380" s="220" t="s">
        <v>969</v>
      </c>
      <c r="G380" s="217"/>
      <c r="H380" s="221">
        <v>0.13200000000000001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139</v>
      </c>
      <c r="AU380" s="227" t="s">
        <v>82</v>
      </c>
      <c r="AV380" s="11" t="s">
        <v>82</v>
      </c>
      <c r="AW380" s="11" t="s">
        <v>33</v>
      </c>
      <c r="AX380" s="11" t="s">
        <v>72</v>
      </c>
      <c r="AY380" s="227" t="s">
        <v>130</v>
      </c>
    </row>
    <row r="381" s="12" customFormat="1">
      <c r="B381" s="228"/>
      <c r="C381" s="229"/>
      <c r="D381" s="218" t="s">
        <v>139</v>
      </c>
      <c r="E381" s="230" t="s">
        <v>19</v>
      </c>
      <c r="F381" s="231" t="s">
        <v>166</v>
      </c>
      <c r="G381" s="229"/>
      <c r="H381" s="232">
        <v>0.53600000000000003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139</v>
      </c>
      <c r="AU381" s="238" t="s">
        <v>82</v>
      </c>
      <c r="AV381" s="12" t="s">
        <v>137</v>
      </c>
      <c r="AW381" s="12" t="s">
        <v>33</v>
      </c>
      <c r="AX381" s="12" t="s">
        <v>80</v>
      </c>
      <c r="AY381" s="238" t="s">
        <v>130</v>
      </c>
    </row>
    <row r="382" s="1" customFormat="1" ht="14.4" customHeight="1">
      <c r="B382" s="38"/>
      <c r="C382" s="204" t="s">
        <v>525</v>
      </c>
      <c r="D382" s="204" t="s">
        <v>132</v>
      </c>
      <c r="E382" s="205" t="s">
        <v>970</v>
      </c>
      <c r="F382" s="206" t="s">
        <v>971</v>
      </c>
      <c r="G382" s="207" t="s">
        <v>135</v>
      </c>
      <c r="H382" s="208">
        <v>251.86000000000001</v>
      </c>
      <c r="I382" s="209"/>
      <c r="J382" s="210">
        <f>ROUND(I382*H382,2)</f>
        <v>0</v>
      </c>
      <c r="K382" s="206" t="s">
        <v>136</v>
      </c>
      <c r="L382" s="43"/>
      <c r="M382" s="211" t="s">
        <v>19</v>
      </c>
      <c r="N382" s="212" t="s">
        <v>43</v>
      </c>
      <c r="O382" s="79"/>
      <c r="P382" s="213">
        <f>O382*H382</f>
        <v>0</v>
      </c>
      <c r="Q382" s="213">
        <v>0.071400000000000005</v>
      </c>
      <c r="R382" s="213">
        <f>Q382*H382</f>
        <v>17.982804000000002</v>
      </c>
      <c r="S382" s="213">
        <v>0</v>
      </c>
      <c r="T382" s="214">
        <f>S382*H382</f>
        <v>0</v>
      </c>
      <c r="AR382" s="17" t="s">
        <v>137</v>
      </c>
      <c r="AT382" s="17" t="s">
        <v>132</v>
      </c>
      <c r="AU382" s="17" t="s">
        <v>82</v>
      </c>
      <c r="AY382" s="17" t="s">
        <v>130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17" t="s">
        <v>80</v>
      </c>
      <c r="BK382" s="215">
        <f>ROUND(I382*H382,2)</f>
        <v>0</v>
      </c>
      <c r="BL382" s="17" t="s">
        <v>137</v>
      </c>
      <c r="BM382" s="17" t="s">
        <v>972</v>
      </c>
    </row>
    <row r="383" s="11" customFormat="1">
      <c r="B383" s="216"/>
      <c r="C383" s="217"/>
      <c r="D383" s="218" t="s">
        <v>139</v>
      </c>
      <c r="E383" s="219" t="s">
        <v>19</v>
      </c>
      <c r="F383" s="220" t="s">
        <v>973</v>
      </c>
      <c r="G383" s="217"/>
      <c r="H383" s="221">
        <v>251.86000000000001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139</v>
      </c>
      <c r="AU383" s="227" t="s">
        <v>82</v>
      </c>
      <c r="AV383" s="11" t="s">
        <v>82</v>
      </c>
      <c r="AW383" s="11" t="s">
        <v>33</v>
      </c>
      <c r="AX383" s="11" t="s">
        <v>80</v>
      </c>
      <c r="AY383" s="227" t="s">
        <v>130</v>
      </c>
    </row>
    <row r="384" s="1" customFormat="1" ht="14.4" customHeight="1">
      <c r="B384" s="38"/>
      <c r="C384" s="204" t="s">
        <v>532</v>
      </c>
      <c r="D384" s="204" t="s">
        <v>132</v>
      </c>
      <c r="E384" s="205" t="s">
        <v>974</v>
      </c>
      <c r="F384" s="206" t="s">
        <v>975</v>
      </c>
      <c r="G384" s="207" t="s">
        <v>135</v>
      </c>
      <c r="H384" s="208">
        <v>120.88</v>
      </c>
      <c r="I384" s="209"/>
      <c r="J384" s="210">
        <f>ROUND(I384*H384,2)</f>
        <v>0</v>
      </c>
      <c r="K384" s="206" t="s">
        <v>136</v>
      </c>
      <c r="L384" s="43"/>
      <c r="M384" s="211" t="s">
        <v>19</v>
      </c>
      <c r="N384" s="212" t="s">
        <v>43</v>
      </c>
      <c r="O384" s="79"/>
      <c r="P384" s="213">
        <f>O384*H384</f>
        <v>0</v>
      </c>
      <c r="Q384" s="213">
        <v>0.10199999999999999</v>
      </c>
      <c r="R384" s="213">
        <f>Q384*H384</f>
        <v>12.329759999999999</v>
      </c>
      <c r="S384" s="213">
        <v>0</v>
      </c>
      <c r="T384" s="214">
        <f>S384*H384</f>
        <v>0</v>
      </c>
      <c r="AR384" s="17" t="s">
        <v>137</v>
      </c>
      <c r="AT384" s="17" t="s">
        <v>132</v>
      </c>
      <c r="AU384" s="17" t="s">
        <v>82</v>
      </c>
      <c r="AY384" s="17" t="s">
        <v>130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17" t="s">
        <v>80</v>
      </c>
      <c r="BK384" s="215">
        <f>ROUND(I384*H384,2)</f>
        <v>0</v>
      </c>
      <c r="BL384" s="17" t="s">
        <v>137</v>
      </c>
      <c r="BM384" s="17" t="s">
        <v>976</v>
      </c>
    </row>
    <row r="385" s="11" customFormat="1">
      <c r="B385" s="216"/>
      <c r="C385" s="217"/>
      <c r="D385" s="218" t="s">
        <v>139</v>
      </c>
      <c r="E385" s="219" t="s">
        <v>19</v>
      </c>
      <c r="F385" s="220" t="s">
        <v>977</v>
      </c>
      <c r="G385" s="217"/>
      <c r="H385" s="221">
        <v>47.289999999999999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139</v>
      </c>
      <c r="AU385" s="227" t="s">
        <v>82</v>
      </c>
      <c r="AV385" s="11" t="s">
        <v>82</v>
      </c>
      <c r="AW385" s="11" t="s">
        <v>33</v>
      </c>
      <c r="AX385" s="11" t="s">
        <v>72</v>
      </c>
      <c r="AY385" s="227" t="s">
        <v>130</v>
      </c>
    </row>
    <row r="386" s="11" customFormat="1">
      <c r="B386" s="216"/>
      <c r="C386" s="217"/>
      <c r="D386" s="218" t="s">
        <v>139</v>
      </c>
      <c r="E386" s="219" t="s">
        <v>19</v>
      </c>
      <c r="F386" s="220" t="s">
        <v>978</v>
      </c>
      <c r="G386" s="217"/>
      <c r="H386" s="221">
        <v>43.759999999999998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139</v>
      </c>
      <c r="AU386" s="227" t="s">
        <v>82</v>
      </c>
      <c r="AV386" s="11" t="s">
        <v>82</v>
      </c>
      <c r="AW386" s="11" t="s">
        <v>33</v>
      </c>
      <c r="AX386" s="11" t="s">
        <v>72</v>
      </c>
      <c r="AY386" s="227" t="s">
        <v>130</v>
      </c>
    </row>
    <row r="387" s="11" customFormat="1">
      <c r="B387" s="216"/>
      <c r="C387" s="217"/>
      <c r="D387" s="218" t="s">
        <v>139</v>
      </c>
      <c r="E387" s="219" t="s">
        <v>19</v>
      </c>
      <c r="F387" s="220" t="s">
        <v>979</v>
      </c>
      <c r="G387" s="217"/>
      <c r="H387" s="221">
        <v>29.829999999999998</v>
      </c>
      <c r="I387" s="222"/>
      <c r="J387" s="217"/>
      <c r="K387" s="217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139</v>
      </c>
      <c r="AU387" s="227" t="s">
        <v>82</v>
      </c>
      <c r="AV387" s="11" t="s">
        <v>82</v>
      </c>
      <c r="AW387" s="11" t="s">
        <v>33</v>
      </c>
      <c r="AX387" s="11" t="s">
        <v>72</v>
      </c>
      <c r="AY387" s="227" t="s">
        <v>130</v>
      </c>
    </row>
    <row r="388" s="12" customFormat="1">
      <c r="B388" s="228"/>
      <c r="C388" s="229"/>
      <c r="D388" s="218" t="s">
        <v>139</v>
      </c>
      <c r="E388" s="230" t="s">
        <v>19</v>
      </c>
      <c r="F388" s="231" t="s">
        <v>166</v>
      </c>
      <c r="G388" s="229"/>
      <c r="H388" s="232">
        <v>120.88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139</v>
      </c>
      <c r="AU388" s="238" t="s">
        <v>82</v>
      </c>
      <c r="AV388" s="12" t="s">
        <v>137</v>
      </c>
      <c r="AW388" s="12" t="s">
        <v>33</v>
      </c>
      <c r="AX388" s="12" t="s">
        <v>80</v>
      </c>
      <c r="AY388" s="238" t="s">
        <v>130</v>
      </c>
    </row>
    <row r="389" s="1" customFormat="1" ht="14.4" customHeight="1">
      <c r="B389" s="38"/>
      <c r="C389" s="204" t="s">
        <v>542</v>
      </c>
      <c r="D389" s="204" t="s">
        <v>132</v>
      </c>
      <c r="E389" s="205" t="s">
        <v>980</v>
      </c>
      <c r="F389" s="206" t="s">
        <v>981</v>
      </c>
      <c r="G389" s="207" t="s">
        <v>156</v>
      </c>
      <c r="H389" s="208">
        <v>21.242999999999999</v>
      </c>
      <c r="I389" s="209"/>
      <c r="J389" s="210">
        <f>ROUND(I389*H389,2)</f>
        <v>0</v>
      </c>
      <c r="K389" s="206" t="s">
        <v>136</v>
      </c>
      <c r="L389" s="43"/>
      <c r="M389" s="211" t="s">
        <v>19</v>
      </c>
      <c r="N389" s="212" t="s">
        <v>43</v>
      </c>
      <c r="O389" s="79"/>
      <c r="P389" s="213">
        <f>O389*H389</f>
        <v>0</v>
      </c>
      <c r="Q389" s="213">
        <v>2.1600000000000001</v>
      </c>
      <c r="R389" s="213">
        <f>Q389*H389</f>
        <v>45.884880000000003</v>
      </c>
      <c r="S389" s="213">
        <v>0</v>
      </c>
      <c r="T389" s="214">
        <f>S389*H389</f>
        <v>0</v>
      </c>
      <c r="AR389" s="17" t="s">
        <v>137</v>
      </c>
      <c r="AT389" s="17" t="s">
        <v>132</v>
      </c>
      <c r="AU389" s="17" t="s">
        <v>82</v>
      </c>
      <c r="AY389" s="17" t="s">
        <v>130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7" t="s">
        <v>80</v>
      </c>
      <c r="BK389" s="215">
        <f>ROUND(I389*H389,2)</f>
        <v>0</v>
      </c>
      <c r="BL389" s="17" t="s">
        <v>137</v>
      </c>
      <c r="BM389" s="17" t="s">
        <v>982</v>
      </c>
    </row>
    <row r="390" s="11" customFormat="1">
      <c r="B390" s="216"/>
      <c r="C390" s="217"/>
      <c r="D390" s="218" t="s">
        <v>139</v>
      </c>
      <c r="E390" s="219" t="s">
        <v>19</v>
      </c>
      <c r="F390" s="220" t="s">
        <v>983</v>
      </c>
      <c r="G390" s="217"/>
      <c r="H390" s="221">
        <v>7.0940000000000003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139</v>
      </c>
      <c r="AU390" s="227" t="s">
        <v>82</v>
      </c>
      <c r="AV390" s="11" t="s">
        <v>82</v>
      </c>
      <c r="AW390" s="11" t="s">
        <v>33</v>
      </c>
      <c r="AX390" s="11" t="s">
        <v>72</v>
      </c>
      <c r="AY390" s="227" t="s">
        <v>130</v>
      </c>
    </row>
    <row r="391" s="11" customFormat="1">
      <c r="B391" s="216"/>
      <c r="C391" s="217"/>
      <c r="D391" s="218" t="s">
        <v>139</v>
      </c>
      <c r="E391" s="219" t="s">
        <v>19</v>
      </c>
      <c r="F391" s="220" t="s">
        <v>984</v>
      </c>
      <c r="G391" s="217"/>
      <c r="H391" s="221">
        <v>7.6580000000000004</v>
      </c>
      <c r="I391" s="222"/>
      <c r="J391" s="217"/>
      <c r="K391" s="217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139</v>
      </c>
      <c r="AU391" s="227" t="s">
        <v>82</v>
      </c>
      <c r="AV391" s="11" t="s">
        <v>82</v>
      </c>
      <c r="AW391" s="11" t="s">
        <v>33</v>
      </c>
      <c r="AX391" s="11" t="s">
        <v>72</v>
      </c>
      <c r="AY391" s="227" t="s">
        <v>130</v>
      </c>
    </row>
    <row r="392" s="11" customFormat="1">
      <c r="B392" s="216"/>
      <c r="C392" s="217"/>
      <c r="D392" s="218" t="s">
        <v>139</v>
      </c>
      <c r="E392" s="219" t="s">
        <v>19</v>
      </c>
      <c r="F392" s="220" t="s">
        <v>985</v>
      </c>
      <c r="G392" s="217"/>
      <c r="H392" s="221">
        <v>0.52500000000000002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139</v>
      </c>
      <c r="AU392" s="227" t="s">
        <v>82</v>
      </c>
      <c r="AV392" s="11" t="s">
        <v>82</v>
      </c>
      <c r="AW392" s="11" t="s">
        <v>33</v>
      </c>
      <c r="AX392" s="11" t="s">
        <v>72</v>
      </c>
      <c r="AY392" s="227" t="s">
        <v>130</v>
      </c>
    </row>
    <row r="393" s="11" customFormat="1">
      <c r="B393" s="216"/>
      <c r="C393" s="217"/>
      <c r="D393" s="218" t="s">
        <v>139</v>
      </c>
      <c r="E393" s="219" t="s">
        <v>19</v>
      </c>
      <c r="F393" s="220" t="s">
        <v>986</v>
      </c>
      <c r="G393" s="217"/>
      <c r="H393" s="221">
        <v>5.9660000000000002</v>
      </c>
      <c r="I393" s="222"/>
      <c r="J393" s="217"/>
      <c r="K393" s="217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139</v>
      </c>
      <c r="AU393" s="227" t="s">
        <v>82</v>
      </c>
      <c r="AV393" s="11" t="s">
        <v>82</v>
      </c>
      <c r="AW393" s="11" t="s">
        <v>33</v>
      </c>
      <c r="AX393" s="11" t="s">
        <v>72</v>
      </c>
      <c r="AY393" s="227" t="s">
        <v>130</v>
      </c>
    </row>
    <row r="394" s="12" customFormat="1">
      <c r="B394" s="228"/>
      <c r="C394" s="229"/>
      <c r="D394" s="218" t="s">
        <v>139</v>
      </c>
      <c r="E394" s="230" t="s">
        <v>19</v>
      </c>
      <c r="F394" s="231" t="s">
        <v>166</v>
      </c>
      <c r="G394" s="229"/>
      <c r="H394" s="232">
        <v>21.242999999999999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139</v>
      </c>
      <c r="AU394" s="238" t="s">
        <v>82</v>
      </c>
      <c r="AV394" s="12" t="s">
        <v>137</v>
      </c>
      <c r="AW394" s="12" t="s">
        <v>33</v>
      </c>
      <c r="AX394" s="12" t="s">
        <v>80</v>
      </c>
      <c r="AY394" s="238" t="s">
        <v>130</v>
      </c>
    </row>
    <row r="395" s="1" customFormat="1" ht="18" customHeight="1">
      <c r="B395" s="38"/>
      <c r="C395" s="204" t="s">
        <v>549</v>
      </c>
      <c r="D395" s="204" t="s">
        <v>132</v>
      </c>
      <c r="E395" s="205" t="s">
        <v>987</v>
      </c>
      <c r="F395" s="206" t="s">
        <v>988</v>
      </c>
      <c r="G395" s="207" t="s">
        <v>721</v>
      </c>
      <c r="H395" s="208">
        <v>1</v>
      </c>
      <c r="I395" s="209"/>
      <c r="J395" s="210">
        <f>ROUND(I395*H395,2)</f>
        <v>0</v>
      </c>
      <c r="K395" s="206" t="s">
        <v>136</v>
      </c>
      <c r="L395" s="43"/>
      <c r="M395" s="211" t="s">
        <v>19</v>
      </c>
      <c r="N395" s="212" t="s">
        <v>43</v>
      </c>
      <c r="O395" s="79"/>
      <c r="P395" s="213">
        <f>O395*H395</f>
        <v>0</v>
      </c>
      <c r="Q395" s="213">
        <v>0.00096000000000000002</v>
      </c>
      <c r="R395" s="213">
        <f>Q395*H395</f>
        <v>0.00096000000000000002</v>
      </c>
      <c r="S395" s="213">
        <v>0</v>
      </c>
      <c r="T395" s="214">
        <f>S395*H395</f>
        <v>0</v>
      </c>
      <c r="AR395" s="17" t="s">
        <v>137</v>
      </c>
      <c r="AT395" s="17" t="s">
        <v>132</v>
      </c>
      <c r="AU395" s="17" t="s">
        <v>82</v>
      </c>
      <c r="AY395" s="17" t="s">
        <v>130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7" t="s">
        <v>80</v>
      </c>
      <c r="BK395" s="215">
        <f>ROUND(I395*H395,2)</f>
        <v>0</v>
      </c>
      <c r="BL395" s="17" t="s">
        <v>137</v>
      </c>
      <c r="BM395" s="17" t="s">
        <v>989</v>
      </c>
    </row>
    <row r="396" s="11" customFormat="1">
      <c r="B396" s="216"/>
      <c r="C396" s="217"/>
      <c r="D396" s="218" t="s">
        <v>139</v>
      </c>
      <c r="E396" s="219" t="s">
        <v>19</v>
      </c>
      <c r="F396" s="220" t="s">
        <v>990</v>
      </c>
      <c r="G396" s="217"/>
      <c r="H396" s="221">
        <v>1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139</v>
      </c>
      <c r="AU396" s="227" t="s">
        <v>82</v>
      </c>
      <c r="AV396" s="11" t="s">
        <v>82</v>
      </c>
      <c r="AW396" s="11" t="s">
        <v>33</v>
      </c>
      <c r="AX396" s="11" t="s">
        <v>80</v>
      </c>
      <c r="AY396" s="227" t="s">
        <v>130</v>
      </c>
    </row>
    <row r="397" s="1" customFormat="1" ht="14.4" customHeight="1">
      <c r="B397" s="38"/>
      <c r="C397" s="253" t="s">
        <v>557</v>
      </c>
      <c r="D397" s="253" t="s">
        <v>741</v>
      </c>
      <c r="E397" s="254" t="s">
        <v>991</v>
      </c>
      <c r="F397" s="255" t="s">
        <v>992</v>
      </c>
      <c r="G397" s="256" t="s">
        <v>721</v>
      </c>
      <c r="H397" s="257">
        <v>1</v>
      </c>
      <c r="I397" s="258"/>
      <c r="J397" s="259">
        <f>ROUND(I397*H397,2)</f>
        <v>0</v>
      </c>
      <c r="K397" s="255" t="s">
        <v>19</v>
      </c>
      <c r="L397" s="260"/>
      <c r="M397" s="261" t="s">
        <v>19</v>
      </c>
      <c r="N397" s="262" t="s">
        <v>43</v>
      </c>
      <c r="O397" s="79"/>
      <c r="P397" s="213">
        <f>O397*H397</f>
        <v>0</v>
      </c>
      <c r="Q397" s="213">
        <v>0.031</v>
      </c>
      <c r="R397" s="213">
        <f>Q397*H397</f>
        <v>0.031</v>
      </c>
      <c r="S397" s="213">
        <v>0</v>
      </c>
      <c r="T397" s="214">
        <f>S397*H397</f>
        <v>0</v>
      </c>
      <c r="AR397" s="17" t="s">
        <v>173</v>
      </c>
      <c r="AT397" s="17" t="s">
        <v>741</v>
      </c>
      <c r="AU397" s="17" t="s">
        <v>82</v>
      </c>
      <c r="AY397" s="17" t="s">
        <v>130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17" t="s">
        <v>80</v>
      </c>
      <c r="BK397" s="215">
        <f>ROUND(I397*H397,2)</f>
        <v>0</v>
      </c>
      <c r="BL397" s="17" t="s">
        <v>137</v>
      </c>
      <c r="BM397" s="17" t="s">
        <v>993</v>
      </c>
    </row>
    <row r="398" s="1" customFormat="1" ht="18" customHeight="1">
      <c r="B398" s="38"/>
      <c r="C398" s="204" t="s">
        <v>994</v>
      </c>
      <c r="D398" s="204" t="s">
        <v>132</v>
      </c>
      <c r="E398" s="205" t="s">
        <v>995</v>
      </c>
      <c r="F398" s="206" t="s">
        <v>996</v>
      </c>
      <c r="G398" s="207" t="s">
        <v>721</v>
      </c>
      <c r="H398" s="208">
        <v>7</v>
      </c>
      <c r="I398" s="209"/>
      <c r="J398" s="210">
        <f>ROUND(I398*H398,2)</f>
        <v>0</v>
      </c>
      <c r="K398" s="206" t="s">
        <v>136</v>
      </c>
      <c r="L398" s="43"/>
      <c r="M398" s="211" t="s">
        <v>19</v>
      </c>
      <c r="N398" s="212" t="s">
        <v>43</v>
      </c>
      <c r="O398" s="79"/>
      <c r="P398" s="213">
        <f>O398*H398</f>
        <v>0</v>
      </c>
      <c r="Q398" s="213">
        <v>0.0012800000000000001</v>
      </c>
      <c r="R398" s="213">
        <f>Q398*H398</f>
        <v>0.008960000000000001</v>
      </c>
      <c r="S398" s="213">
        <v>0</v>
      </c>
      <c r="T398" s="214">
        <f>S398*H398</f>
        <v>0</v>
      </c>
      <c r="AR398" s="17" t="s">
        <v>137</v>
      </c>
      <c r="AT398" s="17" t="s">
        <v>132</v>
      </c>
      <c r="AU398" s="17" t="s">
        <v>82</v>
      </c>
      <c r="AY398" s="17" t="s">
        <v>130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17" t="s">
        <v>80</v>
      </c>
      <c r="BK398" s="215">
        <f>ROUND(I398*H398,2)</f>
        <v>0</v>
      </c>
      <c r="BL398" s="17" t="s">
        <v>137</v>
      </c>
      <c r="BM398" s="17" t="s">
        <v>997</v>
      </c>
    </row>
    <row r="399" s="11" customFormat="1">
      <c r="B399" s="216"/>
      <c r="C399" s="217"/>
      <c r="D399" s="218" t="s">
        <v>139</v>
      </c>
      <c r="E399" s="219" t="s">
        <v>19</v>
      </c>
      <c r="F399" s="220" t="s">
        <v>998</v>
      </c>
      <c r="G399" s="217"/>
      <c r="H399" s="221">
        <v>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139</v>
      </c>
      <c r="AU399" s="227" t="s">
        <v>82</v>
      </c>
      <c r="AV399" s="11" t="s">
        <v>82</v>
      </c>
      <c r="AW399" s="11" t="s">
        <v>33</v>
      </c>
      <c r="AX399" s="11" t="s">
        <v>72</v>
      </c>
      <c r="AY399" s="227" t="s">
        <v>130</v>
      </c>
    </row>
    <row r="400" s="11" customFormat="1">
      <c r="B400" s="216"/>
      <c r="C400" s="217"/>
      <c r="D400" s="218" t="s">
        <v>139</v>
      </c>
      <c r="E400" s="219" t="s">
        <v>19</v>
      </c>
      <c r="F400" s="220" t="s">
        <v>999</v>
      </c>
      <c r="G400" s="217"/>
      <c r="H400" s="221">
        <v>2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139</v>
      </c>
      <c r="AU400" s="227" t="s">
        <v>82</v>
      </c>
      <c r="AV400" s="11" t="s">
        <v>82</v>
      </c>
      <c r="AW400" s="11" t="s">
        <v>33</v>
      </c>
      <c r="AX400" s="11" t="s">
        <v>72</v>
      </c>
      <c r="AY400" s="227" t="s">
        <v>130</v>
      </c>
    </row>
    <row r="401" s="11" customFormat="1">
      <c r="B401" s="216"/>
      <c r="C401" s="217"/>
      <c r="D401" s="218" t="s">
        <v>139</v>
      </c>
      <c r="E401" s="219" t="s">
        <v>19</v>
      </c>
      <c r="F401" s="220" t="s">
        <v>1000</v>
      </c>
      <c r="G401" s="217"/>
      <c r="H401" s="221">
        <v>2</v>
      </c>
      <c r="I401" s="222"/>
      <c r="J401" s="217"/>
      <c r="K401" s="217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139</v>
      </c>
      <c r="AU401" s="227" t="s">
        <v>82</v>
      </c>
      <c r="AV401" s="11" t="s">
        <v>82</v>
      </c>
      <c r="AW401" s="11" t="s">
        <v>33</v>
      </c>
      <c r="AX401" s="11" t="s">
        <v>72</v>
      </c>
      <c r="AY401" s="227" t="s">
        <v>130</v>
      </c>
    </row>
    <row r="402" s="11" customFormat="1">
      <c r="B402" s="216"/>
      <c r="C402" s="217"/>
      <c r="D402" s="218" t="s">
        <v>139</v>
      </c>
      <c r="E402" s="219" t="s">
        <v>19</v>
      </c>
      <c r="F402" s="220" t="s">
        <v>1001</v>
      </c>
      <c r="G402" s="217"/>
      <c r="H402" s="221">
        <v>2</v>
      </c>
      <c r="I402" s="222"/>
      <c r="J402" s="217"/>
      <c r="K402" s="217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139</v>
      </c>
      <c r="AU402" s="227" t="s">
        <v>82</v>
      </c>
      <c r="AV402" s="11" t="s">
        <v>82</v>
      </c>
      <c r="AW402" s="11" t="s">
        <v>33</v>
      </c>
      <c r="AX402" s="11" t="s">
        <v>72</v>
      </c>
      <c r="AY402" s="227" t="s">
        <v>130</v>
      </c>
    </row>
    <row r="403" s="12" customFormat="1">
      <c r="B403" s="228"/>
      <c r="C403" s="229"/>
      <c r="D403" s="218" t="s">
        <v>139</v>
      </c>
      <c r="E403" s="230" t="s">
        <v>19</v>
      </c>
      <c r="F403" s="231" t="s">
        <v>166</v>
      </c>
      <c r="G403" s="229"/>
      <c r="H403" s="232">
        <v>7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139</v>
      </c>
      <c r="AU403" s="238" t="s">
        <v>82</v>
      </c>
      <c r="AV403" s="12" t="s">
        <v>137</v>
      </c>
      <c r="AW403" s="12" t="s">
        <v>33</v>
      </c>
      <c r="AX403" s="12" t="s">
        <v>80</v>
      </c>
      <c r="AY403" s="238" t="s">
        <v>130</v>
      </c>
    </row>
    <row r="404" s="1" customFormat="1" ht="14.4" customHeight="1">
      <c r="B404" s="38"/>
      <c r="C404" s="253" t="s">
        <v>1002</v>
      </c>
      <c r="D404" s="253" t="s">
        <v>741</v>
      </c>
      <c r="E404" s="254" t="s">
        <v>1003</v>
      </c>
      <c r="F404" s="255" t="s">
        <v>1004</v>
      </c>
      <c r="G404" s="256" t="s">
        <v>721</v>
      </c>
      <c r="H404" s="257">
        <v>1</v>
      </c>
      <c r="I404" s="258"/>
      <c r="J404" s="259">
        <f>ROUND(I404*H404,2)</f>
        <v>0</v>
      </c>
      <c r="K404" s="255" t="s">
        <v>19</v>
      </c>
      <c r="L404" s="260"/>
      <c r="M404" s="261" t="s">
        <v>19</v>
      </c>
      <c r="N404" s="262" t="s">
        <v>43</v>
      </c>
      <c r="O404" s="79"/>
      <c r="P404" s="213">
        <f>O404*H404</f>
        <v>0</v>
      </c>
      <c r="Q404" s="213">
        <v>0.050000000000000003</v>
      </c>
      <c r="R404" s="213">
        <f>Q404*H404</f>
        <v>0.050000000000000003</v>
      </c>
      <c r="S404" s="213">
        <v>0</v>
      </c>
      <c r="T404" s="214">
        <f>S404*H404</f>
        <v>0</v>
      </c>
      <c r="AR404" s="17" t="s">
        <v>173</v>
      </c>
      <c r="AT404" s="17" t="s">
        <v>741</v>
      </c>
      <c r="AU404" s="17" t="s">
        <v>82</v>
      </c>
      <c r="AY404" s="17" t="s">
        <v>130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17" t="s">
        <v>80</v>
      </c>
      <c r="BK404" s="215">
        <f>ROUND(I404*H404,2)</f>
        <v>0</v>
      </c>
      <c r="BL404" s="17" t="s">
        <v>137</v>
      </c>
      <c r="BM404" s="17" t="s">
        <v>1005</v>
      </c>
    </row>
    <row r="405" s="1" customFormat="1" ht="14.4" customHeight="1">
      <c r="B405" s="38"/>
      <c r="C405" s="253" t="s">
        <v>1006</v>
      </c>
      <c r="D405" s="253" t="s">
        <v>741</v>
      </c>
      <c r="E405" s="254" t="s">
        <v>1007</v>
      </c>
      <c r="F405" s="255" t="s">
        <v>1008</v>
      </c>
      <c r="G405" s="256" t="s">
        <v>721</v>
      </c>
      <c r="H405" s="257">
        <v>2</v>
      </c>
      <c r="I405" s="258"/>
      <c r="J405" s="259">
        <f>ROUND(I405*H405,2)</f>
        <v>0</v>
      </c>
      <c r="K405" s="255" t="s">
        <v>19</v>
      </c>
      <c r="L405" s="260"/>
      <c r="M405" s="261" t="s">
        <v>19</v>
      </c>
      <c r="N405" s="262" t="s">
        <v>43</v>
      </c>
      <c r="O405" s="79"/>
      <c r="P405" s="213">
        <f>O405*H405</f>
        <v>0</v>
      </c>
      <c r="Q405" s="213">
        <v>0.050000000000000003</v>
      </c>
      <c r="R405" s="213">
        <f>Q405*H405</f>
        <v>0.10000000000000001</v>
      </c>
      <c r="S405" s="213">
        <v>0</v>
      </c>
      <c r="T405" s="214">
        <f>S405*H405</f>
        <v>0</v>
      </c>
      <c r="AR405" s="17" t="s">
        <v>173</v>
      </c>
      <c r="AT405" s="17" t="s">
        <v>741</v>
      </c>
      <c r="AU405" s="17" t="s">
        <v>82</v>
      </c>
      <c r="AY405" s="17" t="s">
        <v>130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17" t="s">
        <v>80</v>
      </c>
      <c r="BK405" s="215">
        <f>ROUND(I405*H405,2)</f>
        <v>0</v>
      </c>
      <c r="BL405" s="17" t="s">
        <v>137</v>
      </c>
      <c r="BM405" s="17" t="s">
        <v>1009</v>
      </c>
    </row>
    <row r="406" s="1" customFormat="1" ht="14.4" customHeight="1">
      <c r="B406" s="38"/>
      <c r="C406" s="253" t="s">
        <v>1010</v>
      </c>
      <c r="D406" s="253" t="s">
        <v>741</v>
      </c>
      <c r="E406" s="254" t="s">
        <v>1011</v>
      </c>
      <c r="F406" s="255" t="s">
        <v>1012</v>
      </c>
      <c r="G406" s="256" t="s">
        <v>721</v>
      </c>
      <c r="H406" s="257">
        <v>2</v>
      </c>
      <c r="I406" s="258"/>
      <c r="J406" s="259">
        <f>ROUND(I406*H406,2)</f>
        <v>0</v>
      </c>
      <c r="K406" s="255" t="s">
        <v>19</v>
      </c>
      <c r="L406" s="260"/>
      <c r="M406" s="261" t="s">
        <v>19</v>
      </c>
      <c r="N406" s="262" t="s">
        <v>43</v>
      </c>
      <c r="O406" s="79"/>
      <c r="P406" s="213">
        <f>O406*H406</f>
        <v>0</v>
      </c>
      <c r="Q406" s="213">
        <v>0.050000000000000003</v>
      </c>
      <c r="R406" s="213">
        <f>Q406*H406</f>
        <v>0.10000000000000001</v>
      </c>
      <c r="S406" s="213">
        <v>0</v>
      </c>
      <c r="T406" s="214">
        <f>S406*H406</f>
        <v>0</v>
      </c>
      <c r="AR406" s="17" t="s">
        <v>173</v>
      </c>
      <c r="AT406" s="17" t="s">
        <v>741</v>
      </c>
      <c r="AU406" s="17" t="s">
        <v>82</v>
      </c>
      <c r="AY406" s="17" t="s">
        <v>130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17" t="s">
        <v>80</v>
      </c>
      <c r="BK406" s="215">
        <f>ROUND(I406*H406,2)</f>
        <v>0</v>
      </c>
      <c r="BL406" s="17" t="s">
        <v>137</v>
      </c>
      <c r="BM406" s="17" t="s">
        <v>1013</v>
      </c>
    </row>
    <row r="407" s="1" customFormat="1" ht="14.4" customHeight="1">
      <c r="B407" s="38"/>
      <c r="C407" s="253" t="s">
        <v>1014</v>
      </c>
      <c r="D407" s="253" t="s">
        <v>741</v>
      </c>
      <c r="E407" s="254" t="s">
        <v>1015</v>
      </c>
      <c r="F407" s="255" t="s">
        <v>1016</v>
      </c>
      <c r="G407" s="256" t="s">
        <v>721</v>
      </c>
      <c r="H407" s="257">
        <v>2</v>
      </c>
      <c r="I407" s="258"/>
      <c r="J407" s="259">
        <f>ROUND(I407*H407,2)</f>
        <v>0</v>
      </c>
      <c r="K407" s="255" t="s">
        <v>19</v>
      </c>
      <c r="L407" s="260"/>
      <c r="M407" s="261" t="s">
        <v>19</v>
      </c>
      <c r="N407" s="262" t="s">
        <v>43</v>
      </c>
      <c r="O407" s="79"/>
      <c r="P407" s="213">
        <f>O407*H407</f>
        <v>0</v>
      </c>
      <c r="Q407" s="213">
        <v>0.050000000000000003</v>
      </c>
      <c r="R407" s="213">
        <f>Q407*H407</f>
        <v>0.10000000000000001</v>
      </c>
      <c r="S407" s="213">
        <v>0</v>
      </c>
      <c r="T407" s="214">
        <f>S407*H407</f>
        <v>0</v>
      </c>
      <c r="AR407" s="17" t="s">
        <v>173</v>
      </c>
      <c r="AT407" s="17" t="s">
        <v>741</v>
      </c>
      <c r="AU407" s="17" t="s">
        <v>82</v>
      </c>
      <c r="AY407" s="17" t="s">
        <v>130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17" t="s">
        <v>80</v>
      </c>
      <c r="BK407" s="215">
        <f>ROUND(I407*H407,2)</f>
        <v>0</v>
      </c>
      <c r="BL407" s="17" t="s">
        <v>137</v>
      </c>
      <c r="BM407" s="17" t="s">
        <v>1017</v>
      </c>
    </row>
    <row r="408" s="1" customFormat="1" ht="18" customHeight="1">
      <c r="B408" s="38"/>
      <c r="C408" s="204" t="s">
        <v>1018</v>
      </c>
      <c r="D408" s="204" t="s">
        <v>132</v>
      </c>
      <c r="E408" s="205" t="s">
        <v>1019</v>
      </c>
      <c r="F408" s="206" t="s">
        <v>1020</v>
      </c>
      <c r="G408" s="207" t="s">
        <v>721</v>
      </c>
      <c r="H408" s="208">
        <v>1</v>
      </c>
      <c r="I408" s="209"/>
      <c r="J408" s="210">
        <f>ROUND(I408*H408,2)</f>
        <v>0</v>
      </c>
      <c r="K408" s="206" t="s">
        <v>136</v>
      </c>
      <c r="L408" s="43"/>
      <c r="M408" s="211" t="s">
        <v>19</v>
      </c>
      <c r="N408" s="212" t="s">
        <v>43</v>
      </c>
      <c r="O408" s="79"/>
      <c r="P408" s="213">
        <f>O408*H408</f>
        <v>0</v>
      </c>
      <c r="Q408" s="213">
        <v>0.00166</v>
      </c>
      <c r="R408" s="213">
        <f>Q408*H408</f>
        <v>0.00166</v>
      </c>
      <c r="S408" s="213">
        <v>0</v>
      </c>
      <c r="T408" s="214">
        <f>S408*H408</f>
        <v>0</v>
      </c>
      <c r="AR408" s="17" t="s">
        <v>137</v>
      </c>
      <c r="AT408" s="17" t="s">
        <v>132</v>
      </c>
      <c r="AU408" s="17" t="s">
        <v>82</v>
      </c>
      <c r="AY408" s="17" t="s">
        <v>130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17" t="s">
        <v>80</v>
      </c>
      <c r="BK408" s="215">
        <f>ROUND(I408*H408,2)</f>
        <v>0</v>
      </c>
      <c r="BL408" s="17" t="s">
        <v>137</v>
      </c>
      <c r="BM408" s="17" t="s">
        <v>1021</v>
      </c>
    </row>
    <row r="409" s="11" customFormat="1">
      <c r="B409" s="216"/>
      <c r="C409" s="217"/>
      <c r="D409" s="218" t="s">
        <v>139</v>
      </c>
      <c r="E409" s="219" t="s">
        <v>19</v>
      </c>
      <c r="F409" s="220" t="s">
        <v>1022</v>
      </c>
      <c r="G409" s="217"/>
      <c r="H409" s="221">
        <v>1</v>
      </c>
      <c r="I409" s="222"/>
      <c r="J409" s="217"/>
      <c r="K409" s="217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139</v>
      </c>
      <c r="AU409" s="227" t="s">
        <v>82</v>
      </c>
      <c r="AV409" s="11" t="s">
        <v>82</v>
      </c>
      <c r="AW409" s="11" t="s">
        <v>33</v>
      </c>
      <c r="AX409" s="11" t="s">
        <v>80</v>
      </c>
      <c r="AY409" s="227" t="s">
        <v>130</v>
      </c>
    </row>
    <row r="410" s="1" customFormat="1" ht="14.4" customHeight="1">
      <c r="B410" s="38"/>
      <c r="C410" s="253" t="s">
        <v>1023</v>
      </c>
      <c r="D410" s="253" t="s">
        <v>741</v>
      </c>
      <c r="E410" s="254" t="s">
        <v>1024</v>
      </c>
      <c r="F410" s="255" t="s">
        <v>1025</v>
      </c>
      <c r="G410" s="256" t="s">
        <v>721</v>
      </c>
      <c r="H410" s="257">
        <v>1</v>
      </c>
      <c r="I410" s="258"/>
      <c r="J410" s="259">
        <f>ROUND(I410*H410,2)</f>
        <v>0</v>
      </c>
      <c r="K410" s="255" t="s">
        <v>19</v>
      </c>
      <c r="L410" s="260"/>
      <c r="M410" s="261" t="s">
        <v>19</v>
      </c>
      <c r="N410" s="262" t="s">
        <v>43</v>
      </c>
      <c r="O410" s="79"/>
      <c r="P410" s="213">
        <f>O410*H410</f>
        <v>0</v>
      </c>
      <c r="Q410" s="213">
        <v>0.035999999999999997</v>
      </c>
      <c r="R410" s="213">
        <f>Q410*H410</f>
        <v>0.035999999999999997</v>
      </c>
      <c r="S410" s="213">
        <v>0</v>
      </c>
      <c r="T410" s="214">
        <f>S410*H410</f>
        <v>0</v>
      </c>
      <c r="AR410" s="17" t="s">
        <v>173</v>
      </c>
      <c r="AT410" s="17" t="s">
        <v>741</v>
      </c>
      <c r="AU410" s="17" t="s">
        <v>82</v>
      </c>
      <c r="AY410" s="17" t="s">
        <v>130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17" t="s">
        <v>80</v>
      </c>
      <c r="BK410" s="215">
        <f>ROUND(I410*H410,2)</f>
        <v>0</v>
      </c>
      <c r="BL410" s="17" t="s">
        <v>137</v>
      </c>
      <c r="BM410" s="17" t="s">
        <v>1026</v>
      </c>
    </row>
    <row r="411" s="1" customFormat="1" ht="18" customHeight="1">
      <c r="B411" s="38"/>
      <c r="C411" s="204" t="s">
        <v>1027</v>
      </c>
      <c r="D411" s="204" t="s">
        <v>132</v>
      </c>
      <c r="E411" s="205" t="s">
        <v>1028</v>
      </c>
      <c r="F411" s="206" t="s">
        <v>1029</v>
      </c>
      <c r="G411" s="207" t="s">
        <v>721</v>
      </c>
      <c r="H411" s="208">
        <v>4</v>
      </c>
      <c r="I411" s="209"/>
      <c r="J411" s="210">
        <f>ROUND(I411*H411,2)</f>
        <v>0</v>
      </c>
      <c r="K411" s="206" t="s">
        <v>136</v>
      </c>
      <c r="L411" s="43"/>
      <c r="M411" s="211" t="s">
        <v>19</v>
      </c>
      <c r="N411" s="212" t="s">
        <v>43</v>
      </c>
      <c r="O411" s="79"/>
      <c r="P411" s="213">
        <f>O411*H411</f>
        <v>0</v>
      </c>
      <c r="Q411" s="213">
        <v>0.00048000000000000001</v>
      </c>
      <c r="R411" s="213">
        <f>Q411*H411</f>
        <v>0.0019200000000000001</v>
      </c>
      <c r="S411" s="213">
        <v>0</v>
      </c>
      <c r="T411" s="214">
        <f>S411*H411</f>
        <v>0</v>
      </c>
      <c r="AR411" s="17" t="s">
        <v>137</v>
      </c>
      <c r="AT411" s="17" t="s">
        <v>132</v>
      </c>
      <c r="AU411" s="17" t="s">
        <v>82</v>
      </c>
      <c r="AY411" s="17" t="s">
        <v>130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17" t="s">
        <v>80</v>
      </c>
      <c r="BK411" s="215">
        <f>ROUND(I411*H411,2)</f>
        <v>0</v>
      </c>
      <c r="BL411" s="17" t="s">
        <v>137</v>
      </c>
      <c r="BM411" s="17" t="s">
        <v>1030</v>
      </c>
    </row>
    <row r="412" s="1" customFormat="1" ht="14.4" customHeight="1">
      <c r="B412" s="38"/>
      <c r="C412" s="253" t="s">
        <v>1031</v>
      </c>
      <c r="D412" s="253" t="s">
        <v>741</v>
      </c>
      <c r="E412" s="254" t="s">
        <v>1032</v>
      </c>
      <c r="F412" s="255" t="s">
        <v>1033</v>
      </c>
      <c r="G412" s="256" t="s">
        <v>721</v>
      </c>
      <c r="H412" s="257">
        <v>4</v>
      </c>
      <c r="I412" s="258"/>
      <c r="J412" s="259">
        <f>ROUND(I412*H412,2)</f>
        <v>0</v>
      </c>
      <c r="K412" s="255" t="s">
        <v>136</v>
      </c>
      <c r="L412" s="260"/>
      <c r="M412" s="261" t="s">
        <v>19</v>
      </c>
      <c r="N412" s="262" t="s">
        <v>43</v>
      </c>
      <c r="O412" s="79"/>
      <c r="P412" s="213">
        <f>O412*H412</f>
        <v>0</v>
      </c>
      <c r="Q412" s="213">
        <v>0.0172</v>
      </c>
      <c r="R412" s="213">
        <f>Q412*H412</f>
        <v>0.0688</v>
      </c>
      <c r="S412" s="213">
        <v>0</v>
      </c>
      <c r="T412" s="214">
        <f>S412*H412</f>
        <v>0</v>
      </c>
      <c r="AR412" s="17" t="s">
        <v>173</v>
      </c>
      <c r="AT412" s="17" t="s">
        <v>741</v>
      </c>
      <c r="AU412" s="17" t="s">
        <v>82</v>
      </c>
      <c r="AY412" s="17" t="s">
        <v>130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7" t="s">
        <v>80</v>
      </c>
      <c r="BK412" s="215">
        <f>ROUND(I412*H412,2)</f>
        <v>0</v>
      </c>
      <c r="BL412" s="17" t="s">
        <v>137</v>
      </c>
      <c r="BM412" s="17" t="s">
        <v>1034</v>
      </c>
    </row>
    <row r="413" s="10" customFormat="1" ht="22.8" customHeight="1">
      <c r="B413" s="188"/>
      <c r="C413" s="189"/>
      <c r="D413" s="190" t="s">
        <v>71</v>
      </c>
      <c r="E413" s="202" t="s">
        <v>178</v>
      </c>
      <c r="F413" s="202" t="s">
        <v>198</v>
      </c>
      <c r="G413" s="189"/>
      <c r="H413" s="189"/>
      <c r="I413" s="192"/>
      <c r="J413" s="203">
        <f>BK413</f>
        <v>0</v>
      </c>
      <c r="K413" s="189"/>
      <c r="L413" s="194"/>
      <c r="M413" s="195"/>
      <c r="N413" s="196"/>
      <c r="O413" s="196"/>
      <c r="P413" s="197">
        <f>SUM(P414:P440)</f>
        <v>0</v>
      </c>
      <c r="Q413" s="196"/>
      <c r="R413" s="197">
        <f>SUM(R414:R440)</f>
        <v>9.9526795999999997</v>
      </c>
      <c r="S413" s="196"/>
      <c r="T413" s="198">
        <f>SUM(T414:T440)</f>
        <v>0</v>
      </c>
      <c r="AR413" s="199" t="s">
        <v>80</v>
      </c>
      <c r="AT413" s="200" t="s">
        <v>71</v>
      </c>
      <c r="AU413" s="200" t="s">
        <v>80</v>
      </c>
      <c r="AY413" s="199" t="s">
        <v>130</v>
      </c>
      <c r="BK413" s="201">
        <f>SUM(BK414:BK440)</f>
        <v>0</v>
      </c>
    </row>
    <row r="414" s="1" customFormat="1" ht="18" customHeight="1">
      <c r="B414" s="38"/>
      <c r="C414" s="204" t="s">
        <v>1035</v>
      </c>
      <c r="D414" s="204" t="s">
        <v>132</v>
      </c>
      <c r="E414" s="205" t="s">
        <v>1036</v>
      </c>
      <c r="F414" s="206" t="s">
        <v>1037</v>
      </c>
      <c r="G414" s="207" t="s">
        <v>135</v>
      </c>
      <c r="H414" s="208">
        <v>193.666</v>
      </c>
      <c r="I414" s="209"/>
      <c r="J414" s="210">
        <f>ROUND(I414*H414,2)</f>
        <v>0</v>
      </c>
      <c r="K414" s="206" t="s">
        <v>136</v>
      </c>
      <c r="L414" s="43"/>
      <c r="M414" s="211" t="s">
        <v>19</v>
      </c>
      <c r="N414" s="212" t="s">
        <v>43</v>
      </c>
      <c r="O414" s="79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17" t="s">
        <v>137</v>
      </c>
      <c r="AT414" s="17" t="s">
        <v>132</v>
      </c>
      <c r="AU414" s="17" t="s">
        <v>82</v>
      </c>
      <c r="AY414" s="17" t="s">
        <v>130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17" t="s">
        <v>80</v>
      </c>
      <c r="BK414" s="215">
        <f>ROUND(I414*H414,2)</f>
        <v>0</v>
      </c>
      <c r="BL414" s="17" t="s">
        <v>137</v>
      </c>
      <c r="BM414" s="17" t="s">
        <v>1038</v>
      </c>
    </row>
    <row r="415" s="11" customFormat="1">
      <c r="B415" s="216"/>
      <c r="C415" s="217"/>
      <c r="D415" s="218" t="s">
        <v>139</v>
      </c>
      <c r="E415" s="219" t="s">
        <v>19</v>
      </c>
      <c r="F415" s="220" t="s">
        <v>1039</v>
      </c>
      <c r="G415" s="217"/>
      <c r="H415" s="221">
        <v>193.666</v>
      </c>
      <c r="I415" s="222"/>
      <c r="J415" s="217"/>
      <c r="K415" s="217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139</v>
      </c>
      <c r="AU415" s="227" t="s">
        <v>82</v>
      </c>
      <c r="AV415" s="11" t="s">
        <v>82</v>
      </c>
      <c r="AW415" s="11" t="s">
        <v>33</v>
      </c>
      <c r="AX415" s="11" t="s">
        <v>80</v>
      </c>
      <c r="AY415" s="227" t="s">
        <v>130</v>
      </c>
    </row>
    <row r="416" s="1" customFormat="1" ht="18" customHeight="1">
      <c r="B416" s="38"/>
      <c r="C416" s="204" t="s">
        <v>1040</v>
      </c>
      <c r="D416" s="204" t="s">
        <v>132</v>
      </c>
      <c r="E416" s="205" t="s">
        <v>1041</v>
      </c>
      <c r="F416" s="206" t="s">
        <v>1042</v>
      </c>
      <c r="G416" s="207" t="s">
        <v>135</v>
      </c>
      <c r="H416" s="208">
        <v>720.15499999999997</v>
      </c>
      <c r="I416" s="209"/>
      <c r="J416" s="210">
        <f>ROUND(I416*H416,2)</f>
        <v>0</v>
      </c>
      <c r="K416" s="206" t="s">
        <v>136</v>
      </c>
      <c r="L416" s="43"/>
      <c r="M416" s="211" t="s">
        <v>19</v>
      </c>
      <c r="N416" s="212" t="s">
        <v>43</v>
      </c>
      <c r="O416" s="79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AR416" s="17" t="s">
        <v>137</v>
      </c>
      <c r="AT416" s="17" t="s">
        <v>132</v>
      </c>
      <c r="AU416" s="17" t="s">
        <v>82</v>
      </c>
      <c r="AY416" s="17" t="s">
        <v>130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17" t="s">
        <v>80</v>
      </c>
      <c r="BK416" s="215">
        <f>ROUND(I416*H416,2)</f>
        <v>0</v>
      </c>
      <c r="BL416" s="17" t="s">
        <v>137</v>
      </c>
      <c r="BM416" s="17" t="s">
        <v>1043</v>
      </c>
    </row>
    <row r="417" s="11" customFormat="1">
      <c r="B417" s="216"/>
      <c r="C417" s="217"/>
      <c r="D417" s="218" t="s">
        <v>139</v>
      </c>
      <c r="E417" s="219" t="s">
        <v>19</v>
      </c>
      <c r="F417" s="220" t="s">
        <v>1044</v>
      </c>
      <c r="G417" s="217"/>
      <c r="H417" s="221">
        <v>720.15499999999997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139</v>
      </c>
      <c r="AU417" s="227" t="s">
        <v>82</v>
      </c>
      <c r="AV417" s="11" t="s">
        <v>82</v>
      </c>
      <c r="AW417" s="11" t="s">
        <v>33</v>
      </c>
      <c r="AX417" s="11" t="s">
        <v>80</v>
      </c>
      <c r="AY417" s="227" t="s">
        <v>130</v>
      </c>
    </row>
    <row r="418" s="1" customFormat="1" ht="18" customHeight="1">
      <c r="B418" s="38"/>
      <c r="C418" s="204" t="s">
        <v>1045</v>
      </c>
      <c r="D418" s="204" t="s">
        <v>132</v>
      </c>
      <c r="E418" s="205" t="s">
        <v>1046</v>
      </c>
      <c r="F418" s="206" t="s">
        <v>1047</v>
      </c>
      <c r="G418" s="207" t="s">
        <v>135</v>
      </c>
      <c r="H418" s="208">
        <v>17429.939999999999</v>
      </c>
      <c r="I418" s="209"/>
      <c r="J418" s="210">
        <f>ROUND(I418*H418,2)</f>
        <v>0</v>
      </c>
      <c r="K418" s="206" t="s">
        <v>136</v>
      </c>
      <c r="L418" s="43"/>
      <c r="M418" s="211" t="s">
        <v>19</v>
      </c>
      <c r="N418" s="212" t="s">
        <v>43</v>
      </c>
      <c r="O418" s="79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17" t="s">
        <v>137</v>
      </c>
      <c r="AT418" s="17" t="s">
        <v>132</v>
      </c>
      <c r="AU418" s="17" t="s">
        <v>82</v>
      </c>
      <c r="AY418" s="17" t="s">
        <v>130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17" t="s">
        <v>80</v>
      </c>
      <c r="BK418" s="215">
        <f>ROUND(I418*H418,2)</f>
        <v>0</v>
      </c>
      <c r="BL418" s="17" t="s">
        <v>137</v>
      </c>
      <c r="BM418" s="17" t="s">
        <v>1048</v>
      </c>
    </row>
    <row r="419" s="11" customFormat="1">
      <c r="B419" s="216"/>
      <c r="C419" s="217"/>
      <c r="D419" s="218" t="s">
        <v>139</v>
      </c>
      <c r="E419" s="217"/>
      <c r="F419" s="220" t="s">
        <v>1049</v>
      </c>
      <c r="G419" s="217"/>
      <c r="H419" s="221">
        <v>17429.939999999999</v>
      </c>
      <c r="I419" s="222"/>
      <c r="J419" s="217"/>
      <c r="K419" s="217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139</v>
      </c>
      <c r="AU419" s="227" t="s">
        <v>82</v>
      </c>
      <c r="AV419" s="11" t="s">
        <v>82</v>
      </c>
      <c r="AW419" s="11" t="s">
        <v>4</v>
      </c>
      <c r="AX419" s="11" t="s">
        <v>80</v>
      </c>
      <c r="AY419" s="227" t="s">
        <v>130</v>
      </c>
    </row>
    <row r="420" s="1" customFormat="1" ht="18" customHeight="1">
      <c r="B420" s="38"/>
      <c r="C420" s="204" t="s">
        <v>1050</v>
      </c>
      <c r="D420" s="204" t="s">
        <v>132</v>
      </c>
      <c r="E420" s="205" t="s">
        <v>1051</v>
      </c>
      <c r="F420" s="206" t="s">
        <v>1052</v>
      </c>
      <c r="G420" s="207" t="s">
        <v>135</v>
      </c>
      <c r="H420" s="208">
        <v>64813.949999999997</v>
      </c>
      <c r="I420" s="209"/>
      <c r="J420" s="210">
        <f>ROUND(I420*H420,2)</f>
        <v>0</v>
      </c>
      <c r="K420" s="206" t="s">
        <v>136</v>
      </c>
      <c r="L420" s="43"/>
      <c r="M420" s="211" t="s">
        <v>19</v>
      </c>
      <c r="N420" s="212" t="s">
        <v>43</v>
      </c>
      <c r="O420" s="79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17" t="s">
        <v>137</v>
      </c>
      <c r="AT420" s="17" t="s">
        <v>132</v>
      </c>
      <c r="AU420" s="17" t="s">
        <v>82</v>
      </c>
      <c r="AY420" s="17" t="s">
        <v>130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7" t="s">
        <v>80</v>
      </c>
      <c r="BK420" s="215">
        <f>ROUND(I420*H420,2)</f>
        <v>0</v>
      </c>
      <c r="BL420" s="17" t="s">
        <v>137</v>
      </c>
      <c r="BM420" s="17" t="s">
        <v>1053</v>
      </c>
    </row>
    <row r="421" s="11" customFormat="1">
      <c r="B421" s="216"/>
      <c r="C421" s="217"/>
      <c r="D421" s="218" t="s">
        <v>139</v>
      </c>
      <c r="E421" s="217"/>
      <c r="F421" s="220" t="s">
        <v>1054</v>
      </c>
      <c r="G421" s="217"/>
      <c r="H421" s="221">
        <v>64813.949999999997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139</v>
      </c>
      <c r="AU421" s="227" t="s">
        <v>82</v>
      </c>
      <c r="AV421" s="11" t="s">
        <v>82</v>
      </c>
      <c r="AW421" s="11" t="s">
        <v>4</v>
      </c>
      <c r="AX421" s="11" t="s">
        <v>80</v>
      </c>
      <c r="AY421" s="227" t="s">
        <v>130</v>
      </c>
    </row>
    <row r="422" s="1" customFormat="1" ht="18" customHeight="1">
      <c r="B422" s="38"/>
      <c r="C422" s="204" t="s">
        <v>1055</v>
      </c>
      <c r="D422" s="204" t="s">
        <v>132</v>
      </c>
      <c r="E422" s="205" t="s">
        <v>1056</v>
      </c>
      <c r="F422" s="206" t="s">
        <v>1057</v>
      </c>
      <c r="G422" s="207" t="s">
        <v>135</v>
      </c>
      <c r="H422" s="208">
        <v>193.666</v>
      </c>
      <c r="I422" s="209"/>
      <c r="J422" s="210">
        <f>ROUND(I422*H422,2)</f>
        <v>0</v>
      </c>
      <c r="K422" s="206" t="s">
        <v>136</v>
      </c>
      <c r="L422" s="43"/>
      <c r="M422" s="211" t="s">
        <v>19</v>
      </c>
      <c r="N422" s="212" t="s">
        <v>43</v>
      </c>
      <c r="O422" s="79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17" t="s">
        <v>137</v>
      </c>
      <c r="AT422" s="17" t="s">
        <v>132</v>
      </c>
      <c r="AU422" s="17" t="s">
        <v>82</v>
      </c>
      <c r="AY422" s="17" t="s">
        <v>130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7" t="s">
        <v>80</v>
      </c>
      <c r="BK422" s="215">
        <f>ROUND(I422*H422,2)</f>
        <v>0</v>
      </c>
      <c r="BL422" s="17" t="s">
        <v>137</v>
      </c>
      <c r="BM422" s="17" t="s">
        <v>1058</v>
      </c>
    </row>
    <row r="423" s="1" customFormat="1" ht="18" customHeight="1">
      <c r="B423" s="38"/>
      <c r="C423" s="204" t="s">
        <v>1059</v>
      </c>
      <c r="D423" s="204" t="s">
        <v>132</v>
      </c>
      <c r="E423" s="205" t="s">
        <v>1060</v>
      </c>
      <c r="F423" s="206" t="s">
        <v>1061</v>
      </c>
      <c r="G423" s="207" t="s">
        <v>135</v>
      </c>
      <c r="H423" s="208">
        <v>720.15499999999997</v>
      </c>
      <c r="I423" s="209"/>
      <c r="J423" s="210">
        <f>ROUND(I423*H423,2)</f>
        <v>0</v>
      </c>
      <c r="K423" s="206" t="s">
        <v>136</v>
      </c>
      <c r="L423" s="43"/>
      <c r="M423" s="211" t="s">
        <v>19</v>
      </c>
      <c r="N423" s="212" t="s">
        <v>43</v>
      </c>
      <c r="O423" s="79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AR423" s="17" t="s">
        <v>137</v>
      </c>
      <c r="AT423" s="17" t="s">
        <v>132</v>
      </c>
      <c r="AU423" s="17" t="s">
        <v>82</v>
      </c>
      <c r="AY423" s="17" t="s">
        <v>130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7" t="s">
        <v>80</v>
      </c>
      <c r="BK423" s="215">
        <f>ROUND(I423*H423,2)</f>
        <v>0</v>
      </c>
      <c r="BL423" s="17" t="s">
        <v>137</v>
      </c>
      <c r="BM423" s="17" t="s">
        <v>1062</v>
      </c>
    </row>
    <row r="424" s="1" customFormat="1" ht="14.4" customHeight="1">
      <c r="B424" s="38"/>
      <c r="C424" s="204" t="s">
        <v>1063</v>
      </c>
      <c r="D424" s="204" t="s">
        <v>132</v>
      </c>
      <c r="E424" s="205" t="s">
        <v>1064</v>
      </c>
      <c r="F424" s="206" t="s">
        <v>1065</v>
      </c>
      <c r="G424" s="207" t="s">
        <v>135</v>
      </c>
      <c r="H424" s="208">
        <v>1206.31</v>
      </c>
      <c r="I424" s="209"/>
      <c r="J424" s="210">
        <f>ROUND(I424*H424,2)</f>
        <v>0</v>
      </c>
      <c r="K424" s="206" t="s">
        <v>136</v>
      </c>
      <c r="L424" s="43"/>
      <c r="M424" s="211" t="s">
        <v>19</v>
      </c>
      <c r="N424" s="212" t="s">
        <v>43</v>
      </c>
      <c r="O424" s="79"/>
      <c r="P424" s="213">
        <f>O424*H424</f>
        <v>0</v>
      </c>
      <c r="Q424" s="213">
        <v>4.0000000000000003E-05</v>
      </c>
      <c r="R424" s="213">
        <f>Q424*H424</f>
        <v>0.048252400000000001</v>
      </c>
      <c r="S424" s="213">
        <v>0</v>
      </c>
      <c r="T424" s="214">
        <f>S424*H424</f>
        <v>0</v>
      </c>
      <c r="AR424" s="17" t="s">
        <v>137</v>
      </c>
      <c r="AT424" s="17" t="s">
        <v>132</v>
      </c>
      <c r="AU424" s="17" t="s">
        <v>82</v>
      </c>
      <c r="AY424" s="17" t="s">
        <v>130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7" t="s">
        <v>80</v>
      </c>
      <c r="BK424" s="215">
        <f>ROUND(I424*H424,2)</f>
        <v>0</v>
      </c>
      <c r="BL424" s="17" t="s">
        <v>137</v>
      </c>
      <c r="BM424" s="17" t="s">
        <v>1066</v>
      </c>
    </row>
    <row r="425" s="11" customFormat="1">
      <c r="B425" s="216"/>
      <c r="C425" s="217"/>
      <c r="D425" s="218" t="s">
        <v>139</v>
      </c>
      <c r="E425" s="219" t="s">
        <v>602</v>
      </c>
      <c r="F425" s="220" t="s">
        <v>865</v>
      </c>
      <c r="G425" s="217"/>
      <c r="H425" s="221">
        <v>95.420000000000002</v>
      </c>
      <c r="I425" s="222"/>
      <c r="J425" s="217"/>
      <c r="K425" s="217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139</v>
      </c>
      <c r="AU425" s="227" t="s">
        <v>82</v>
      </c>
      <c r="AV425" s="11" t="s">
        <v>82</v>
      </c>
      <c r="AW425" s="11" t="s">
        <v>33</v>
      </c>
      <c r="AX425" s="11" t="s">
        <v>72</v>
      </c>
      <c r="AY425" s="227" t="s">
        <v>130</v>
      </c>
    </row>
    <row r="426" s="11" customFormat="1">
      <c r="B426" s="216"/>
      <c r="C426" s="217"/>
      <c r="D426" s="218" t="s">
        <v>139</v>
      </c>
      <c r="E426" s="219" t="s">
        <v>1067</v>
      </c>
      <c r="F426" s="220" t="s">
        <v>1068</v>
      </c>
      <c r="G426" s="217"/>
      <c r="H426" s="221">
        <v>406.88</v>
      </c>
      <c r="I426" s="222"/>
      <c r="J426" s="217"/>
      <c r="K426" s="217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139</v>
      </c>
      <c r="AU426" s="227" t="s">
        <v>82</v>
      </c>
      <c r="AV426" s="11" t="s">
        <v>82</v>
      </c>
      <c r="AW426" s="11" t="s">
        <v>33</v>
      </c>
      <c r="AX426" s="11" t="s">
        <v>72</v>
      </c>
      <c r="AY426" s="227" t="s">
        <v>130</v>
      </c>
    </row>
    <row r="427" s="11" customFormat="1">
      <c r="B427" s="216"/>
      <c r="C427" s="217"/>
      <c r="D427" s="218" t="s">
        <v>139</v>
      </c>
      <c r="E427" s="219" t="s">
        <v>1069</v>
      </c>
      <c r="F427" s="220" t="s">
        <v>1070</v>
      </c>
      <c r="G427" s="217"/>
      <c r="H427" s="221">
        <v>411.5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139</v>
      </c>
      <c r="AU427" s="227" t="s">
        <v>82</v>
      </c>
      <c r="AV427" s="11" t="s">
        <v>82</v>
      </c>
      <c r="AW427" s="11" t="s">
        <v>33</v>
      </c>
      <c r="AX427" s="11" t="s">
        <v>72</v>
      </c>
      <c r="AY427" s="227" t="s">
        <v>130</v>
      </c>
    </row>
    <row r="428" s="11" customFormat="1">
      <c r="B428" s="216"/>
      <c r="C428" s="217"/>
      <c r="D428" s="218" t="s">
        <v>139</v>
      </c>
      <c r="E428" s="219" t="s">
        <v>1071</v>
      </c>
      <c r="F428" s="220" t="s">
        <v>1072</v>
      </c>
      <c r="G428" s="217"/>
      <c r="H428" s="221">
        <v>292.50999999999999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139</v>
      </c>
      <c r="AU428" s="227" t="s">
        <v>82</v>
      </c>
      <c r="AV428" s="11" t="s">
        <v>82</v>
      </c>
      <c r="AW428" s="11" t="s">
        <v>33</v>
      </c>
      <c r="AX428" s="11" t="s">
        <v>72</v>
      </c>
      <c r="AY428" s="227" t="s">
        <v>130</v>
      </c>
    </row>
    <row r="429" s="12" customFormat="1">
      <c r="B429" s="228"/>
      <c r="C429" s="229"/>
      <c r="D429" s="218" t="s">
        <v>139</v>
      </c>
      <c r="E429" s="230" t="s">
        <v>562</v>
      </c>
      <c r="F429" s="231" t="s">
        <v>166</v>
      </c>
      <c r="G429" s="229"/>
      <c r="H429" s="232">
        <v>1206.31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139</v>
      </c>
      <c r="AU429" s="238" t="s">
        <v>82</v>
      </c>
      <c r="AV429" s="12" t="s">
        <v>137</v>
      </c>
      <c r="AW429" s="12" t="s">
        <v>33</v>
      </c>
      <c r="AX429" s="12" t="s">
        <v>80</v>
      </c>
      <c r="AY429" s="238" t="s">
        <v>130</v>
      </c>
    </row>
    <row r="430" s="1" customFormat="1" ht="14.4" customHeight="1">
      <c r="B430" s="38"/>
      <c r="C430" s="204" t="s">
        <v>1073</v>
      </c>
      <c r="D430" s="204" t="s">
        <v>132</v>
      </c>
      <c r="E430" s="205" t="s">
        <v>1074</v>
      </c>
      <c r="F430" s="206" t="s">
        <v>1075</v>
      </c>
      <c r="G430" s="207" t="s">
        <v>721</v>
      </c>
      <c r="H430" s="208">
        <v>1</v>
      </c>
      <c r="I430" s="209"/>
      <c r="J430" s="210">
        <f>ROUND(I430*H430,2)</f>
        <v>0</v>
      </c>
      <c r="K430" s="206" t="s">
        <v>136</v>
      </c>
      <c r="L430" s="43"/>
      <c r="M430" s="211" t="s">
        <v>19</v>
      </c>
      <c r="N430" s="212" t="s">
        <v>43</v>
      </c>
      <c r="O430" s="79"/>
      <c r="P430" s="213">
        <f>O430*H430</f>
        <v>0</v>
      </c>
      <c r="Q430" s="213">
        <v>0.0068799999999999998</v>
      </c>
      <c r="R430" s="213">
        <f>Q430*H430</f>
        <v>0.0068799999999999998</v>
      </c>
      <c r="S430" s="213">
        <v>0</v>
      </c>
      <c r="T430" s="214">
        <f>S430*H430</f>
        <v>0</v>
      </c>
      <c r="AR430" s="17" t="s">
        <v>137</v>
      </c>
      <c r="AT430" s="17" t="s">
        <v>132</v>
      </c>
      <c r="AU430" s="17" t="s">
        <v>82</v>
      </c>
      <c r="AY430" s="17" t="s">
        <v>130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17" t="s">
        <v>80</v>
      </c>
      <c r="BK430" s="215">
        <f>ROUND(I430*H430,2)</f>
        <v>0</v>
      </c>
      <c r="BL430" s="17" t="s">
        <v>137</v>
      </c>
      <c r="BM430" s="17" t="s">
        <v>1076</v>
      </c>
    </row>
    <row r="431" s="1" customFormat="1" ht="14.4" customHeight="1">
      <c r="B431" s="38"/>
      <c r="C431" s="253" t="s">
        <v>1077</v>
      </c>
      <c r="D431" s="253" t="s">
        <v>741</v>
      </c>
      <c r="E431" s="254" t="s">
        <v>1078</v>
      </c>
      <c r="F431" s="255" t="s">
        <v>1079</v>
      </c>
      <c r="G431" s="256" t="s">
        <v>721</v>
      </c>
      <c r="H431" s="257">
        <v>1</v>
      </c>
      <c r="I431" s="258"/>
      <c r="J431" s="259">
        <f>ROUND(I431*H431,2)</f>
        <v>0</v>
      </c>
      <c r="K431" s="255" t="s">
        <v>19</v>
      </c>
      <c r="L431" s="260"/>
      <c r="M431" s="261" t="s">
        <v>19</v>
      </c>
      <c r="N431" s="262" t="s">
        <v>43</v>
      </c>
      <c r="O431" s="79"/>
      <c r="P431" s="213">
        <f>O431*H431</f>
        <v>0</v>
      </c>
      <c r="Q431" s="213">
        <v>0.96499999999999997</v>
      </c>
      <c r="R431" s="213">
        <f>Q431*H431</f>
        <v>0.96499999999999997</v>
      </c>
      <c r="S431" s="213">
        <v>0</v>
      </c>
      <c r="T431" s="214">
        <f>S431*H431</f>
        <v>0</v>
      </c>
      <c r="AR431" s="17" t="s">
        <v>173</v>
      </c>
      <c r="AT431" s="17" t="s">
        <v>741</v>
      </c>
      <c r="AU431" s="17" t="s">
        <v>82</v>
      </c>
      <c r="AY431" s="17" t="s">
        <v>130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17" t="s">
        <v>80</v>
      </c>
      <c r="BK431" s="215">
        <f>ROUND(I431*H431,2)</f>
        <v>0</v>
      </c>
      <c r="BL431" s="17" t="s">
        <v>137</v>
      </c>
      <c r="BM431" s="17" t="s">
        <v>1080</v>
      </c>
    </row>
    <row r="432" s="1" customFormat="1" ht="14.4" customHeight="1">
      <c r="B432" s="38"/>
      <c r="C432" s="204" t="s">
        <v>1081</v>
      </c>
      <c r="D432" s="204" t="s">
        <v>132</v>
      </c>
      <c r="E432" s="205" t="s">
        <v>1082</v>
      </c>
      <c r="F432" s="206" t="s">
        <v>1083</v>
      </c>
      <c r="G432" s="207" t="s">
        <v>135</v>
      </c>
      <c r="H432" s="208">
        <v>366.08800000000002</v>
      </c>
      <c r="I432" s="209"/>
      <c r="J432" s="210">
        <f>ROUND(I432*H432,2)</f>
        <v>0</v>
      </c>
      <c r="K432" s="206" t="s">
        <v>136</v>
      </c>
      <c r="L432" s="43"/>
      <c r="M432" s="211" t="s">
        <v>19</v>
      </c>
      <c r="N432" s="212" t="s">
        <v>43</v>
      </c>
      <c r="O432" s="79"/>
      <c r="P432" s="213">
        <f>O432*H432</f>
        <v>0</v>
      </c>
      <c r="Q432" s="213">
        <v>0.02324</v>
      </c>
      <c r="R432" s="213">
        <f>Q432*H432</f>
        <v>8.507885120000001</v>
      </c>
      <c r="S432" s="213">
        <v>0</v>
      </c>
      <c r="T432" s="214">
        <f>S432*H432</f>
        <v>0</v>
      </c>
      <c r="AR432" s="17" t="s">
        <v>137</v>
      </c>
      <c r="AT432" s="17" t="s">
        <v>132</v>
      </c>
      <c r="AU432" s="17" t="s">
        <v>82</v>
      </c>
      <c r="AY432" s="17" t="s">
        <v>130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17" t="s">
        <v>80</v>
      </c>
      <c r="BK432" s="215">
        <f>ROUND(I432*H432,2)</f>
        <v>0</v>
      </c>
      <c r="BL432" s="17" t="s">
        <v>137</v>
      </c>
      <c r="BM432" s="17" t="s">
        <v>1084</v>
      </c>
    </row>
    <row r="433" s="13" customFormat="1">
      <c r="B433" s="239"/>
      <c r="C433" s="240"/>
      <c r="D433" s="218" t="s">
        <v>139</v>
      </c>
      <c r="E433" s="241" t="s">
        <v>19</v>
      </c>
      <c r="F433" s="242" t="s">
        <v>171</v>
      </c>
      <c r="G433" s="240"/>
      <c r="H433" s="241" t="s">
        <v>19</v>
      </c>
      <c r="I433" s="243"/>
      <c r="J433" s="240"/>
      <c r="K433" s="240"/>
      <c r="L433" s="244"/>
      <c r="M433" s="245"/>
      <c r="N433" s="246"/>
      <c r="O433" s="246"/>
      <c r="P433" s="246"/>
      <c r="Q433" s="246"/>
      <c r="R433" s="246"/>
      <c r="S433" s="246"/>
      <c r="T433" s="247"/>
      <c r="AT433" s="248" t="s">
        <v>139</v>
      </c>
      <c r="AU433" s="248" t="s">
        <v>82</v>
      </c>
      <c r="AV433" s="13" t="s">
        <v>80</v>
      </c>
      <c r="AW433" s="13" t="s">
        <v>33</v>
      </c>
      <c r="AX433" s="13" t="s">
        <v>72</v>
      </c>
      <c r="AY433" s="248" t="s">
        <v>130</v>
      </c>
    </row>
    <row r="434" s="11" customFormat="1">
      <c r="B434" s="216"/>
      <c r="C434" s="217"/>
      <c r="D434" s="218" t="s">
        <v>139</v>
      </c>
      <c r="E434" s="219" t="s">
        <v>19</v>
      </c>
      <c r="F434" s="220" t="s">
        <v>1085</v>
      </c>
      <c r="G434" s="217"/>
      <c r="H434" s="221">
        <v>95.420000000000002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139</v>
      </c>
      <c r="AU434" s="227" t="s">
        <v>82</v>
      </c>
      <c r="AV434" s="11" t="s">
        <v>82</v>
      </c>
      <c r="AW434" s="11" t="s">
        <v>33</v>
      </c>
      <c r="AX434" s="11" t="s">
        <v>72</v>
      </c>
      <c r="AY434" s="227" t="s">
        <v>130</v>
      </c>
    </row>
    <row r="435" s="11" customFormat="1">
      <c r="B435" s="216"/>
      <c r="C435" s="217"/>
      <c r="D435" s="218" t="s">
        <v>139</v>
      </c>
      <c r="E435" s="219" t="s">
        <v>19</v>
      </c>
      <c r="F435" s="220" t="s">
        <v>392</v>
      </c>
      <c r="G435" s="217"/>
      <c r="H435" s="221">
        <v>157.422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139</v>
      </c>
      <c r="AU435" s="227" t="s">
        <v>82</v>
      </c>
      <c r="AV435" s="11" t="s">
        <v>82</v>
      </c>
      <c r="AW435" s="11" t="s">
        <v>33</v>
      </c>
      <c r="AX435" s="11" t="s">
        <v>72</v>
      </c>
      <c r="AY435" s="227" t="s">
        <v>130</v>
      </c>
    </row>
    <row r="436" s="11" customFormat="1">
      <c r="B436" s="216"/>
      <c r="C436" s="217"/>
      <c r="D436" s="218" t="s">
        <v>139</v>
      </c>
      <c r="E436" s="219" t="s">
        <v>19</v>
      </c>
      <c r="F436" s="220" t="s">
        <v>393</v>
      </c>
      <c r="G436" s="217"/>
      <c r="H436" s="221">
        <v>69.829999999999998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139</v>
      </c>
      <c r="AU436" s="227" t="s">
        <v>82</v>
      </c>
      <c r="AV436" s="11" t="s">
        <v>82</v>
      </c>
      <c r="AW436" s="11" t="s">
        <v>33</v>
      </c>
      <c r="AX436" s="11" t="s">
        <v>72</v>
      </c>
      <c r="AY436" s="227" t="s">
        <v>130</v>
      </c>
    </row>
    <row r="437" s="11" customFormat="1">
      <c r="B437" s="216"/>
      <c r="C437" s="217"/>
      <c r="D437" s="218" t="s">
        <v>139</v>
      </c>
      <c r="E437" s="219" t="s">
        <v>19</v>
      </c>
      <c r="F437" s="220" t="s">
        <v>394</v>
      </c>
      <c r="G437" s="217"/>
      <c r="H437" s="221">
        <v>43.415999999999997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139</v>
      </c>
      <c r="AU437" s="227" t="s">
        <v>82</v>
      </c>
      <c r="AV437" s="11" t="s">
        <v>82</v>
      </c>
      <c r="AW437" s="11" t="s">
        <v>33</v>
      </c>
      <c r="AX437" s="11" t="s">
        <v>72</v>
      </c>
      <c r="AY437" s="227" t="s">
        <v>130</v>
      </c>
    </row>
    <row r="438" s="12" customFormat="1">
      <c r="B438" s="228"/>
      <c r="C438" s="229"/>
      <c r="D438" s="218" t="s">
        <v>139</v>
      </c>
      <c r="E438" s="230" t="s">
        <v>19</v>
      </c>
      <c r="F438" s="231" t="s">
        <v>166</v>
      </c>
      <c r="G438" s="229"/>
      <c r="H438" s="232">
        <v>366.08800000000002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139</v>
      </c>
      <c r="AU438" s="238" t="s">
        <v>82</v>
      </c>
      <c r="AV438" s="12" t="s">
        <v>137</v>
      </c>
      <c r="AW438" s="12" t="s">
        <v>33</v>
      </c>
      <c r="AX438" s="12" t="s">
        <v>80</v>
      </c>
      <c r="AY438" s="238" t="s">
        <v>130</v>
      </c>
    </row>
    <row r="439" s="1" customFormat="1" ht="18" customHeight="1">
      <c r="B439" s="38"/>
      <c r="C439" s="204" t="s">
        <v>1086</v>
      </c>
      <c r="D439" s="204" t="s">
        <v>132</v>
      </c>
      <c r="E439" s="205" t="s">
        <v>1087</v>
      </c>
      <c r="F439" s="206" t="s">
        <v>1088</v>
      </c>
      <c r="G439" s="207" t="s">
        <v>135</v>
      </c>
      <c r="H439" s="208">
        <v>366.08800000000002</v>
      </c>
      <c r="I439" s="209"/>
      <c r="J439" s="210">
        <f>ROUND(I439*H439,2)</f>
        <v>0</v>
      </c>
      <c r="K439" s="206" t="s">
        <v>136</v>
      </c>
      <c r="L439" s="43"/>
      <c r="M439" s="211" t="s">
        <v>19</v>
      </c>
      <c r="N439" s="212" t="s">
        <v>43</v>
      </c>
      <c r="O439" s="79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17" t="s">
        <v>137</v>
      </c>
      <c r="AT439" s="17" t="s">
        <v>132</v>
      </c>
      <c r="AU439" s="17" t="s">
        <v>82</v>
      </c>
      <c r="AY439" s="17" t="s">
        <v>130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17" t="s">
        <v>80</v>
      </c>
      <c r="BK439" s="215">
        <f>ROUND(I439*H439,2)</f>
        <v>0</v>
      </c>
      <c r="BL439" s="17" t="s">
        <v>137</v>
      </c>
      <c r="BM439" s="17" t="s">
        <v>1089</v>
      </c>
    </row>
    <row r="440" s="1" customFormat="1" ht="14.4" customHeight="1">
      <c r="B440" s="38"/>
      <c r="C440" s="204" t="s">
        <v>1090</v>
      </c>
      <c r="D440" s="204" t="s">
        <v>132</v>
      </c>
      <c r="E440" s="205" t="s">
        <v>419</v>
      </c>
      <c r="F440" s="206" t="s">
        <v>420</v>
      </c>
      <c r="G440" s="207" t="s">
        <v>135</v>
      </c>
      <c r="H440" s="208">
        <v>366.08800000000002</v>
      </c>
      <c r="I440" s="209"/>
      <c r="J440" s="210">
        <f>ROUND(I440*H440,2)</f>
        <v>0</v>
      </c>
      <c r="K440" s="206" t="s">
        <v>136</v>
      </c>
      <c r="L440" s="43"/>
      <c r="M440" s="211" t="s">
        <v>19</v>
      </c>
      <c r="N440" s="212" t="s">
        <v>43</v>
      </c>
      <c r="O440" s="79"/>
      <c r="P440" s="213">
        <f>O440*H440</f>
        <v>0</v>
      </c>
      <c r="Q440" s="213">
        <v>0.00116</v>
      </c>
      <c r="R440" s="213">
        <f>Q440*H440</f>
        <v>0.42466208000000005</v>
      </c>
      <c r="S440" s="213">
        <v>0</v>
      </c>
      <c r="T440" s="214">
        <f>S440*H440</f>
        <v>0</v>
      </c>
      <c r="AR440" s="17" t="s">
        <v>137</v>
      </c>
      <c r="AT440" s="17" t="s">
        <v>132</v>
      </c>
      <c r="AU440" s="17" t="s">
        <v>82</v>
      </c>
      <c r="AY440" s="17" t="s">
        <v>130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7" t="s">
        <v>80</v>
      </c>
      <c r="BK440" s="215">
        <f>ROUND(I440*H440,2)</f>
        <v>0</v>
      </c>
      <c r="BL440" s="17" t="s">
        <v>137</v>
      </c>
      <c r="BM440" s="17" t="s">
        <v>1091</v>
      </c>
    </row>
    <row r="441" s="10" customFormat="1" ht="22.8" customHeight="1">
      <c r="B441" s="188"/>
      <c r="C441" s="189"/>
      <c r="D441" s="190" t="s">
        <v>71</v>
      </c>
      <c r="E441" s="202" t="s">
        <v>1092</v>
      </c>
      <c r="F441" s="202" t="s">
        <v>1093</v>
      </c>
      <c r="G441" s="189"/>
      <c r="H441" s="189"/>
      <c r="I441" s="192"/>
      <c r="J441" s="203">
        <f>BK441</f>
        <v>0</v>
      </c>
      <c r="K441" s="189"/>
      <c r="L441" s="194"/>
      <c r="M441" s="195"/>
      <c r="N441" s="196"/>
      <c r="O441" s="196"/>
      <c r="P441" s="197">
        <f>P442</f>
        <v>0</v>
      </c>
      <c r="Q441" s="196"/>
      <c r="R441" s="197">
        <f>R442</f>
        <v>0</v>
      </c>
      <c r="S441" s="196"/>
      <c r="T441" s="198">
        <f>T442</f>
        <v>0</v>
      </c>
      <c r="AR441" s="199" t="s">
        <v>80</v>
      </c>
      <c r="AT441" s="200" t="s">
        <v>71</v>
      </c>
      <c r="AU441" s="200" t="s">
        <v>80</v>
      </c>
      <c r="AY441" s="199" t="s">
        <v>130</v>
      </c>
      <c r="BK441" s="201">
        <f>BK442</f>
        <v>0</v>
      </c>
    </row>
    <row r="442" s="1" customFormat="1" ht="18" customHeight="1">
      <c r="B442" s="38"/>
      <c r="C442" s="204" t="s">
        <v>1094</v>
      </c>
      <c r="D442" s="204" t="s">
        <v>132</v>
      </c>
      <c r="E442" s="205" t="s">
        <v>1095</v>
      </c>
      <c r="F442" s="206" t="s">
        <v>1096</v>
      </c>
      <c r="G442" s="207" t="s">
        <v>195</v>
      </c>
      <c r="H442" s="208">
        <v>536.98400000000004</v>
      </c>
      <c r="I442" s="209"/>
      <c r="J442" s="210">
        <f>ROUND(I442*H442,2)</f>
        <v>0</v>
      </c>
      <c r="K442" s="206" t="s">
        <v>136</v>
      </c>
      <c r="L442" s="43"/>
      <c r="M442" s="211" t="s">
        <v>19</v>
      </c>
      <c r="N442" s="212" t="s">
        <v>43</v>
      </c>
      <c r="O442" s="79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17" t="s">
        <v>137</v>
      </c>
      <c r="AT442" s="17" t="s">
        <v>132</v>
      </c>
      <c r="AU442" s="17" t="s">
        <v>82</v>
      </c>
      <c r="AY442" s="17" t="s">
        <v>130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17" t="s">
        <v>80</v>
      </c>
      <c r="BK442" s="215">
        <f>ROUND(I442*H442,2)</f>
        <v>0</v>
      </c>
      <c r="BL442" s="17" t="s">
        <v>137</v>
      </c>
      <c r="BM442" s="17" t="s">
        <v>1097</v>
      </c>
    </row>
    <row r="443" s="10" customFormat="1" ht="25.92" customHeight="1">
      <c r="B443" s="188"/>
      <c r="C443" s="189"/>
      <c r="D443" s="190" t="s">
        <v>71</v>
      </c>
      <c r="E443" s="191" t="s">
        <v>437</v>
      </c>
      <c r="F443" s="191" t="s">
        <v>438</v>
      </c>
      <c r="G443" s="189"/>
      <c r="H443" s="189"/>
      <c r="I443" s="192"/>
      <c r="J443" s="193">
        <f>BK443</f>
        <v>0</v>
      </c>
      <c r="K443" s="189"/>
      <c r="L443" s="194"/>
      <c r="M443" s="195"/>
      <c r="N443" s="196"/>
      <c r="O443" s="196"/>
      <c r="P443" s="197">
        <f>P444+P487+P526+P530+P536+P538+P546+P549+P552+P555+P615+P640+P681+P698+P808+P861+P881+P903+P910+P931+P949+P965</f>
        <v>0</v>
      </c>
      <c r="Q443" s="196"/>
      <c r="R443" s="197">
        <f>R444+R487+R526+R530+R536+R538+R546+R549+R552+R555+R615+R640+R681+R698+R808+R861+R881+R903+R910+R931+R949+R965</f>
        <v>106.38642091000001</v>
      </c>
      <c r="S443" s="196"/>
      <c r="T443" s="198">
        <f>T444+T487+T526+T530+T536+T538+T546+T549+T552+T555+T615+T640+T681+T698+T808+T861+T881+T903+T910+T931+T949+T965</f>
        <v>17.477720000000001</v>
      </c>
      <c r="AR443" s="199" t="s">
        <v>82</v>
      </c>
      <c r="AT443" s="200" t="s">
        <v>71</v>
      </c>
      <c r="AU443" s="200" t="s">
        <v>72</v>
      </c>
      <c r="AY443" s="199" t="s">
        <v>130</v>
      </c>
      <c r="BK443" s="201">
        <f>BK444+BK487+BK526+BK530+BK536+BK538+BK546+BK549+BK552+BK555+BK615+BK640+BK681+BK698+BK808+BK861+BK881+BK903+BK910+BK931+BK949+BK965</f>
        <v>0</v>
      </c>
    </row>
    <row r="444" s="10" customFormat="1" ht="22.8" customHeight="1">
      <c r="B444" s="188"/>
      <c r="C444" s="189"/>
      <c r="D444" s="190" t="s">
        <v>71</v>
      </c>
      <c r="E444" s="202" t="s">
        <v>1098</v>
      </c>
      <c r="F444" s="202" t="s">
        <v>1099</v>
      </c>
      <c r="G444" s="189"/>
      <c r="H444" s="189"/>
      <c r="I444" s="192"/>
      <c r="J444" s="203">
        <f>BK444</f>
        <v>0</v>
      </c>
      <c r="K444" s="189"/>
      <c r="L444" s="194"/>
      <c r="M444" s="195"/>
      <c r="N444" s="196"/>
      <c r="O444" s="196"/>
      <c r="P444" s="197">
        <f>SUM(P445:P486)</f>
        <v>0</v>
      </c>
      <c r="Q444" s="196"/>
      <c r="R444" s="197">
        <f>SUM(R445:R486)</f>
        <v>1.0575024999999998</v>
      </c>
      <c r="S444" s="196"/>
      <c r="T444" s="198">
        <f>SUM(T445:T486)</f>
        <v>0</v>
      </c>
      <c r="AR444" s="199" t="s">
        <v>82</v>
      </c>
      <c r="AT444" s="200" t="s">
        <v>71</v>
      </c>
      <c r="AU444" s="200" t="s">
        <v>80</v>
      </c>
      <c r="AY444" s="199" t="s">
        <v>130</v>
      </c>
      <c r="BK444" s="201">
        <f>SUM(BK445:BK486)</f>
        <v>0</v>
      </c>
    </row>
    <row r="445" s="1" customFormat="1" ht="14.4" customHeight="1">
      <c r="B445" s="38"/>
      <c r="C445" s="204" t="s">
        <v>1100</v>
      </c>
      <c r="D445" s="204" t="s">
        <v>132</v>
      </c>
      <c r="E445" s="205" t="s">
        <v>1101</v>
      </c>
      <c r="F445" s="206" t="s">
        <v>1102</v>
      </c>
      <c r="G445" s="207" t="s">
        <v>135</v>
      </c>
      <c r="H445" s="208">
        <v>58.18</v>
      </c>
      <c r="I445" s="209"/>
      <c r="J445" s="210">
        <f>ROUND(I445*H445,2)</f>
        <v>0</v>
      </c>
      <c r="K445" s="206" t="s">
        <v>136</v>
      </c>
      <c r="L445" s="43"/>
      <c r="M445" s="211" t="s">
        <v>19</v>
      </c>
      <c r="N445" s="212" t="s">
        <v>43</v>
      </c>
      <c r="O445" s="79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17" t="s">
        <v>240</v>
      </c>
      <c r="AT445" s="17" t="s">
        <v>132</v>
      </c>
      <c r="AU445" s="17" t="s">
        <v>82</v>
      </c>
      <c r="AY445" s="17" t="s">
        <v>130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17" t="s">
        <v>80</v>
      </c>
      <c r="BK445" s="215">
        <f>ROUND(I445*H445,2)</f>
        <v>0</v>
      </c>
      <c r="BL445" s="17" t="s">
        <v>240</v>
      </c>
      <c r="BM445" s="17" t="s">
        <v>1103</v>
      </c>
    </row>
    <row r="446" s="11" customFormat="1">
      <c r="B446" s="216"/>
      <c r="C446" s="217"/>
      <c r="D446" s="218" t="s">
        <v>139</v>
      </c>
      <c r="E446" s="219" t="s">
        <v>19</v>
      </c>
      <c r="F446" s="220" t="s">
        <v>1104</v>
      </c>
      <c r="G446" s="217"/>
      <c r="H446" s="221">
        <v>58.18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139</v>
      </c>
      <c r="AU446" s="227" t="s">
        <v>82</v>
      </c>
      <c r="AV446" s="11" t="s">
        <v>82</v>
      </c>
      <c r="AW446" s="11" t="s">
        <v>33</v>
      </c>
      <c r="AX446" s="11" t="s">
        <v>80</v>
      </c>
      <c r="AY446" s="227" t="s">
        <v>130</v>
      </c>
    </row>
    <row r="447" s="1" customFormat="1" ht="14.4" customHeight="1">
      <c r="B447" s="38"/>
      <c r="C447" s="253" t="s">
        <v>1105</v>
      </c>
      <c r="D447" s="253" t="s">
        <v>741</v>
      </c>
      <c r="E447" s="254" t="s">
        <v>1106</v>
      </c>
      <c r="F447" s="255" t="s">
        <v>1107</v>
      </c>
      <c r="G447" s="256" t="s">
        <v>195</v>
      </c>
      <c r="H447" s="257">
        <v>0.017000000000000001</v>
      </c>
      <c r="I447" s="258"/>
      <c r="J447" s="259">
        <f>ROUND(I447*H447,2)</f>
        <v>0</v>
      </c>
      <c r="K447" s="255" t="s">
        <v>136</v>
      </c>
      <c r="L447" s="260"/>
      <c r="M447" s="261" t="s">
        <v>19</v>
      </c>
      <c r="N447" s="262" t="s">
        <v>43</v>
      </c>
      <c r="O447" s="79"/>
      <c r="P447" s="213">
        <f>O447*H447</f>
        <v>0</v>
      </c>
      <c r="Q447" s="213">
        <v>1</v>
      </c>
      <c r="R447" s="213">
        <f>Q447*H447</f>
        <v>0.017000000000000001</v>
      </c>
      <c r="S447" s="213">
        <v>0</v>
      </c>
      <c r="T447" s="214">
        <f>S447*H447</f>
        <v>0</v>
      </c>
      <c r="AR447" s="17" t="s">
        <v>346</v>
      </c>
      <c r="AT447" s="17" t="s">
        <v>741</v>
      </c>
      <c r="AU447" s="17" t="s">
        <v>82</v>
      </c>
      <c r="AY447" s="17" t="s">
        <v>130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17" t="s">
        <v>80</v>
      </c>
      <c r="BK447" s="215">
        <f>ROUND(I447*H447,2)</f>
        <v>0</v>
      </c>
      <c r="BL447" s="17" t="s">
        <v>240</v>
      </c>
      <c r="BM447" s="17" t="s">
        <v>1108</v>
      </c>
    </row>
    <row r="448" s="11" customFormat="1">
      <c r="B448" s="216"/>
      <c r="C448" s="217"/>
      <c r="D448" s="218" t="s">
        <v>139</v>
      </c>
      <c r="E448" s="217"/>
      <c r="F448" s="220" t="s">
        <v>1109</v>
      </c>
      <c r="G448" s="217"/>
      <c r="H448" s="221">
        <v>0.017000000000000001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139</v>
      </c>
      <c r="AU448" s="227" t="s">
        <v>82</v>
      </c>
      <c r="AV448" s="11" t="s">
        <v>82</v>
      </c>
      <c r="AW448" s="11" t="s">
        <v>4</v>
      </c>
      <c r="AX448" s="11" t="s">
        <v>80</v>
      </c>
      <c r="AY448" s="227" t="s">
        <v>130</v>
      </c>
    </row>
    <row r="449" s="1" customFormat="1" ht="14.4" customHeight="1">
      <c r="B449" s="38"/>
      <c r="C449" s="204" t="s">
        <v>1110</v>
      </c>
      <c r="D449" s="204" t="s">
        <v>132</v>
      </c>
      <c r="E449" s="205" t="s">
        <v>1111</v>
      </c>
      <c r="F449" s="206" t="s">
        <v>1112</v>
      </c>
      <c r="G449" s="207" t="s">
        <v>135</v>
      </c>
      <c r="H449" s="208">
        <v>305.18799999999999</v>
      </c>
      <c r="I449" s="209"/>
      <c r="J449" s="210">
        <f>ROUND(I449*H449,2)</f>
        <v>0</v>
      </c>
      <c r="K449" s="206" t="s">
        <v>136</v>
      </c>
      <c r="L449" s="43"/>
      <c r="M449" s="211" t="s">
        <v>19</v>
      </c>
      <c r="N449" s="212" t="s">
        <v>43</v>
      </c>
      <c r="O449" s="79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17" t="s">
        <v>240</v>
      </c>
      <c r="AT449" s="17" t="s">
        <v>132</v>
      </c>
      <c r="AU449" s="17" t="s">
        <v>82</v>
      </c>
      <c r="AY449" s="17" t="s">
        <v>130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17" t="s">
        <v>80</v>
      </c>
      <c r="BK449" s="215">
        <f>ROUND(I449*H449,2)</f>
        <v>0</v>
      </c>
      <c r="BL449" s="17" t="s">
        <v>240</v>
      </c>
      <c r="BM449" s="17" t="s">
        <v>1113</v>
      </c>
    </row>
    <row r="450" s="11" customFormat="1">
      <c r="B450" s="216"/>
      <c r="C450" s="217"/>
      <c r="D450" s="218" t="s">
        <v>139</v>
      </c>
      <c r="E450" s="219" t="s">
        <v>19</v>
      </c>
      <c r="F450" s="220" t="s">
        <v>1114</v>
      </c>
      <c r="G450" s="217"/>
      <c r="H450" s="221">
        <v>94.579999999999998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139</v>
      </c>
      <c r="AU450" s="227" t="s">
        <v>82</v>
      </c>
      <c r="AV450" s="11" t="s">
        <v>82</v>
      </c>
      <c r="AW450" s="11" t="s">
        <v>33</v>
      </c>
      <c r="AX450" s="11" t="s">
        <v>72</v>
      </c>
      <c r="AY450" s="227" t="s">
        <v>130</v>
      </c>
    </row>
    <row r="451" s="11" customFormat="1">
      <c r="B451" s="216"/>
      <c r="C451" s="217"/>
      <c r="D451" s="218" t="s">
        <v>139</v>
      </c>
      <c r="E451" s="219" t="s">
        <v>19</v>
      </c>
      <c r="F451" s="220" t="s">
        <v>1115</v>
      </c>
      <c r="G451" s="217"/>
      <c r="H451" s="221">
        <v>87.519999999999996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139</v>
      </c>
      <c r="AU451" s="227" t="s">
        <v>82</v>
      </c>
      <c r="AV451" s="11" t="s">
        <v>82</v>
      </c>
      <c r="AW451" s="11" t="s">
        <v>33</v>
      </c>
      <c r="AX451" s="11" t="s">
        <v>72</v>
      </c>
      <c r="AY451" s="227" t="s">
        <v>130</v>
      </c>
    </row>
    <row r="452" s="11" customFormat="1">
      <c r="B452" s="216"/>
      <c r="C452" s="217"/>
      <c r="D452" s="218" t="s">
        <v>139</v>
      </c>
      <c r="E452" s="219" t="s">
        <v>577</v>
      </c>
      <c r="F452" s="220" t="s">
        <v>1116</v>
      </c>
      <c r="G452" s="217"/>
      <c r="H452" s="221">
        <v>5.2480000000000002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139</v>
      </c>
      <c r="AU452" s="227" t="s">
        <v>82</v>
      </c>
      <c r="AV452" s="11" t="s">
        <v>82</v>
      </c>
      <c r="AW452" s="11" t="s">
        <v>33</v>
      </c>
      <c r="AX452" s="11" t="s">
        <v>72</v>
      </c>
      <c r="AY452" s="227" t="s">
        <v>130</v>
      </c>
    </row>
    <row r="453" s="11" customFormat="1">
      <c r="B453" s="216"/>
      <c r="C453" s="217"/>
      <c r="D453" s="218" t="s">
        <v>139</v>
      </c>
      <c r="E453" s="219" t="s">
        <v>19</v>
      </c>
      <c r="F453" s="220" t="s">
        <v>1117</v>
      </c>
      <c r="G453" s="217"/>
      <c r="H453" s="221">
        <v>59.659999999999997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139</v>
      </c>
      <c r="AU453" s="227" t="s">
        <v>82</v>
      </c>
      <c r="AV453" s="11" t="s">
        <v>82</v>
      </c>
      <c r="AW453" s="11" t="s">
        <v>33</v>
      </c>
      <c r="AX453" s="11" t="s">
        <v>72</v>
      </c>
      <c r="AY453" s="227" t="s">
        <v>130</v>
      </c>
    </row>
    <row r="454" s="11" customFormat="1">
      <c r="B454" s="216"/>
      <c r="C454" s="217"/>
      <c r="D454" s="218" t="s">
        <v>139</v>
      </c>
      <c r="E454" s="219" t="s">
        <v>19</v>
      </c>
      <c r="F454" s="220" t="s">
        <v>1104</v>
      </c>
      <c r="G454" s="217"/>
      <c r="H454" s="221">
        <v>58.18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139</v>
      </c>
      <c r="AU454" s="227" t="s">
        <v>82</v>
      </c>
      <c r="AV454" s="11" t="s">
        <v>82</v>
      </c>
      <c r="AW454" s="11" t="s">
        <v>33</v>
      </c>
      <c r="AX454" s="11" t="s">
        <v>72</v>
      </c>
      <c r="AY454" s="227" t="s">
        <v>130</v>
      </c>
    </row>
    <row r="455" s="12" customFormat="1">
      <c r="B455" s="228"/>
      <c r="C455" s="229"/>
      <c r="D455" s="218" t="s">
        <v>139</v>
      </c>
      <c r="E455" s="230" t="s">
        <v>19</v>
      </c>
      <c r="F455" s="231" t="s">
        <v>166</v>
      </c>
      <c r="G455" s="229"/>
      <c r="H455" s="232">
        <v>305.18799999999999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139</v>
      </c>
      <c r="AU455" s="238" t="s">
        <v>82</v>
      </c>
      <c r="AV455" s="12" t="s">
        <v>137</v>
      </c>
      <c r="AW455" s="12" t="s">
        <v>33</v>
      </c>
      <c r="AX455" s="12" t="s">
        <v>80</v>
      </c>
      <c r="AY455" s="238" t="s">
        <v>130</v>
      </c>
    </row>
    <row r="456" s="1" customFormat="1" ht="14.4" customHeight="1">
      <c r="B456" s="38"/>
      <c r="C456" s="253" t="s">
        <v>1118</v>
      </c>
      <c r="D456" s="253" t="s">
        <v>741</v>
      </c>
      <c r="E456" s="254" t="s">
        <v>1119</v>
      </c>
      <c r="F456" s="255" t="s">
        <v>1120</v>
      </c>
      <c r="G456" s="256" t="s">
        <v>135</v>
      </c>
      <c r="H456" s="257">
        <v>350.96600000000001</v>
      </c>
      <c r="I456" s="258"/>
      <c r="J456" s="259">
        <f>ROUND(I456*H456,2)</f>
        <v>0</v>
      </c>
      <c r="K456" s="255" t="s">
        <v>19</v>
      </c>
      <c r="L456" s="260"/>
      <c r="M456" s="261" t="s">
        <v>19</v>
      </c>
      <c r="N456" s="262" t="s">
        <v>43</v>
      </c>
      <c r="O456" s="79"/>
      <c r="P456" s="213">
        <f>O456*H456</f>
        <v>0</v>
      </c>
      <c r="Q456" s="213">
        <v>0.00029999999999999997</v>
      </c>
      <c r="R456" s="213">
        <f>Q456*H456</f>
        <v>0.10528979999999999</v>
      </c>
      <c r="S456" s="213">
        <v>0</v>
      </c>
      <c r="T456" s="214">
        <f>S456*H456</f>
        <v>0</v>
      </c>
      <c r="AR456" s="17" t="s">
        <v>346</v>
      </c>
      <c r="AT456" s="17" t="s">
        <v>741</v>
      </c>
      <c r="AU456" s="17" t="s">
        <v>82</v>
      </c>
      <c r="AY456" s="17" t="s">
        <v>130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17" t="s">
        <v>80</v>
      </c>
      <c r="BK456" s="215">
        <f>ROUND(I456*H456,2)</f>
        <v>0</v>
      </c>
      <c r="BL456" s="17" t="s">
        <v>240</v>
      </c>
      <c r="BM456" s="17" t="s">
        <v>1121</v>
      </c>
    </row>
    <row r="457" s="11" customFormat="1">
      <c r="B457" s="216"/>
      <c r="C457" s="217"/>
      <c r="D457" s="218" t="s">
        <v>139</v>
      </c>
      <c r="E457" s="217"/>
      <c r="F457" s="220" t="s">
        <v>1122</v>
      </c>
      <c r="G457" s="217"/>
      <c r="H457" s="221">
        <v>350.96600000000001</v>
      </c>
      <c r="I457" s="222"/>
      <c r="J457" s="217"/>
      <c r="K457" s="217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139</v>
      </c>
      <c r="AU457" s="227" t="s">
        <v>82</v>
      </c>
      <c r="AV457" s="11" t="s">
        <v>82</v>
      </c>
      <c r="AW457" s="11" t="s">
        <v>4</v>
      </c>
      <c r="AX457" s="11" t="s">
        <v>80</v>
      </c>
      <c r="AY457" s="227" t="s">
        <v>130</v>
      </c>
    </row>
    <row r="458" s="1" customFormat="1" ht="14.4" customHeight="1">
      <c r="B458" s="38"/>
      <c r="C458" s="204" t="s">
        <v>1123</v>
      </c>
      <c r="D458" s="204" t="s">
        <v>132</v>
      </c>
      <c r="E458" s="205" t="s">
        <v>1111</v>
      </c>
      <c r="F458" s="206" t="s">
        <v>1112</v>
      </c>
      <c r="G458" s="207" t="s">
        <v>135</v>
      </c>
      <c r="H458" s="208">
        <v>120.88</v>
      </c>
      <c r="I458" s="209"/>
      <c r="J458" s="210">
        <f>ROUND(I458*H458,2)</f>
        <v>0</v>
      </c>
      <c r="K458" s="206" t="s">
        <v>136</v>
      </c>
      <c r="L458" s="43"/>
      <c r="M458" s="211" t="s">
        <v>19</v>
      </c>
      <c r="N458" s="212" t="s">
        <v>43</v>
      </c>
      <c r="O458" s="79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17" t="s">
        <v>240</v>
      </c>
      <c r="AT458" s="17" t="s">
        <v>132</v>
      </c>
      <c r="AU458" s="17" t="s">
        <v>82</v>
      </c>
      <c r="AY458" s="17" t="s">
        <v>130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17" t="s">
        <v>80</v>
      </c>
      <c r="BK458" s="215">
        <f>ROUND(I458*H458,2)</f>
        <v>0</v>
      </c>
      <c r="BL458" s="17" t="s">
        <v>240</v>
      </c>
      <c r="BM458" s="17" t="s">
        <v>1124</v>
      </c>
    </row>
    <row r="459" s="11" customFormat="1">
      <c r="B459" s="216"/>
      <c r="C459" s="217"/>
      <c r="D459" s="218" t="s">
        <v>139</v>
      </c>
      <c r="E459" s="219" t="s">
        <v>19</v>
      </c>
      <c r="F459" s="220" t="s">
        <v>1125</v>
      </c>
      <c r="G459" s="217"/>
      <c r="H459" s="221">
        <v>47.289999999999999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139</v>
      </c>
      <c r="AU459" s="227" t="s">
        <v>82</v>
      </c>
      <c r="AV459" s="11" t="s">
        <v>82</v>
      </c>
      <c r="AW459" s="11" t="s">
        <v>33</v>
      </c>
      <c r="AX459" s="11" t="s">
        <v>72</v>
      </c>
      <c r="AY459" s="227" t="s">
        <v>130</v>
      </c>
    </row>
    <row r="460" s="11" customFormat="1">
      <c r="B460" s="216"/>
      <c r="C460" s="217"/>
      <c r="D460" s="218" t="s">
        <v>139</v>
      </c>
      <c r="E460" s="219" t="s">
        <v>19</v>
      </c>
      <c r="F460" s="220" t="s">
        <v>978</v>
      </c>
      <c r="G460" s="217"/>
      <c r="H460" s="221">
        <v>43.759999999999998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139</v>
      </c>
      <c r="AU460" s="227" t="s">
        <v>82</v>
      </c>
      <c r="AV460" s="11" t="s">
        <v>82</v>
      </c>
      <c r="AW460" s="11" t="s">
        <v>33</v>
      </c>
      <c r="AX460" s="11" t="s">
        <v>72</v>
      </c>
      <c r="AY460" s="227" t="s">
        <v>130</v>
      </c>
    </row>
    <row r="461" s="11" customFormat="1">
      <c r="B461" s="216"/>
      <c r="C461" s="217"/>
      <c r="D461" s="218" t="s">
        <v>139</v>
      </c>
      <c r="E461" s="219" t="s">
        <v>19</v>
      </c>
      <c r="F461" s="220" t="s">
        <v>979</v>
      </c>
      <c r="G461" s="217"/>
      <c r="H461" s="221">
        <v>29.829999999999998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139</v>
      </c>
      <c r="AU461" s="227" t="s">
        <v>82</v>
      </c>
      <c r="AV461" s="11" t="s">
        <v>82</v>
      </c>
      <c r="AW461" s="11" t="s">
        <v>33</v>
      </c>
      <c r="AX461" s="11" t="s">
        <v>72</v>
      </c>
      <c r="AY461" s="227" t="s">
        <v>130</v>
      </c>
    </row>
    <row r="462" s="12" customFormat="1">
      <c r="B462" s="228"/>
      <c r="C462" s="229"/>
      <c r="D462" s="218" t="s">
        <v>139</v>
      </c>
      <c r="E462" s="230" t="s">
        <v>19</v>
      </c>
      <c r="F462" s="231" t="s">
        <v>166</v>
      </c>
      <c r="G462" s="229"/>
      <c r="H462" s="232">
        <v>120.88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139</v>
      </c>
      <c r="AU462" s="238" t="s">
        <v>82</v>
      </c>
      <c r="AV462" s="12" t="s">
        <v>137</v>
      </c>
      <c r="AW462" s="12" t="s">
        <v>33</v>
      </c>
      <c r="AX462" s="12" t="s">
        <v>80</v>
      </c>
      <c r="AY462" s="238" t="s">
        <v>130</v>
      </c>
    </row>
    <row r="463" s="1" customFormat="1" ht="14.4" customHeight="1">
      <c r="B463" s="38"/>
      <c r="C463" s="253" t="s">
        <v>1126</v>
      </c>
      <c r="D463" s="253" t="s">
        <v>741</v>
      </c>
      <c r="E463" s="254" t="s">
        <v>1127</v>
      </c>
      <c r="F463" s="255" t="s">
        <v>1128</v>
      </c>
      <c r="G463" s="256" t="s">
        <v>135</v>
      </c>
      <c r="H463" s="257">
        <v>139.012</v>
      </c>
      <c r="I463" s="258"/>
      <c r="J463" s="259">
        <f>ROUND(I463*H463,2)</f>
        <v>0</v>
      </c>
      <c r="K463" s="255" t="s">
        <v>19</v>
      </c>
      <c r="L463" s="260"/>
      <c r="M463" s="261" t="s">
        <v>19</v>
      </c>
      <c r="N463" s="262" t="s">
        <v>43</v>
      </c>
      <c r="O463" s="79"/>
      <c r="P463" s="213">
        <f>O463*H463</f>
        <v>0</v>
      </c>
      <c r="Q463" s="213">
        <v>0.00142</v>
      </c>
      <c r="R463" s="213">
        <f>Q463*H463</f>
        <v>0.19739704</v>
      </c>
      <c r="S463" s="213">
        <v>0</v>
      </c>
      <c r="T463" s="214">
        <f>S463*H463</f>
        <v>0</v>
      </c>
      <c r="AR463" s="17" t="s">
        <v>346</v>
      </c>
      <c r="AT463" s="17" t="s">
        <v>741</v>
      </c>
      <c r="AU463" s="17" t="s">
        <v>82</v>
      </c>
      <c r="AY463" s="17" t="s">
        <v>130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17" t="s">
        <v>80</v>
      </c>
      <c r="BK463" s="215">
        <f>ROUND(I463*H463,2)</f>
        <v>0</v>
      </c>
      <c r="BL463" s="17" t="s">
        <v>240</v>
      </c>
      <c r="BM463" s="17" t="s">
        <v>1129</v>
      </c>
    </row>
    <row r="464" s="11" customFormat="1">
      <c r="B464" s="216"/>
      <c r="C464" s="217"/>
      <c r="D464" s="218" t="s">
        <v>139</v>
      </c>
      <c r="E464" s="217"/>
      <c r="F464" s="220" t="s">
        <v>1130</v>
      </c>
      <c r="G464" s="217"/>
      <c r="H464" s="221">
        <v>139.012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139</v>
      </c>
      <c r="AU464" s="227" t="s">
        <v>82</v>
      </c>
      <c r="AV464" s="11" t="s">
        <v>82</v>
      </c>
      <c r="AW464" s="11" t="s">
        <v>4</v>
      </c>
      <c r="AX464" s="11" t="s">
        <v>80</v>
      </c>
      <c r="AY464" s="227" t="s">
        <v>130</v>
      </c>
    </row>
    <row r="465" s="1" customFormat="1" ht="14.4" customHeight="1">
      <c r="B465" s="38"/>
      <c r="C465" s="204" t="s">
        <v>1131</v>
      </c>
      <c r="D465" s="204" t="s">
        <v>132</v>
      </c>
      <c r="E465" s="205" t="s">
        <v>1132</v>
      </c>
      <c r="F465" s="206" t="s">
        <v>1133</v>
      </c>
      <c r="G465" s="207" t="s">
        <v>135</v>
      </c>
      <c r="H465" s="208">
        <v>58.18</v>
      </c>
      <c r="I465" s="209"/>
      <c r="J465" s="210">
        <f>ROUND(I465*H465,2)</f>
        <v>0</v>
      </c>
      <c r="K465" s="206" t="s">
        <v>136</v>
      </c>
      <c r="L465" s="43"/>
      <c r="M465" s="211" t="s">
        <v>19</v>
      </c>
      <c r="N465" s="212" t="s">
        <v>43</v>
      </c>
      <c r="O465" s="79"/>
      <c r="P465" s="213">
        <f>O465*H465</f>
        <v>0</v>
      </c>
      <c r="Q465" s="213">
        <v>0.00040000000000000002</v>
      </c>
      <c r="R465" s="213">
        <f>Q465*H465</f>
        <v>0.023272000000000001</v>
      </c>
      <c r="S465" s="213">
        <v>0</v>
      </c>
      <c r="T465" s="214">
        <f>S465*H465</f>
        <v>0</v>
      </c>
      <c r="AR465" s="17" t="s">
        <v>240</v>
      </c>
      <c r="AT465" s="17" t="s">
        <v>132</v>
      </c>
      <c r="AU465" s="17" t="s">
        <v>82</v>
      </c>
      <c r="AY465" s="17" t="s">
        <v>130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7" t="s">
        <v>80</v>
      </c>
      <c r="BK465" s="215">
        <f>ROUND(I465*H465,2)</f>
        <v>0</v>
      </c>
      <c r="BL465" s="17" t="s">
        <v>240</v>
      </c>
      <c r="BM465" s="17" t="s">
        <v>1134</v>
      </c>
    </row>
    <row r="466" s="11" customFormat="1">
      <c r="B466" s="216"/>
      <c r="C466" s="217"/>
      <c r="D466" s="218" t="s">
        <v>139</v>
      </c>
      <c r="E466" s="219" t="s">
        <v>19</v>
      </c>
      <c r="F466" s="220" t="s">
        <v>1104</v>
      </c>
      <c r="G466" s="217"/>
      <c r="H466" s="221">
        <v>58.18</v>
      </c>
      <c r="I466" s="222"/>
      <c r="J466" s="217"/>
      <c r="K466" s="217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139</v>
      </c>
      <c r="AU466" s="227" t="s">
        <v>82</v>
      </c>
      <c r="AV466" s="11" t="s">
        <v>82</v>
      </c>
      <c r="AW466" s="11" t="s">
        <v>33</v>
      </c>
      <c r="AX466" s="11" t="s">
        <v>80</v>
      </c>
      <c r="AY466" s="227" t="s">
        <v>130</v>
      </c>
    </row>
    <row r="467" s="1" customFormat="1" ht="18" customHeight="1">
      <c r="B467" s="38"/>
      <c r="C467" s="253" t="s">
        <v>1135</v>
      </c>
      <c r="D467" s="253" t="s">
        <v>741</v>
      </c>
      <c r="E467" s="254" t="s">
        <v>1136</v>
      </c>
      <c r="F467" s="255" t="s">
        <v>1137</v>
      </c>
      <c r="G467" s="256" t="s">
        <v>135</v>
      </c>
      <c r="H467" s="257">
        <v>66.906999999999996</v>
      </c>
      <c r="I467" s="258"/>
      <c r="J467" s="259">
        <f>ROUND(I467*H467,2)</f>
        <v>0</v>
      </c>
      <c r="K467" s="255" t="s">
        <v>136</v>
      </c>
      <c r="L467" s="260"/>
      <c r="M467" s="261" t="s">
        <v>19</v>
      </c>
      <c r="N467" s="262" t="s">
        <v>43</v>
      </c>
      <c r="O467" s="79"/>
      <c r="P467" s="213">
        <f>O467*H467</f>
        <v>0</v>
      </c>
      <c r="Q467" s="213">
        <v>0.0044999999999999997</v>
      </c>
      <c r="R467" s="213">
        <f>Q467*H467</f>
        <v>0.30108149999999995</v>
      </c>
      <c r="S467" s="213">
        <v>0</v>
      </c>
      <c r="T467" s="214">
        <f>S467*H467</f>
        <v>0</v>
      </c>
      <c r="AR467" s="17" t="s">
        <v>346</v>
      </c>
      <c r="AT467" s="17" t="s">
        <v>741</v>
      </c>
      <c r="AU467" s="17" t="s">
        <v>82</v>
      </c>
      <c r="AY467" s="17" t="s">
        <v>130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17" t="s">
        <v>80</v>
      </c>
      <c r="BK467" s="215">
        <f>ROUND(I467*H467,2)</f>
        <v>0</v>
      </c>
      <c r="BL467" s="17" t="s">
        <v>240</v>
      </c>
      <c r="BM467" s="17" t="s">
        <v>1138</v>
      </c>
    </row>
    <row r="468" s="11" customFormat="1">
      <c r="B468" s="216"/>
      <c r="C468" s="217"/>
      <c r="D468" s="218" t="s">
        <v>139</v>
      </c>
      <c r="E468" s="217"/>
      <c r="F468" s="220" t="s">
        <v>1139</v>
      </c>
      <c r="G468" s="217"/>
      <c r="H468" s="221">
        <v>66.906999999999996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139</v>
      </c>
      <c r="AU468" s="227" t="s">
        <v>82</v>
      </c>
      <c r="AV468" s="11" t="s">
        <v>82</v>
      </c>
      <c r="AW468" s="11" t="s">
        <v>4</v>
      </c>
      <c r="AX468" s="11" t="s">
        <v>80</v>
      </c>
      <c r="AY468" s="227" t="s">
        <v>130</v>
      </c>
    </row>
    <row r="469" s="1" customFormat="1" ht="14.4" customHeight="1">
      <c r="B469" s="38"/>
      <c r="C469" s="204" t="s">
        <v>1140</v>
      </c>
      <c r="D469" s="204" t="s">
        <v>132</v>
      </c>
      <c r="E469" s="205" t="s">
        <v>1141</v>
      </c>
      <c r="F469" s="206" t="s">
        <v>1142</v>
      </c>
      <c r="G469" s="207" t="s">
        <v>135</v>
      </c>
      <c r="H469" s="208">
        <v>126.128</v>
      </c>
      <c r="I469" s="209"/>
      <c r="J469" s="210">
        <f>ROUND(I469*H469,2)</f>
        <v>0</v>
      </c>
      <c r="K469" s="206" t="s">
        <v>136</v>
      </c>
      <c r="L469" s="43"/>
      <c r="M469" s="211" t="s">
        <v>19</v>
      </c>
      <c r="N469" s="212" t="s">
        <v>43</v>
      </c>
      <c r="O469" s="79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17" t="s">
        <v>240</v>
      </c>
      <c r="AT469" s="17" t="s">
        <v>132</v>
      </c>
      <c r="AU469" s="17" t="s">
        <v>82</v>
      </c>
      <c r="AY469" s="17" t="s">
        <v>130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17" t="s">
        <v>80</v>
      </c>
      <c r="BK469" s="215">
        <f>ROUND(I469*H469,2)</f>
        <v>0</v>
      </c>
      <c r="BL469" s="17" t="s">
        <v>240</v>
      </c>
      <c r="BM469" s="17" t="s">
        <v>1143</v>
      </c>
    </row>
    <row r="470" s="11" customFormat="1">
      <c r="B470" s="216"/>
      <c r="C470" s="217"/>
      <c r="D470" s="218" t="s">
        <v>139</v>
      </c>
      <c r="E470" s="219" t="s">
        <v>19</v>
      </c>
      <c r="F470" s="220" t="s">
        <v>1144</v>
      </c>
      <c r="G470" s="217"/>
      <c r="H470" s="221">
        <v>47.289999999999999</v>
      </c>
      <c r="I470" s="222"/>
      <c r="J470" s="217"/>
      <c r="K470" s="217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139</v>
      </c>
      <c r="AU470" s="227" t="s">
        <v>82</v>
      </c>
      <c r="AV470" s="11" t="s">
        <v>82</v>
      </c>
      <c r="AW470" s="11" t="s">
        <v>33</v>
      </c>
      <c r="AX470" s="11" t="s">
        <v>72</v>
      </c>
      <c r="AY470" s="227" t="s">
        <v>130</v>
      </c>
    </row>
    <row r="471" s="11" customFormat="1">
      <c r="B471" s="216"/>
      <c r="C471" s="217"/>
      <c r="D471" s="218" t="s">
        <v>139</v>
      </c>
      <c r="E471" s="219" t="s">
        <v>19</v>
      </c>
      <c r="F471" s="220" t="s">
        <v>1145</v>
      </c>
      <c r="G471" s="217"/>
      <c r="H471" s="221">
        <v>43.759999999999998</v>
      </c>
      <c r="I471" s="222"/>
      <c r="J471" s="217"/>
      <c r="K471" s="217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139</v>
      </c>
      <c r="AU471" s="227" t="s">
        <v>82</v>
      </c>
      <c r="AV471" s="11" t="s">
        <v>82</v>
      </c>
      <c r="AW471" s="11" t="s">
        <v>33</v>
      </c>
      <c r="AX471" s="11" t="s">
        <v>72</v>
      </c>
      <c r="AY471" s="227" t="s">
        <v>130</v>
      </c>
    </row>
    <row r="472" s="11" customFormat="1">
      <c r="B472" s="216"/>
      <c r="C472" s="217"/>
      <c r="D472" s="218" t="s">
        <v>139</v>
      </c>
      <c r="E472" s="219" t="s">
        <v>19</v>
      </c>
      <c r="F472" s="220" t="s">
        <v>1146</v>
      </c>
      <c r="G472" s="217"/>
      <c r="H472" s="221">
        <v>5.2480000000000002</v>
      </c>
      <c r="I472" s="222"/>
      <c r="J472" s="217"/>
      <c r="K472" s="217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139</v>
      </c>
      <c r="AU472" s="227" t="s">
        <v>82</v>
      </c>
      <c r="AV472" s="11" t="s">
        <v>82</v>
      </c>
      <c r="AW472" s="11" t="s">
        <v>33</v>
      </c>
      <c r="AX472" s="11" t="s">
        <v>72</v>
      </c>
      <c r="AY472" s="227" t="s">
        <v>130</v>
      </c>
    </row>
    <row r="473" s="11" customFormat="1">
      <c r="B473" s="216"/>
      <c r="C473" s="217"/>
      <c r="D473" s="218" t="s">
        <v>139</v>
      </c>
      <c r="E473" s="219" t="s">
        <v>19</v>
      </c>
      <c r="F473" s="220" t="s">
        <v>1147</v>
      </c>
      <c r="G473" s="217"/>
      <c r="H473" s="221">
        <v>29.829999999999998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139</v>
      </c>
      <c r="AU473" s="227" t="s">
        <v>82</v>
      </c>
      <c r="AV473" s="11" t="s">
        <v>82</v>
      </c>
      <c r="AW473" s="11" t="s">
        <v>33</v>
      </c>
      <c r="AX473" s="11" t="s">
        <v>72</v>
      </c>
      <c r="AY473" s="227" t="s">
        <v>130</v>
      </c>
    </row>
    <row r="474" s="12" customFormat="1">
      <c r="B474" s="228"/>
      <c r="C474" s="229"/>
      <c r="D474" s="218" t="s">
        <v>139</v>
      </c>
      <c r="E474" s="230" t="s">
        <v>19</v>
      </c>
      <c r="F474" s="231" t="s">
        <v>166</v>
      </c>
      <c r="G474" s="229"/>
      <c r="H474" s="232">
        <v>126.128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139</v>
      </c>
      <c r="AU474" s="238" t="s">
        <v>82</v>
      </c>
      <c r="AV474" s="12" t="s">
        <v>137</v>
      </c>
      <c r="AW474" s="12" t="s">
        <v>33</v>
      </c>
      <c r="AX474" s="12" t="s">
        <v>80</v>
      </c>
      <c r="AY474" s="238" t="s">
        <v>130</v>
      </c>
    </row>
    <row r="475" s="1" customFormat="1" ht="14.4" customHeight="1">
      <c r="B475" s="38"/>
      <c r="C475" s="204" t="s">
        <v>1148</v>
      </c>
      <c r="D475" s="204" t="s">
        <v>132</v>
      </c>
      <c r="E475" s="205" t="s">
        <v>1149</v>
      </c>
      <c r="F475" s="206" t="s">
        <v>1150</v>
      </c>
      <c r="G475" s="207" t="s">
        <v>135</v>
      </c>
      <c r="H475" s="208">
        <v>6.141</v>
      </c>
      <c r="I475" s="209"/>
      <c r="J475" s="210">
        <f>ROUND(I475*H475,2)</f>
        <v>0</v>
      </c>
      <c r="K475" s="206" t="s">
        <v>136</v>
      </c>
      <c r="L475" s="43"/>
      <c r="M475" s="211" t="s">
        <v>19</v>
      </c>
      <c r="N475" s="212" t="s">
        <v>43</v>
      </c>
      <c r="O475" s="79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17" t="s">
        <v>240</v>
      </c>
      <c r="AT475" s="17" t="s">
        <v>132</v>
      </c>
      <c r="AU475" s="17" t="s">
        <v>82</v>
      </c>
      <c r="AY475" s="17" t="s">
        <v>130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17" t="s">
        <v>80</v>
      </c>
      <c r="BK475" s="215">
        <f>ROUND(I475*H475,2)</f>
        <v>0</v>
      </c>
      <c r="BL475" s="17" t="s">
        <v>240</v>
      </c>
      <c r="BM475" s="17" t="s">
        <v>1151</v>
      </c>
    </row>
    <row r="476" s="11" customFormat="1">
      <c r="B476" s="216"/>
      <c r="C476" s="217"/>
      <c r="D476" s="218" t="s">
        <v>139</v>
      </c>
      <c r="E476" s="219" t="s">
        <v>19</v>
      </c>
      <c r="F476" s="220" t="s">
        <v>1152</v>
      </c>
      <c r="G476" s="217"/>
      <c r="H476" s="221">
        <v>6.141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139</v>
      </c>
      <c r="AU476" s="227" t="s">
        <v>82</v>
      </c>
      <c r="AV476" s="11" t="s">
        <v>82</v>
      </c>
      <c r="AW476" s="11" t="s">
        <v>33</v>
      </c>
      <c r="AX476" s="11" t="s">
        <v>80</v>
      </c>
      <c r="AY476" s="227" t="s">
        <v>130</v>
      </c>
    </row>
    <row r="477" s="1" customFormat="1" ht="14.4" customHeight="1">
      <c r="B477" s="38"/>
      <c r="C477" s="253" t="s">
        <v>1153</v>
      </c>
      <c r="D477" s="253" t="s">
        <v>741</v>
      </c>
      <c r="E477" s="254" t="s">
        <v>1154</v>
      </c>
      <c r="F477" s="255" t="s">
        <v>1155</v>
      </c>
      <c r="G477" s="256" t="s">
        <v>535</v>
      </c>
      <c r="H477" s="257">
        <v>264.53800000000001</v>
      </c>
      <c r="I477" s="258"/>
      <c r="J477" s="259">
        <f>ROUND(I477*H477,2)</f>
        <v>0</v>
      </c>
      <c r="K477" s="255" t="s">
        <v>136</v>
      </c>
      <c r="L477" s="260"/>
      <c r="M477" s="261" t="s">
        <v>19</v>
      </c>
      <c r="N477" s="262" t="s">
        <v>43</v>
      </c>
      <c r="O477" s="79"/>
      <c r="P477" s="213">
        <f>O477*H477</f>
        <v>0</v>
      </c>
      <c r="Q477" s="213">
        <v>0.001</v>
      </c>
      <c r="R477" s="213">
        <f>Q477*H477</f>
        <v>0.264538</v>
      </c>
      <c r="S477" s="213">
        <v>0</v>
      </c>
      <c r="T477" s="214">
        <f>S477*H477</f>
        <v>0</v>
      </c>
      <c r="AR477" s="17" t="s">
        <v>346</v>
      </c>
      <c r="AT477" s="17" t="s">
        <v>741</v>
      </c>
      <c r="AU477" s="17" t="s">
        <v>82</v>
      </c>
      <c r="AY477" s="17" t="s">
        <v>130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17" t="s">
        <v>80</v>
      </c>
      <c r="BK477" s="215">
        <f>ROUND(I477*H477,2)</f>
        <v>0</v>
      </c>
      <c r="BL477" s="17" t="s">
        <v>240</v>
      </c>
      <c r="BM477" s="17" t="s">
        <v>1156</v>
      </c>
    </row>
    <row r="478" s="11" customFormat="1">
      <c r="B478" s="216"/>
      <c r="C478" s="217"/>
      <c r="D478" s="218" t="s">
        <v>139</v>
      </c>
      <c r="E478" s="217"/>
      <c r="F478" s="220" t="s">
        <v>1157</v>
      </c>
      <c r="G478" s="217"/>
      <c r="H478" s="221">
        <v>264.53800000000001</v>
      </c>
      <c r="I478" s="222"/>
      <c r="J478" s="217"/>
      <c r="K478" s="217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139</v>
      </c>
      <c r="AU478" s="227" t="s">
        <v>82</v>
      </c>
      <c r="AV478" s="11" t="s">
        <v>82</v>
      </c>
      <c r="AW478" s="11" t="s">
        <v>4</v>
      </c>
      <c r="AX478" s="11" t="s">
        <v>80</v>
      </c>
      <c r="AY478" s="227" t="s">
        <v>130</v>
      </c>
    </row>
    <row r="479" s="1" customFormat="1" ht="18" customHeight="1">
      <c r="B479" s="38"/>
      <c r="C479" s="204" t="s">
        <v>1158</v>
      </c>
      <c r="D479" s="204" t="s">
        <v>132</v>
      </c>
      <c r="E479" s="205" t="s">
        <v>1159</v>
      </c>
      <c r="F479" s="206" t="s">
        <v>1160</v>
      </c>
      <c r="G479" s="207" t="s">
        <v>135</v>
      </c>
      <c r="H479" s="208">
        <v>120.88</v>
      </c>
      <c r="I479" s="209"/>
      <c r="J479" s="210">
        <f>ROUND(I479*H479,2)</f>
        <v>0</v>
      </c>
      <c r="K479" s="206" t="s">
        <v>136</v>
      </c>
      <c r="L479" s="43"/>
      <c r="M479" s="211" t="s">
        <v>19</v>
      </c>
      <c r="N479" s="212" t="s">
        <v>43</v>
      </c>
      <c r="O479" s="79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17" t="s">
        <v>240</v>
      </c>
      <c r="AT479" s="17" t="s">
        <v>132</v>
      </c>
      <c r="AU479" s="17" t="s">
        <v>82</v>
      </c>
      <c r="AY479" s="17" t="s">
        <v>130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17" t="s">
        <v>80</v>
      </c>
      <c r="BK479" s="215">
        <f>ROUND(I479*H479,2)</f>
        <v>0</v>
      </c>
      <c r="BL479" s="17" t="s">
        <v>240</v>
      </c>
      <c r="BM479" s="17" t="s">
        <v>1161</v>
      </c>
    </row>
    <row r="480" s="11" customFormat="1">
      <c r="B480" s="216"/>
      <c r="C480" s="217"/>
      <c r="D480" s="218" t="s">
        <v>139</v>
      </c>
      <c r="E480" s="219" t="s">
        <v>19</v>
      </c>
      <c r="F480" s="220" t="s">
        <v>977</v>
      </c>
      <c r="G480" s="217"/>
      <c r="H480" s="221">
        <v>47.289999999999999</v>
      </c>
      <c r="I480" s="222"/>
      <c r="J480" s="217"/>
      <c r="K480" s="217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139</v>
      </c>
      <c r="AU480" s="227" t="s">
        <v>82</v>
      </c>
      <c r="AV480" s="11" t="s">
        <v>82</v>
      </c>
      <c r="AW480" s="11" t="s">
        <v>33</v>
      </c>
      <c r="AX480" s="11" t="s">
        <v>72</v>
      </c>
      <c r="AY480" s="227" t="s">
        <v>130</v>
      </c>
    </row>
    <row r="481" s="11" customFormat="1">
      <c r="B481" s="216"/>
      <c r="C481" s="217"/>
      <c r="D481" s="218" t="s">
        <v>139</v>
      </c>
      <c r="E481" s="219" t="s">
        <v>19</v>
      </c>
      <c r="F481" s="220" t="s">
        <v>978</v>
      </c>
      <c r="G481" s="217"/>
      <c r="H481" s="221">
        <v>43.759999999999998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139</v>
      </c>
      <c r="AU481" s="227" t="s">
        <v>82</v>
      </c>
      <c r="AV481" s="11" t="s">
        <v>82</v>
      </c>
      <c r="AW481" s="11" t="s">
        <v>33</v>
      </c>
      <c r="AX481" s="11" t="s">
        <v>72</v>
      </c>
      <c r="AY481" s="227" t="s">
        <v>130</v>
      </c>
    </row>
    <row r="482" s="11" customFormat="1">
      <c r="B482" s="216"/>
      <c r="C482" s="217"/>
      <c r="D482" s="218" t="s">
        <v>139</v>
      </c>
      <c r="E482" s="219" t="s">
        <v>19</v>
      </c>
      <c r="F482" s="220" t="s">
        <v>979</v>
      </c>
      <c r="G482" s="217"/>
      <c r="H482" s="221">
        <v>29.829999999999998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139</v>
      </c>
      <c r="AU482" s="227" t="s">
        <v>82</v>
      </c>
      <c r="AV482" s="11" t="s">
        <v>82</v>
      </c>
      <c r="AW482" s="11" t="s">
        <v>33</v>
      </c>
      <c r="AX482" s="11" t="s">
        <v>72</v>
      </c>
      <c r="AY482" s="227" t="s">
        <v>130</v>
      </c>
    </row>
    <row r="483" s="12" customFormat="1">
      <c r="B483" s="228"/>
      <c r="C483" s="229"/>
      <c r="D483" s="218" t="s">
        <v>139</v>
      </c>
      <c r="E483" s="230" t="s">
        <v>19</v>
      </c>
      <c r="F483" s="231" t="s">
        <v>166</v>
      </c>
      <c r="G483" s="229"/>
      <c r="H483" s="232">
        <v>120.88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139</v>
      </c>
      <c r="AU483" s="238" t="s">
        <v>82</v>
      </c>
      <c r="AV483" s="12" t="s">
        <v>137</v>
      </c>
      <c r="AW483" s="12" t="s">
        <v>33</v>
      </c>
      <c r="AX483" s="12" t="s">
        <v>80</v>
      </c>
      <c r="AY483" s="238" t="s">
        <v>130</v>
      </c>
    </row>
    <row r="484" s="1" customFormat="1" ht="14.4" customHeight="1">
      <c r="B484" s="38"/>
      <c r="C484" s="253" t="s">
        <v>1162</v>
      </c>
      <c r="D484" s="253" t="s">
        <v>741</v>
      </c>
      <c r="E484" s="254" t="s">
        <v>1163</v>
      </c>
      <c r="F484" s="255" t="s">
        <v>1164</v>
      </c>
      <c r="G484" s="256" t="s">
        <v>135</v>
      </c>
      <c r="H484" s="257">
        <v>132.96799999999999</v>
      </c>
      <c r="I484" s="258"/>
      <c r="J484" s="259">
        <f>ROUND(I484*H484,2)</f>
        <v>0</v>
      </c>
      <c r="K484" s="255" t="s">
        <v>136</v>
      </c>
      <c r="L484" s="260"/>
      <c r="M484" s="261" t="s">
        <v>19</v>
      </c>
      <c r="N484" s="262" t="s">
        <v>43</v>
      </c>
      <c r="O484" s="79"/>
      <c r="P484" s="213">
        <f>O484*H484</f>
        <v>0</v>
      </c>
      <c r="Q484" s="213">
        <v>0.0011199999999999999</v>
      </c>
      <c r="R484" s="213">
        <f>Q484*H484</f>
        <v>0.14892415999999997</v>
      </c>
      <c r="S484" s="213">
        <v>0</v>
      </c>
      <c r="T484" s="214">
        <f>S484*H484</f>
        <v>0</v>
      </c>
      <c r="AR484" s="17" t="s">
        <v>346</v>
      </c>
      <c r="AT484" s="17" t="s">
        <v>741</v>
      </c>
      <c r="AU484" s="17" t="s">
        <v>82</v>
      </c>
      <c r="AY484" s="17" t="s">
        <v>130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17" t="s">
        <v>80</v>
      </c>
      <c r="BK484" s="215">
        <f>ROUND(I484*H484,2)</f>
        <v>0</v>
      </c>
      <c r="BL484" s="17" t="s">
        <v>240</v>
      </c>
      <c r="BM484" s="17" t="s">
        <v>1165</v>
      </c>
    </row>
    <row r="485" s="11" customFormat="1">
      <c r="B485" s="216"/>
      <c r="C485" s="217"/>
      <c r="D485" s="218" t="s">
        <v>139</v>
      </c>
      <c r="E485" s="217"/>
      <c r="F485" s="220" t="s">
        <v>1166</v>
      </c>
      <c r="G485" s="217"/>
      <c r="H485" s="221">
        <v>132.96799999999999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139</v>
      </c>
      <c r="AU485" s="227" t="s">
        <v>82</v>
      </c>
      <c r="AV485" s="11" t="s">
        <v>82</v>
      </c>
      <c r="AW485" s="11" t="s">
        <v>4</v>
      </c>
      <c r="AX485" s="11" t="s">
        <v>80</v>
      </c>
      <c r="AY485" s="227" t="s">
        <v>130</v>
      </c>
    </row>
    <row r="486" s="1" customFormat="1" ht="18" customHeight="1">
      <c r="B486" s="38"/>
      <c r="C486" s="204" t="s">
        <v>1167</v>
      </c>
      <c r="D486" s="204" t="s">
        <v>132</v>
      </c>
      <c r="E486" s="205" t="s">
        <v>1168</v>
      </c>
      <c r="F486" s="206" t="s">
        <v>1169</v>
      </c>
      <c r="G486" s="207" t="s">
        <v>1170</v>
      </c>
      <c r="H486" s="276"/>
      <c r="I486" s="209"/>
      <c r="J486" s="210">
        <f>ROUND(I486*H486,2)</f>
        <v>0</v>
      </c>
      <c r="K486" s="206" t="s">
        <v>136</v>
      </c>
      <c r="L486" s="43"/>
      <c r="M486" s="211" t="s">
        <v>19</v>
      </c>
      <c r="N486" s="212" t="s">
        <v>43</v>
      </c>
      <c r="O486" s="79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17" t="s">
        <v>240</v>
      </c>
      <c r="AT486" s="17" t="s">
        <v>132</v>
      </c>
      <c r="AU486" s="17" t="s">
        <v>82</v>
      </c>
      <c r="AY486" s="17" t="s">
        <v>130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17" t="s">
        <v>80</v>
      </c>
      <c r="BK486" s="215">
        <f>ROUND(I486*H486,2)</f>
        <v>0</v>
      </c>
      <c r="BL486" s="17" t="s">
        <v>240</v>
      </c>
      <c r="BM486" s="17" t="s">
        <v>1171</v>
      </c>
    </row>
    <row r="487" s="10" customFormat="1" ht="22.8" customHeight="1">
      <c r="B487" s="188"/>
      <c r="C487" s="189"/>
      <c r="D487" s="190" t="s">
        <v>71</v>
      </c>
      <c r="E487" s="202" t="s">
        <v>1172</v>
      </c>
      <c r="F487" s="202" t="s">
        <v>1173</v>
      </c>
      <c r="G487" s="189"/>
      <c r="H487" s="189"/>
      <c r="I487" s="192"/>
      <c r="J487" s="203">
        <f>BK487</f>
        <v>0</v>
      </c>
      <c r="K487" s="189"/>
      <c r="L487" s="194"/>
      <c r="M487" s="195"/>
      <c r="N487" s="196"/>
      <c r="O487" s="196"/>
      <c r="P487" s="197">
        <f>SUM(P488:P525)</f>
        <v>0</v>
      </c>
      <c r="Q487" s="196"/>
      <c r="R487" s="197">
        <f>SUM(R488:R525)</f>
        <v>5.0626955499999999</v>
      </c>
      <c r="S487" s="196"/>
      <c r="T487" s="198">
        <f>SUM(T488:T525)</f>
        <v>0</v>
      </c>
      <c r="AR487" s="199" t="s">
        <v>82</v>
      </c>
      <c r="AT487" s="200" t="s">
        <v>71</v>
      </c>
      <c r="AU487" s="200" t="s">
        <v>80</v>
      </c>
      <c r="AY487" s="199" t="s">
        <v>130</v>
      </c>
      <c r="BK487" s="201">
        <f>SUM(BK488:BK525)</f>
        <v>0</v>
      </c>
    </row>
    <row r="488" s="1" customFormat="1" ht="18" customHeight="1">
      <c r="B488" s="38"/>
      <c r="C488" s="204" t="s">
        <v>1174</v>
      </c>
      <c r="D488" s="204" t="s">
        <v>132</v>
      </c>
      <c r="E488" s="205" t="s">
        <v>1175</v>
      </c>
      <c r="F488" s="206" t="s">
        <v>1176</v>
      </c>
      <c r="G488" s="207" t="s">
        <v>135</v>
      </c>
      <c r="H488" s="208">
        <v>120.88</v>
      </c>
      <c r="I488" s="209"/>
      <c r="J488" s="210">
        <f>ROUND(I488*H488,2)</f>
        <v>0</v>
      </c>
      <c r="K488" s="206" t="s">
        <v>136</v>
      </c>
      <c r="L488" s="43"/>
      <c r="M488" s="211" t="s">
        <v>19</v>
      </c>
      <c r="N488" s="212" t="s">
        <v>43</v>
      </c>
      <c r="O488" s="79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17" t="s">
        <v>240</v>
      </c>
      <c r="AT488" s="17" t="s">
        <v>132</v>
      </c>
      <c r="AU488" s="17" t="s">
        <v>82</v>
      </c>
      <c r="AY488" s="17" t="s">
        <v>130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17" t="s">
        <v>80</v>
      </c>
      <c r="BK488" s="215">
        <f>ROUND(I488*H488,2)</f>
        <v>0</v>
      </c>
      <c r="BL488" s="17" t="s">
        <v>240</v>
      </c>
      <c r="BM488" s="17" t="s">
        <v>1177</v>
      </c>
    </row>
    <row r="489" s="11" customFormat="1">
      <c r="B489" s="216"/>
      <c r="C489" s="217"/>
      <c r="D489" s="218" t="s">
        <v>139</v>
      </c>
      <c r="E489" s="219" t="s">
        <v>19</v>
      </c>
      <c r="F489" s="220" t="s">
        <v>977</v>
      </c>
      <c r="G489" s="217"/>
      <c r="H489" s="221">
        <v>47.289999999999999</v>
      </c>
      <c r="I489" s="222"/>
      <c r="J489" s="217"/>
      <c r="K489" s="217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139</v>
      </c>
      <c r="AU489" s="227" t="s">
        <v>82</v>
      </c>
      <c r="AV489" s="11" t="s">
        <v>82</v>
      </c>
      <c r="AW489" s="11" t="s">
        <v>33</v>
      </c>
      <c r="AX489" s="11" t="s">
        <v>72</v>
      </c>
      <c r="AY489" s="227" t="s">
        <v>130</v>
      </c>
    </row>
    <row r="490" s="11" customFormat="1">
      <c r="B490" s="216"/>
      <c r="C490" s="217"/>
      <c r="D490" s="218" t="s">
        <v>139</v>
      </c>
      <c r="E490" s="219" t="s">
        <v>19</v>
      </c>
      <c r="F490" s="220" t="s">
        <v>978</v>
      </c>
      <c r="G490" s="217"/>
      <c r="H490" s="221">
        <v>43.759999999999998</v>
      </c>
      <c r="I490" s="222"/>
      <c r="J490" s="217"/>
      <c r="K490" s="217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139</v>
      </c>
      <c r="AU490" s="227" t="s">
        <v>82</v>
      </c>
      <c r="AV490" s="11" t="s">
        <v>82</v>
      </c>
      <c r="AW490" s="11" t="s">
        <v>33</v>
      </c>
      <c r="AX490" s="11" t="s">
        <v>72</v>
      </c>
      <c r="AY490" s="227" t="s">
        <v>130</v>
      </c>
    </row>
    <row r="491" s="11" customFormat="1">
      <c r="B491" s="216"/>
      <c r="C491" s="217"/>
      <c r="D491" s="218" t="s">
        <v>139</v>
      </c>
      <c r="E491" s="219" t="s">
        <v>19</v>
      </c>
      <c r="F491" s="220" t="s">
        <v>1147</v>
      </c>
      <c r="G491" s="217"/>
      <c r="H491" s="221">
        <v>29.829999999999998</v>
      </c>
      <c r="I491" s="222"/>
      <c r="J491" s="217"/>
      <c r="K491" s="217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139</v>
      </c>
      <c r="AU491" s="227" t="s">
        <v>82</v>
      </c>
      <c r="AV491" s="11" t="s">
        <v>82</v>
      </c>
      <c r="AW491" s="11" t="s">
        <v>33</v>
      </c>
      <c r="AX491" s="11" t="s">
        <v>72</v>
      </c>
      <c r="AY491" s="227" t="s">
        <v>130</v>
      </c>
    </row>
    <row r="492" s="12" customFormat="1">
      <c r="B492" s="228"/>
      <c r="C492" s="229"/>
      <c r="D492" s="218" t="s">
        <v>139</v>
      </c>
      <c r="E492" s="230" t="s">
        <v>19</v>
      </c>
      <c r="F492" s="231" t="s">
        <v>166</v>
      </c>
      <c r="G492" s="229"/>
      <c r="H492" s="232">
        <v>120.88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AT492" s="238" t="s">
        <v>139</v>
      </c>
      <c r="AU492" s="238" t="s">
        <v>82</v>
      </c>
      <c r="AV492" s="12" t="s">
        <v>137</v>
      </c>
      <c r="AW492" s="12" t="s">
        <v>33</v>
      </c>
      <c r="AX492" s="12" t="s">
        <v>80</v>
      </c>
      <c r="AY492" s="238" t="s">
        <v>130</v>
      </c>
    </row>
    <row r="493" s="1" customFormat="1" ht="14.4" customHeight="1">
      <c r="B493" s="38"/>
      <c r="C493" s="253" t="s">
        <v>1178</v>
      </c>
      <c r="D493" s="253" t="s">
        <v>741</v>
      </c>
      <c r="E493" s="254" t="s">
        <v>1179</v>
      </c>
      <c r="F493" s="255" t="s">
        <v>1180</v>
      </c>
      <c r="G493" s="256" t="s">
        <v>135</v>
      </c>
      <c r="H493" s="257">
        <v>123.298</v>
      </c>
      <c r="I493" s="258"/>
      <c r="J493" s="259">
        <f>ROUND(I493*H493,2)</f>
        <v>0</v>
      </c>
      <c r="K493" s="255" t="s">
        <v>136</v>
      </c>
      <c r="L493" s="260"/>
      <c r="M493" s="261" t="s">
        <v>19</v>
      </c>
      <c r="N493" s="262" t="s">
        <v>43</v>
      </c>
      <c r="O493" s="79"/>
      <c r="P493" s="213">
        <f>O493*H493</f>
        <v>0</v>
      </c>
      <c r="Q493" s="213">
        <v>0.0023999999999999998</v>
      </c>
      <c r="R493" s="213">
        <f>Q493*H493</f>
        <v>0.29591519999999999</v>
      </c>
      <c r="S493" s="213">
        <v>0</v>
      </c>
      <c r="T493" s="214">
        <f>S493*H493</f>
        <v>0</v>
      </c>
      <c r="AR493" s="17" t="s">
        <v>346</v>
      </c>
      <c r="AT493" s="17" t="s">
        <v>741</v>
      </c>
      <c r="AU493" s="17" t="s">
        <v>82</v>
      </c>
      <c r="AY493" s="17" t="s">
        <v>130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17" t="s">
        <v>80</v>
      </c>
      <c r="BK493" s="215">
        <f>ROUND(I493*H493,2)</f>
        <v>0</v>
      </c>
      <c r="BL493" s="17" t="s">
        <v>240</v>
      </c>
      <c r="BM493" s="17" t="s">
        <v>1181</v>
      </c>
    </row>
    <row r="494" s="11" customFormat="1">
      <c r="B494" s="216"/>
      <c r="C494" s="217"/>
      <c r="D494" s="218" t="s">
        <v>139</v>
      </c>
      <c r="E494" s="217"/>
      <c r="F494" s="220" t="s">
        <v>1182</v>
      </c>
      <c r="G494" s="217"/>
      <c r="H494" s="221">
        <v>123.298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139</v>
      </c>
      <c r="AU494" s="227" t="s">
        <v>82</v>
      </c>
      <c r="AV494" s="11" t="s">
        <v>82</v>
      </c>
      <c r="AW494" s="11" t="s">
        <v>4</v>
      </c>
      <c r="AX494" s="11" t="s">
        <v>80</v>
      </c>
      <c r="AY494" s="227" t="s">
        <v>130</v>
      </c>
    </row>
    <row r="495" s="1" customFormat="1" ht="18" customHeight="1">
      <c r="B495" s="38"/>
      <c r="C495" s="204" t="s">
        <v>1183</v>
      </c>
      <c r="D495" s="204" t="s">
        <v>132</v>
      </c>
      <c r="E495" s="205" t="s">
        <v>1175</v>
      </c>
      <c r="F495" s="206" t="s">
        <v>1176</v>
      </c>
      <c r="G495" s="207" t="s">
        <v>135</v>
      </c>
      <c r="H495" s="208">
        <v>253.31</v>
      </c>
      <c r="I495" s="209"/>
      <c r="J495" s="210">
        <f>ROUND(I495*H495,2)</f>
        <v>0</v>
      </c>
      <c r="K495" s="206" t="s">
        <v>136</v>
      </c>
      <c r="L495" s="43"/>
      <c r="M495" s="211" t="s">
        <v>19</v>
      </c>
      <c r="N495" s="212" t="s">
        <v>43</v>
      </c>
      <c r="O495" s="79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AR495" s="17" t="s">
        <v>240</v>
      </c>
      <c r="AT495" s="17" t="s">
        <v>132</v>
      </c>
      <c r="AU495" s="17" t="s">
        <v>82</v>
      </c>
      <c r="AY495" s="17" t="s">
        <v>130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7" t="s">
        <v>80</v>
      </c>
      <c r="BK495" s="215">
        <f>ROUND(I495*H495,2)</f>
        <v>0</v>
      </c>
      <c r="BL495" s="17" t="s">
        <v>240</v>
      </c>
      <c r="BM495" s="17" t="s">
        <v>1184</v>
      </c>
    </row>
    <row r="496" s="11" customFormat="1">
      <c r="B496" s="216"/>
      <c r="C496" s="217"/>
      <c r="D496" s="218" t="s">
        <v>139</v>
      </c>
      <c r="E496" s="219" t="s">
        <v>19</v>
      </c>
      <c r="F496" s="220" t="s">
        <v>1185</v>
      </c>
      <c r="G496" s="217"/>
      <c r="H496" s="221">
        <v>253.31</v>
      </c>
      <c r="I496" s="222"/>
      <c r="J496" s="217"/>
      <c r="K496" s="217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139</v>
      </c>
      <c r="AU496" s="227" t="s">
        <v>82</v>
      </c>
      <c r="AV496" s="11" t="s">
        <v>82</v>
      </c>
      <c r="AW496" s="11" t="s">
        <v>33</v>
      </c>
      <c r="AX496" s="11" t="s">
        <v>80</v>
      </c>
      <c r="AY496" s="227" t="s">
        <v>130</v>
      </c>
    </row>
    <row r="497" s="1" customFormat="1" ht="14.4" customHeight="1">
      <c r="B497" s="38"/>
      <c r="C497" s="253" t="s">
        <v>1186</v>
      </c>
      <c r="D497" s="253" t="s">
        <v>741</v>
      </c>
      <c r="E497" s="254" t="s">
        <v>1187</v>
      </c>
      <c r="F497" s="255" t="s">
        <v>1188</v>
      </c>
      <c r="G497" s="256" t="s">
        <v>135</v>
      </c>
      <c r="H497" s="257">
        <v>258.37599999999998</v>
      </c>
      <c r="I497" s="258"/>
      <c r="J497" s="259">
        <f>ROUND(I497*H497,2)</f>
        <v>0</v>
      </c>
      <c r="K497" s="255" t="s">
        <v>19</v>
      </c>
      <c r="L497" s="260"/>
      <c r="M497" s="261" t="s">
        <v>19</v>
      </c>
      <c r="N497" s="262" t="s">
        <v>43</v>
      </c>
      <c r="O497" s="79"/>
      <c r="P497" s="213">
        <f>O497*H497</f>
        <v>0</v>
      </c>
      <c r="Q497" s="213">
        <v>0.0060000000000000001</v>
      </c>
      <c r="R497" s="213">
        <f>Q497*H497</f>
        <v>1.5502559999999999</v>
      </c>
      <c r="S497" s="213">
        <v>0</v>
      </c>
      <c r="T497" s="214">
        <f>S497*H497</f>
        <v>0</v>
      </c>
      <c r="AR497" s="17" t="s">
        <v>346</v>
      </c>
      <c r="AT497" s="17" t="s">
        <v>741</v>
      </c>
      <c r="AU497" s="17" t="s">
        <v>82</v>
      </c>
      <c r="AY497" s="17" t="s">
        <v>130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17" t="s">
        <v>80</v>
      </c>
      <c r="BK497" s="215">
        <f>ROUND(I497*H497,2)</f>
        <v>0</v>
      </c>
      <c r="BL497" s="17" t="s">
        <v>240</v>
      </c>
      <c r="BM497" s="17" t="s">
        <v>1189</v>
      </c>
    </row>
    <row r="498" s="11" customFormat="1">
      <c r="B498" s="216"/>
      <c r="C498" s="217"/>
      <c r="D498" s="218" t="s">
        <v>139</v>
      </c>
      <c r="E498" s="217"/>
      <c r="F498" s="220" t="s">
        <v>1190</v>
      </c>
      <c r="G498" s="217"/>
      <c r="H498" s="221">
        <v>258.37599999999998</v>
      </c>
      <c r="I498" s="222"/>
      <c r="J498" s="217"/>
      <c r="K498" s="217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139</v>
      </c>
      <c r="AU498" s="227" t="s">
        <v>82</v>
      </c>
      <c r="AV498" s="11" t="s">
        <v>82</v>
      </c>
      <c r="AW498" s="11" t="s">
        <v>4</v>
      </c>
      <c r="AX498" s="11" t="s">
        <v>80</v>
      </c>
      <c r="AY498" s="227" t="s">
        <v>130</v>
      </c>
    </row>
    <row r="499" s="1" customFormat="1" ht="18" customHeight="1">
      <c r="B499" s="38"/>
      <c r="C499" s="204" t="s">
        <v>1191</v>
      </c>
      <c r="D499" s="204" t="s">
        <v>132</v>
      </c>
      <c r="E499" s="205" t="s">
        <v>1175</v>
      </c>
      <c r="F499" s="206" t="s">
        <v>1176</v>
      </c>
      <c r="G499" s="207" t="s">
        <v>135</v>
      </c>
      <c r="H499" s="208">
        <v>29.829999999999998</v>
      </c>
      <c r="I499" s="209"/>
      <c r="J499" s="210">
        <f>ROUND(I499*H499,2)</f>
        <v>0</v>
      </c>
      <c r="K499" s="206" t="s">
        <v>136</v>
      </c>
      <c r="L499" s="43"/>
      <c r="M499" s="211" t="s">
        <v>19</v>
      </c>
      <c r="N499" s="212" t="s">
        <v>43</v>
      </c>
      <c r="O499" s="79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17" t="s">
        <v>240</v>
      </c>
      <c r="AT499" s="17" t="s">
        <v>132</v>
      </c>
      <c r="AU499" s="17" t="s">
        <v>82</v>
      </c>
      <c r="AY499" s="17" t="s">
        <v>130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17" t="s">
        <v>80</v>
      </c>
      <c r="BK499" s="215">
        <f>ROUND(I499*H499,2)</f>
        <v>0</v>
      </c>
      <c r="BL499" s="17" t="s">
        <v>240</v>
      </c>
      <c r="BM499" s="17" t="s">
        <v>1192</v>
      </c>
    </row>
    <row r="500" s="11" customFormat="1">
      <c r="B500" s="216"/>
      <c r="C500" s="217"/>
      <c r="D500" s="218" t="s">
        <v>139</v>
      </c>
      <c r="E500" s="219" t="s">
        <v>19</v>
      </c>
      <c r="F500" s="220" t="s">
        <v>979</v>
      </c>
      <c r="G500" s="217"/>
      <c r="H500" s="221">
        <v>29.829999999999998</v>
      </c>
      <c r="I500" s="222"/>
      <c r="J500" s="217"/>
      <c r="K500" s="217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139</v>
      </c>
      <c r="AU500" s="227" t="s">
        <v>82</v>
      </c>
      <c r="AV500" s="11" t="s">
        <v>82</v>
      </c>
      <c r="AW500" s="11" t="s">
        <v>33</v>
      </c>
      <c r="AX500" s="11" t="s">
        <v>80</v>
      </c>
      <c r="AY500" s="227" t="s">
        <v>130</v>
      </c>
    </row>
    <row r="501" s="1" customFormat="1" ht="14.4" customHeight="1">
      <c r="B501" s="38"/>
      <c r="C501" s="253" t="s">
        <v>1193</v>
      </c>
      <c r="D501" s="253" t="s">
        <v>741</v>
      </c>
      <c r="E501" s="254" t="s">
        <v>1194</v>
      </c>
      <c r="F501" s="255" t="s">
        <v>1195</v>
      </c>
      <c r="G501" s="256" t="s">
        <v>135</v>
      </c>
      <c r="H501" s="257">
        <v>30.427</v>
      </c>
      <c r="I501" s="258"/>
      <c r="J501" s="259">
        <f>ROUND(I501*H501,2)</f>
        <v>0</v>
      </c>
      <c r="K501" s="255" t="s">
        <v>136</v>
      </c>
      <c r="L501" s="260"/>
      <c r="M501" s="261" t="s">
        <v>19</v>
      </c>
      <c r="N501" s="262" t="s">
        <v>43</v>
      </c>
      <c r="O501" s="79"/>
      <c r="P501" s="213">
        <f>O501*H501</f>
        <v>0</v>
      </c>
      <c r="Q501" s="213">
        <v>0.0015</v>
      </c>
      <c r="R501" s="213">
        <f>Q501*H501</f>
        <v>0.045640500000000001</v>
      </c>
      <c r="S501" s="213">
        <v>0</v>
      </c>
      <c r="T501" s="214">
        <f>S501*H501</f>
        <v>0</v>
      </c>
      <c r="AR501" s="17" t="s">
        <v>346</v>
      </c>
      <c r="AT501" s="17" t="s">
        <v>741</v>
      </c>
      <c r="AU501" s="17" t="s">
        <v>82</v>
      </c>
      <c r="AY501" s="17" t="s">
        <v>130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17" t="s">
        <v>80</v>
      </c>
      <c r="BK501" s="215">
        <f>ROUND(I501*H501,2)</f>
        <v>0</v>
      </c>
      <c r="BL501" s="17" t="s">
        <v>240</v>
      </c>
      <c r="BM501" s="17" t="s">
        <v>1196</v>
      </c>
    </row>
    <row r="502" s="11" customFormat="1">
      <c r="B502" s="216"/>
      <c r="C502" s="217"/>
      <c r="D502" s="218" t="s">
        <v>139</v>
      </c>
      <c r="E502" s="217"/>
      <c r="F502" s="220" t="s">
        <v>1197</v>
      </c>
      <c r="G502" s="217"/>
      <c r="H502" s="221">
        <v>30.427</v>
      </c>
      <c r="I502" s="222"/>
      <c r="J502" s="217"/>
      <c r="K502" s="217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139</v>
      </c>
      <c r="AU502" s="227" t="s">
        <v>82</v>
      </c>
      <c r="AV502" s="11" t="s">
        <v>82</v>
      </c>
      <c r="AW502" s="11" t="s">
        <v>4</v>
      </c>
      <c r="AX502" s="11" t="s">
        <v>80</v>
      </c>
      <c r="AY502" s="227" t="s">
        <v>130</v>
      </c>
    </row>
    <row r="503" s="1" customFormat="1" ht="18" customHeight="1">
      <c r="B503" s="38"/>
      <c r="C503" s="204" t="s">
        <v>1198</v>
      </c>
      <c r="D503" s="204" t="s">
        <v>132</v>
      </c>
      <c r="E503" s="205" t="s">
        <v>1175</v>
      </c>
      <c r="F503" s="206" t="s">
        <v>1176</v>
      </c>
      <c r="G503" s="207" t="s">
        <v>135</v>
      </c>
      <c r="H503" s="208">
        <v>253.31</v>
      </c>
      <c r="I503" s="209"/>
      <c r="J503" s="210">
        <f>ROUND(I503*H503,2)</f>
        <v>0</v>
      </c>
      <c r="K503" s="206" t="s">
        <v>136</v>
      </c>
      <c r="L503" s="43"/>
      <c r="M503" s="211" t="s">
        <v>19</v>
      </c>
      <c r="N503" s="212" t="s">
        <v>43</v>
      </c>
      <c r="O503" s="79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17" t="s">
        <v>240</v>
      </c>
      <c r="AT503" s="17" t="s">
        <v>132</v>
      </c>
      <c r="AU503" s="17" t="s">
        <v>82</v>
      </c>
      <c r="AY503" s="17" t="s">
        <v>130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17" t="s">
        <v>80</v>
      </c>
      <c r="BK503" s="215">
        <f>ROUND(I503*H503,2)</f>
        <v>0</v>
      </c>
      <c r="BL503" s="17" t="s">
        <v>240</v>
      </c>
      <c r="BM503" s="17" t="s">
        <v>1199</v>
      </c>
    </row>
    <row r="504" s="11" customFormat="1">
      <c r="B504" s="216"/>
      <c r="C504" s="217"/>
      <c r="D504" s="218" t="s">
        <v>139</v>
      </c>
      <c r="E504" s="219" t="s">
        <v>19</v>
      </c>
      <c r="F504" s="220" t="s">
        <v>1185</v>
      </c>
      <c r="G504" s="217"/>
      <c r="H504" s="221">
        <v>253.31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139</v>
      </c>
      <c r="AU504" s="227" t="s">
        <v>82</v>
      </c>
      <c r="AV504" s="11" t="s">
        <v>82</v>
      </c>
      <c r="AW504" s="11" t="s">
        <v>33</v>
      </c>
      <c r="AX504" s="11" t="s">
        <v>80</v>
      </c>
      <c r="AY504" s="227" t="s">
        <v>130</v>
      </c>
    </row>
    <row r="505" s="1" customFormat="1" ht="14.4" customHeight="1">
      <c r="B505" s="38"/>
      <c r="C505" s="253" t="s">
        <v>1200</v>
      </c>
      <c r="D505" s="253" t="s">
        <v>741</v>
      </c>
      <c r="E505" s="254" t="s">
        <v>1201</v>
      </c>
      <c r="F505" s="255" t="s">
        <v>1202</v>
      </c>
      <c r="G505" s="256" t="s">
        <v>135</v>
      </c>
      <c r="H505" s="257">
        <v>258.37599999999998</v>
      </c>
      <c r="I505" s="258"/>
      <c r="J505" s="259">
        <f>ROUND(I505*H505,2)</f>
        <v>0</v>
      </c>
      <c r="K505" s="255" t="s">
        <v>19</v>
      </c>
      <c r="L505" s="260"/>
      <c r="M505" s="261" t="s">
        <v>19</v>
      </c>
      <c r="N505" s="262" t="s">
        <v>43</v>
      </c>
      <c r="O505" s="79"/>
      <c r="P505" s="213">
        <f>O505*H505</f>
        <v>0</v>
      </c>
      <c r="Q505" s="213">
        <v>0.0016800000000000001</v>
      </c>
      <c r="R505" s="213">
        <f>Q505*H505</f>
        <v>0.43407167999999996</v>
      </c>
      <c r="S505" s="213">
        <v>0</v>
      </c>
      <c r="T505" s="214">
        <f>S505*H505</f>
        <v>0</v>
      </c>
      <c r="AR505" s="17" t="s">
        <v>346</v>
      </c>
      <c r="AT505" s="17" t="s">
        <v>741</v>
      </c>
      <c r="AU505" s="17" t="s">
        <v>82</v>
      </c>
      <c r="AY505" s="17" t="s">
        <v>130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17" t="s">
        <v>80</v>
      </c>
      <c r="BK505" s="215">
        <f>ROUND(I505*H505,2)</f>
        <v>0</v>
      </c>
      <c r="BL505" s="17" t="s">
        <v>240</v>
      </c>
      <c r="BM505" s="17" t="s">
        <v>1203</v>
      </c>
    </row>
    <row r="506" s="11" customFormat="1">
      <c r="B506" s="216"/>
      <c r="C506" s="217"/>
      <c r="D506" s="218" t="s">
        <v>139</v>
      </c>
      <c r="E506" s="217"/>
      <c r="F506" s="220" t="s">
        <v>1190</v>
      </c>
      <c r="G506" s="217"/>
      <c r="H506" s="221">
        <v>258.37599999999998</v>
      </c>
      <c r="I506" s="222"/>
      <c r="J506" s="217"/>
      <c r="K506" s="217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139</v>
      </c>
      <c r="AU506" s="227" t="s">
        <v>82</v>
      </c>
      <c r="AV506" s="11" t="s">
        <v>82</v>
      </c>
      <c r="AW506" s="11" t="s">
        <v>4</v>
      </c>
      <c r="AX506" s="11" t="s">
        <v>80</v>
      </c>
      <c r="AY506" s="227" t="s">
        <v>130</v>
      </c>
    </row>
    <row r="507" s="1" customFormat="1" ht="18" customHeight="1">
      <c r="B507" s="38"/>
      <c r="C507" s="204" t="s">
        <v>1204</v>
      </c>
      <c r="D507" s="204" t="s">
        <v>132</v>
      </c>
      <c r="E507" s="205" t="s">
        <v>1205</v>
      </c>
      <c r="F507" s="206" t="s">
        <v>1206</v>
      </c>
      <c r="G507" s="207" t="s">
        <v>135</v>
      </c>
      <c r="H507" s="208">
        <v>75.349000000000004</v>
      </c>
      <c r="I507" s="209"/>
      <c r="J507" s="210">
        <f>ROUND(I507*H507,2)</f>
        <v>0</v>
      </c>
      <c r="K507" s="206" t="s">
        <v>136</v>
      </c>
      <c r="L507" s="43"/>
      <c r="M507" s="211" t="s">
        <v>19</v>
      </c>
      <c r="N507" s="212" t="s">
        <v>43</v>
      </c>
      <c r="O507" s="79"/>
      <c r="P507" s="213">
        <f>O507*H507</f>
        <v>0</v>
      </c>
      <c r="Q507" s="213">
        <v>0.00029999999999999997</v>
      </c>
      <c r="R507" s="213">
        <f>Q507*H507</f>
        <v>0.022604699999999998</v>
      </c>
      <c r="S507" s="213">
        <v>0</v>
      </c>
      <c r="T507" s="214">
        <f>S507*H507</f>
        <v>0</v>
      </c>
      <c r="AR507" s="17" t="s">
        <v>240</v>
      </c>
      <c r="AT507" s="17" t="s">
        <v>132</v>
      </c>
      <c r="AU507" s="17" t="s">
        <v>82</v>
      </c>
      <c r="AY507" s="17" t="s">
        <v>130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17" t="s">
        <v>80</v>
      </c>
      <c r="BK507" s="215">
        <f>ROUND(I507*H507,2)</f>
        <v>0</v>
      </c>
      <c r="BL507" s="17" t="s">
        <v>240</v>
      </c>
      <c r="BM507" s="17" t="s">
        <v>1207</v>
      </c>
    </row>
    <row r="508" s="13" customFormat="1">
      <c r="B508" s="239"/>
      <c r="C508" s="240"/>
      <c r="D508" s="218" t="s">
        <v>139</v>
      </c>
      <c r="E508" s="241" t="s">
        <v>19</v>
      </c>
      <c r="F508" s="242" t="s">
        <v>237</v>
      </c>
      <c r="G508" s="240"/>
      <c r="H508" s="241" t="s">
        <v>19</v>
      </c>
      <c r="I508" s="243"/>
      <c r="J508" s="240"/>
      <c r="K508" s="240"/>
      <c r="L508" s="244"/>
      <c r="M508" s="245"/>
      <c r="N508" s="246"/>
      <c r="O508" s="246"/>
      <c r="P508" s="246"/>
      <c r="Q508" s="246"/>
      <c r="R508" s="246"/>
      <c r="S508" s="246"/>
      <c r="T508" s="247"/>
      <c r="AT508" s="248" t="s">
        <v>139</v>
      </c>
      <c r="AU508" s="248" t="s">
        <v>82</v>
      </c>
      <c r="AV508" s="13" t="s">
        <v>80</v>
      </c>
      <c r="AW508" s="13" t="s">
        <v>33</v>
      </c>
      <c r="AX508" s="13" t="s">
        <v>72</v>
      </c>
      <c r="AY508" s="248" t="s">
        <v>130</v>
      </c>
    </row>
    <row r="509" s="11" customFormat="1">
      <c r="B509" s="216"/>
      <c r="C509" s="217"/>
      <c r="D509" s="218" t="s">
        <v>139</v>
      </c>
      <c r="E509" s="219" t="s">
        <v>19</v>
      </c>
      <c r="F509" s="220" t="s">
        <v>1208</v>
      </c>
      <c r="G509" s="217"/>
      <c r="H509" s="221">
        <v>75.349000000000004</v>
      </c>
      <c r="I509" s="222"/>
      <c r="J509" s="217"/>
      <c r="K509" s="217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139</v>
      </c>
      <c r="AU509" s="227" t="s">
        <v>82</v>
      </c>
      <c r="AV509" s="11" t="s">
        <v>82</v>
      </c>
      <c r="AW509" s="11" t="s">
        <v>33</v>
      </c>
      <c r="AX509" s="11" t="s">
        <v>80</v>
      </c>
      <c r="AY509" s="227" t="s">
        <v>130</v>
      </c>
    </row>
    <row r="510" s="1" customFormat="1" ht="14.4" customHeight="1">
      <c r="B510" s="38"/>
      <c r="C510" s="253" t="s">
        <v>1209</v>
      </c>
      <c r="D510" s="253" t="s">
        <v>741</v>
      </c>
      <c r="E510" s="254" t="s">
        <v>1210</v>
      </c>
      <c r="F510" s="255" t="s">
        <v>1211</v>
      </c>
      <c r="G510" s="256" t="s">
        <v>135</v>
      </c>
      <c r="H510" s="257">
        <v>76.855999999999995</v>
      </c>
      <c r="I510" s="258"/>
      <c r="J510" s="259">
        <f>ROUND(I510*H510,2)</f>
        <v>0</v>
      </c>
      <c r="K510" s="255" t="s">
        <v>136</v>
      </c>
      <c r="L510" s="260"/>
      <c r="M510" s="261" t="s">
        <v>19</v>
      </c>
      <c r="N510" s="262" t="s">
        <v>43</v>
      </c>
      <c r="O510" s="79"/>
      <c r="P510" s="213">
        <f>O510*H510</f>
        <v>0</v>
      </c>
      <c r="Q510" s="213">
        <v>0.0046299999999999996</v>
      </c>
      <c r="R510" s="213">
        <f>Q510*H510</f>
        <v>0.35584327999999993</v>
      </c>
      <c r="S510" s="213">
        <v>0</v>
      </c>
      <c r="T510" s="214">
        <f>S510*H510</f>
        <v>0</v>
      </c>
      <c r="AR510" s="17" t="s">
        <v>346</v>
      </c>
      <c r="AT510" s="17" t="s">
        <v>741</v>
      </c>
      <c r="AU510" s="17" t="s">
        <v>82</v>
      </c>
      <c r="AY510" s="17" t="s">
        <v>130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17" t="s">
        <v>80</v>
      </c>
      <c r="BK510" s="215">
        <f>ROUND(I510*H510,2)</f>
        <v>0</v>
      </c>
      <c r="BL510" s="17" t="s">
        <v>240</v>
      </c>
      <c r="BM510" s="17" t="s">
        <v>1212</v>
      </c>
    </row>
    <row r="511" s="11" customFormat="1">
      <c r="B511" s="216"/>
      <c r="C511" s="217"/>
      <c r="D511" s="218" t="s">
        <v>139</v>
      </c>
      <c r="E511" s="217"/>
      <c r="F511" s="220" t="s">
        <v>1213</v>
      </c>
      <c r="G511" s="217"/>
      <c r="H511" s="221">
        <v>76.855999999999995</v>
      </c>
      <c r="I511" s="222"/>
      <c r="J511" s="217"/>
      <c r="K511" s="217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139</v>
      </c>
      <c r="AU511" s="227" t="s">
        <v>82</v>
      </c>
      <c r="AV511" s="11" t="s">
        <v>82</v>
      </c>
      <c r="AW511" s="11" t="s">
        <v>4</v>
      </c>
      <c r="AX511" s="11" t="s">
        <v>80</v>
      </c>
      <c r="AY511" s="227" t="s">
        <v>130</v>
      </c>
    </row>
    <row r="512" s="1" customFormat="1" ht="14.4" customHeight="1">
      <c r="B512" s="38"/>
      <c r="C512" s="204" t="s">
        <v>1214</v>
      </c>
      <c r="D512" s="204" t="s">
        <v>132</v>
      </c>
      <c r="E512" s="205" t="s">
        <v>1215</v>
      </c>
      <c r="F512" s="206" t="s">
        <v>1216</v>
      </c>
      <c r="G512" s="207" t="s">
        <v>135</v>
      </c>
      <c r="H512" s="208">
        <v>17.149999999999999</v>
      </c>
      <c r="I512" s="209"/>
      <c r="J512" s="210">
        <f>ROUND(I512*H512,2)</f>
        <v>0</v>
      </c>
      <c r="K512" s="206" t="s">
        <v>136</v>
      </c>
      <c r="L512" s="43"/>
      <c r="M512" s="211" t="s">
        <v>19</v>
      </c>
      <c r="N512" s="212" t="s">
        <v>43</v>
      </c>
      <c r="O512" s="79"/>
      <c r="P512" s="213">
        <f>O512*H512</f>
        <v>0</v>
      </c>
      <c r="Q512" s="213">
        <v>0.0060000000000000001</v>
      </c>
      <c r="R512" s="213">
        <f>Q512*H512</f>
        <v>0.10289999999999999</v>
      </c>
      <c r="S512" s="213">
        <v>0</v>
      </c>
      <c r="T512" s="214">
        <f>S512*H512</f>
        <v>0</v>
      </c>
      <c r="AR512" s="17" t="s">
        <v>240</v>
      </c>
      <c r="AT512" s="17" t="s">
        <v>132</v>
      </c>
      <c r="AU512" s="17" t="s">
        <v>82</v>
      </c>
      <c r="AY512" s="17" t="s">
        <v>130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17" t="s">
        <v>80</v>
      </c>
      <c r="BK512" s="215">
        <f>ROUND(I512*H512,2)</f>
        <v>0</v>
      </c>
      <c r="BL512" s="17" t="s">
        <v>240</v>
      </c>
      <c r="BM512" s="17" t="s">
        <v>1217</v>
      </c>
    </row>
    <row r="513" s="11" customFormat="1">
      <c r="B513" s="216"/>
      <c r="C513" s="217"/>
      <c r="D513" s="218" t="s">
        <v>139</v>
      </c>
      <c r="E513" s="219" t="s">
        <v>19</v>
      </c>
      <c r="F513" s="220" t="s">
        <v>1218</v>
      </c>
      <c r="G513" s="217"/>
      <c r="H513" s="221">
        <v>17.149999999999999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139</v>
      </c>
      <c r="AU513" s="227" t="s">
        <v>82</v>
      </c>
      <c r="AV513" s="11" t="s">
        <v>82</v>
      </c>
      <c r="AW513" s="11" t="s">
        <v>33</v>
      </c>
      <c r="AX513" s="11" t="s">
        <v>80</v>
      </c>
      <c r="AY513" s="227" t="s">
        <v>130</v>
      </c>
    </row>
    <row r="514" s="1" customFormat="1" ht="14.4" customHeight="1">
      <c r="B514" s="38"/>
      <c r="C514" s="253" t="s">
        <v>1219</v>
      </c>
      <c r="D514" s="253" t="s">
        <v>741</v>
      </c>
      <c r="E514" s="254" t="s">
        <v>1220</v>
      </c>
      <c r="F514" s="255" t="s">
        <v>1221</v>
      </c>
      <c r="G514" s="256" t="s">
        <v>135</v>
      </c>
      <c r="H514" s="257">
        <v>17.492999999999999</v>
      </c>
      <c r="I514" s="258"/>
      <c r="J514" s="259">
        <f>ROUND(I514*H514,2)</f>
        <v>0</v>
      </c>
      <c r="K514" s="255" t="s">
        <v>136</v>
      </c>
      <c r="L514" s="260"/>
      <c r="M514" s="261" t="s">
        <v>19</v>
      </c>
      <c r="N514" s="262" t="s">
        <v>43</v>
      </c>
      <c r="O514" s="79"/>
      <c r="P514" s="213">
        <f>O514*H514</f>
        <v>0</v>
      </c>
      <c r="Q514" s="213">
        <v>0.00175</v>
      </c>
      <c r="R514" s="213">
        <f>Q514*H514</f>
        <v>0.030612749999999998</v>
      </c>
      <c r="S514" s="213">
        <v>0</v>
      </c>
      <c r="T514" s="214">
        <f>S514*H514</f>
        <v>0</v>
      </c>
      <c r="AR514" s="17" t="s">
        <v>346</v>
      </c>
      <c r="AT514" s="17" t="s">
        <v>741</v>
      </c>
      <c r="AU514" s="17" t="s">
        <v>82</v>
      </c>
      <c r="AY514" s="17" t="s">
        <v>130</v>
      </c>
      <c r="BE514" s="215">
        <f>IF(N514="základní",J514,0)</f>
        <v>0</v>
      </c>
      <c r="BF514" s="215">
        <f>IF(N514="snížená",J514,0)</f>
        <v>0</v>
      </c>
      <c r="BG514" s="215">
        <f>IF(N514="zákl. přenesená",J514,0)</f>
        <v>0</v>
      </c>
      <c r="BH514" s="215">
        <f>IF(N514="sníž. přenesená",J514,0)</f>
        <v>0</v>
      </c>
      <c r="BI514" s="215">
        <f>IF(N514="nulová",J514,0)</f>
        <v>0</v>
      </c>
      <c r="BJ514" s="17" t="s">
        <v>80</v>
      </c>
      <c r="BK514" s="215">
        <f>ROUND(I514*H514,2)</f>
        <v>0</v>
      </c>
      <c r="BL514" s="17" t="s">
        <v>240</v>
      </c>
      <c r="BM514" s="17" t="s">
        <v>1222</v>
      </c>
    </row>
    <row r="515" s="1" customFormat="1">
      <c r="B515" s="38"/>
      <c r="C515" s="39"/>
      <c r="D515" s="218" t="s">
        <v>745</v>
      </c>
      <c r="E515" s="39"/>
      <c r="F515" s="263" t="s">
        <v>1223</v>
      </c>
      <c r="G515" s="39"/>
      <c r="H515" s="39"/>
      <c r="I515" s="130"/>
      <c r="J515" s="39"/>
      <c r="K515" s="39"/>
      <c r="L515" s="43"/>
      <c r="M515" s="264"/>
      <c r="N515" s="79"/>
      <c r="O515" s="79"/>
      <c r="P515" s="79"/>
      <c r="Q515" s="79"/>
      <c r="R515" s="79"/>
      <c r="S515" s="79"/>
      <c r="T515" s="80"/>
      <c r="AT515" s="17" t="s">
        <v>745</v>
      </c>
      <c r="AU515" s="17" t="s">
        <v>82</v>
      </c>
    </row>
    <row r="516" s="11" customFormat="1">
      <c r="B516" s="216"/>
      <c r="C516" s="217"/>
      <c r="D516" s="218" t="s">
        <v>139</v>
      </c>
      <c r="E516" s="217"/>
      <c r="F516" s="220" t="s">
        <v>1224</v>
      </c>
      <c r="G516" s="217"/>
      <c r="H516" s="221">
        <v>17.492999999999999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139</v>
      </c>
      <c r="AU516" s="227" t="s">
        <v>82</v>
      </c>
      <c r="AV516" s="11" t="s">
        <v>82</v>
      </c>
      <c r="AW516" s="11" t="s">
        <v>4</v>
      </c>
      <c r="AX516" s="11" t="s">
        <v>80</v>
      </c>
      <c r="AY516" s="227" t="s">
        <v>130</v>
      </c>
    </row>
    <row r="517" s="1" customFormat="1" ht="18" customHeight="1">
      <c r="B517" s="38"/>
      <c r="C517" s="204" t="s">
        <v>1225</v>
      </c>
      <c r="D517" s="204" t="s">
        <v>132</v>
      </c>
      <c r="E517" s="205" t="s">
        <v>1226</v>
      </c>
      <c r="F517" s="206" t="s">
        <v>1227</v>
      </c>
      <c r="G517" s="207" t="s">
        <v>135</v>
      </c>
      <c r="H517" s="208">
        <v>73.390000000000001</v>
      </c>
      <c r="I517" s="209"/>
      <c r="J517" s="210">
        <f>ROUND(I517*H517,2)</f>
        <v>0</v>
      </c>
      <c r="K517" s="206" t="s">
        <v>136</v>
      </c>
      <c r="L517" s="43"/>
      <c r="M517" s="211" t="s">
        <v>19</v>
      </c>
      <c r="N517" s="212" t="s">
        <v>43</v>
      </c>
      <c r="O517" s="79"/>
      <c r="P517" s="213">
        <f>O517*H517</f>
        <v>0</v>
      </c>
      <c r="Q517" s="213">
        <v>0.00116</v>
      </c>
      <c r="R517" s="213">
        <f>Q517*H517</f>
        <v>0.085132399999999997</v>
      </c>
      <c r="S517" s="213">
        <v>0</v>
      </c>
      <c r="T517" s="214">
        <f>S517*H517</f>
        <v>0</v>
      </c>
      <c r="AR517" s="17" t="s">
        <v>240</v>
      </c>
      <c r="AT517" s="17" t="s">
        <v>132</v>
      </c>
      <c r="AU517" s="17" t="s">
        <v>82</v>
      </c>
      <c r="AY517" s="17" t="s">
        <v>130</v>
      </c>
      <c r="BE517" s="215">
        <f>IF(N517="základní",J517,0)</f>
        <v>0</v>
      </c>
      <c r="BF517" s="215">
        <f>IF(N517="snížená",J517,0)</f>
        <v>0</v>
      </c>
      <c r="BG517" s="215">
        <f>IF(N517="zákl. přenesená",J517,0)</f>
        <v>0</v>
      </c>
      <c r="BH517" s="215">
        <f>IF(N517="sníž. přenesená",J517,0)</f>
        <v>0</v>
      </c>
      <c r="BI517" s="215">
        <f>IF(N517="nulová",J517,0)</f>
        <v>0</v>
      </c>
      <c r="BJ517" s="17" t="s">
        <v>80</v>
      </c>
      <c r="BK517" s="215">
        <f>ROUND(I517*H517,2)</f>
        <v>0</v>
      </c>
      <c r="BL517" s="17" t="s">
        <v>240</v>
      </c>
      <c r="BM517" s="17" t="s">
        <v>1228</v>
      </c>
    </row>
    <row r="518" s="11" customFormat="1">
      <c r="B518" s="216"/>
      <c r="C518" s="217"/>
      <c r="D518" s="218" t="s">
        <v>139</v>
      </c>
      <c r="E518" s="219" t="s">
        <v>19</v>
      </c>
      <c r="F518" s="220" t="s">
        <v>1229</v>
      </c>
      <c r="G518" s="217"/>
      <c r="H518" s="221">
        <v>73.390000000000001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139</v>
      </c>
      <c r="AU518" s="227" t="s">
        <v>82</v>
      </c>
      <c r="AV518" s="11" t="s">
        <v>82</v>
      </c>
      <c r="AW518" s="11" t="s">
        <v>33</v>
      </c>
      <c r="AX518" s="11" t="s">
        <v>80</v>
      </c>
      <c r="AY518" s="227" t="s">
        <v>130</v>
      </c>
    </row>
    <row r="519" s="1" customFormat="1" ht="14.4" customHeight="1">
      <c r="B519" s="38"/>
      <c r="C519" s="253" t="s">
        <v>1230</v>
      </c>
      <c r="D519" s="253" t="s">
        <v>741</v>
      </c>
      <c r="E519" s="254" t="s">
        <v>1231</v>
      </c>
      <c r="F519" s="255" t="s">
        <v>1232</v>
      </c>
      <c r="G519" s="256" t="s">
        <v>135</v>
      </c>
      <c r="H519" s="257">
        <v>74.858000000000004</v>
      </c>
      <c r="I519" s="258"/>
      <c r="J519" s="259">
        <f>ROUND(I519*H519,2)</f>
        <v>0</v>
      </c>
      <c r="K519" s="255" t="s">
        <v>136</v>
      </c>
      <c r="L519" s="260"/>
      <c r="M519" s="261" t="s">
        <v>19</v>
      </c>
      <c r="N519" s="262" t="s">
        <v>43</v>
      </c>
      <c r="O519" s="79"/>
      <c r="P519" s="213">
        <f>O519*H519</f>
        <v>0</v>
      </c>
      <c r="Q519" s="213">
        <v>0.0028800000000000002</v>
      </c>
      <c r="R519" s="213">
        <f>Q519*H519</f>
        <v>0.21559104000000001</v>
      </c>
      <c r="S519" s="213">
        <v>0</v>
      </c>
      <c r="T519" s="214">
        <f>S519*H519</f>
        <v>0</v>
      </c>
      <c r="AR519" s="17" t="s">
        <v>346</v>
      </c>
      <c r="AT519" s="17" t="s">
        <v>741</v>
      </c>
      <c r="AU519" s="17" t="s">
        <v>82</v>
      </c>
      <c r="AY519" s="17" t="s">
        <v>130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7" t="s">
        <v>80</v>
      </c>
      <c r="BK519" s="215">
        <f>ROUND(I519*H519,2)</f>
        <v>0</v>
      </c>
      <c r="BL519" s="17" t="s">
        <v>240</v>
      </c>
      <c r="BM519" s="17" t="s">
        <v>1233</v>
      </c>
    </row>
    <row r="520" s="11" customFormat="1">
      <c r="B520" s="216"/>
      <c r="C520" s="217"/>
      <c r="D520" s="218" t="s">
        <v>139</v>
      </c>
      <c r="E520" s="217"/>
      <c r="F520" s="220" t="s">
        <v>1234</v>
      </c>
      <c r="G520" s="217"/>
      <c r="H520" s="221">
        <v>74.858000000000004</v>
      </c>
      <c r="I520" s="222"/>
      <c r="J520" s="217"/>
      <c r="K520" s="217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139</v>
      </c>
      <c r="AU520" s="227" t="s">
        <v>82</v>
      </c>
      <c r="AV520" s="11" t="s">
        <v>82</v>
      </c>
      <c r="AW520" s="11" t="s">
        <v>4</v>
      </c>
      <c r="AX520" s="11" t="s">
        <v>80</v>
      </c>
      <c r="AY520" s="227" t="s">
        <v>130</v>
      </c>
    </row>
    <row r="521" s="1" customFormat="1" ht="18" customHeight="1">
      <c r="B521" s="38"/>
      <c r="C521" s="204" t="s">
        <v>1235</v>
      </c>
      <c r="D521" s="204" t="s">
        <v>132</v>
      </c>
      <c r="E521" s="205" t="s">
        <v>1236</v>
      </c>
      <c r="F521" s="206" t="s">
        <v>1237</v>
      </c>
      <c r="G521" s="207" t="s">
        <v>135</v>
      </c>
      <c r="H521" s="208">
        <v>655</v>
      </c>
      <c r="I521" s="209"/>
      <c r="J521" s="210">
        <f>ROUND(I521*H521,2)</f>
        <v>0</v>
      </c>
      <c r="K521" s="206" t="s">
        <v>136</v>
      </c>
      <c r="L521" s="43"/>
      <c r="M521" s="211" t="s">
        <v>19</v>
      </c>
      <c r="N521" s="212" t="s">
        <v>43</v>
      </c>
      <c r="O521" s="79"/>
      <c r="P521" s="213">
        <f>O521*H521</f>
        <v>0</v>
      </c>
      <c r="Q521" s="213">
        <v>0</v>
      </c>
      <c r="R521" s="213">
        <f>Q521*H521</f>
        <v>0</v>
      </c>
      <c r="S521" s="213">
        <v>0</v>
      </c>
      <c r="T521" s="214">
        <f>S521*H521</f>
        <v>0</v>
      </c>
      <c r="AR521" s="17" t="s">
        <v>240</v>
      </c>
      <c r="AT521" s="17" t="s">
        <v>132</v>
      </c>
      <c r="AU521" s="17" t="s">
        <v>82</v>
      </c>
      <c r="AY521" s="17" t="s">
        <v>130</v>
      </c>
      <c r="BE521" s="215">
        <f>IF(N521="základní",J521,0)</f>
        <v>0</v>
      </c>
      <c r="BF521" s="215">
        <f>IF(N521="snížená",J521,0)</f>
        <v>0</v>
      </c>
      <c r="BG521" s="215">
        <f>IF(N521="zákl. přenesená",J521,0)</f>
        <v>0</v>
      </c>
      <c r="BH521" s="215">
        <f>IF(N521="sníž. přenesená",J521,0)</f>
        <v>0</v>
      </c>
      <c r="BI521" s="215">
        <f>IF(N521="nulová",J521,0)</f>
        <v>0</v>
      </c>
      <c r="BJ521" s="17" t="s">
        <v>80</v>
      </c>
      <c r="BK521" s="215">
        <f>ROUND(I521*H521,2)</f>
        <v>0</v>
      </c>
      <c r="BL521" s="17" t="s">
        <v>240</v>
      </c>
      <c r="BM521" s="17" t="s">
        <v>1238</v>
      </c>
    </row>
    <row r="522" s="11" customFormat="1">
      <c r="B522" s="216"/>
      <c r="C522" s="217"/>
      <c r="D522" s="218" t="s">
        <v>139</v>
      </c>
      <c r="E522" s="219" t="s">
        <v>19</v>
      </c>
      <c r="F522" s="220" t="s">
        <v>1239</v>
      </c>
      <c r="G522" s="217"/>
      <c r="H522" s="221">
        <v>655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139</v>
      </c>
      <c r="AU522" s="227" t="s">
        <v>82</v>
      </c>
      <c r="AV522" s="11" t="s">
        <v>82</v>
      </c>
      <c r="AW522" s="11" t="s">
        <v>33</v>
      </c>
      <c r="AX522" s="11" t="s">
        <v>80</v>
      </c>
      <c r="AY522" s="227" t="s">
        <v>130</v>
      </c>
    </row>
    <row r="523" s="1" customFormat="1" ht="14.4" customHeight="1">
      <c r="B523" s="38"/>
      <c r="C523" s="253" t="s">
        <v>1240</v>
      </c>
      <c r="D523" s="253" t="s">
        <v>741</v>
      </c>
      <c r="E523" s="254" t="s">
        <v>1231</v>
      </c>
      <c r="F523" s="255" t="s">
        <v>1232</v>
      </c>
      <c r="G523" s="256" t="s">
        <v>135</v>
      </c>
      <c r="H523" s="257">
        <v>668.10000000000002</v>
      </c>
      <c r="I523" s="258"/>
      <c r="J523" s="259">
        <f>ROUND(I523*H523,2)</f>
        <v>0</v>
      </c>
      <c r="K523" s="255" t="s">
        <v>136</v>
      </c>
      <c r="L523" s="260"/>
      <c r="M523" s="261" t="s">
        <v>19</v>
      </c>
      <c r="N523" s="262" t="s">
        <v>43</v>
      </c>
      <c r="O523" s="79"/>
      <c r="P523" s="213">
        <f>O523*H523</f>
        <v>0</v>
      </c>
      <c r="Q523" s="213">
        <v>0.0028800000000000002</v>
      </c>
      <c r="R523" s="213">
        <f>Q523*H523</f>
        <v>1.9241280000000003</v>
      </c>
      <c r="S523" s="213">
        <v>0</v>
      </c>
      <c r="T523" s="214">
        <f>S523*H523</f>
        <v>0</v>
      </c>
      <c r="AR523" s="17" t="s">
        <v>346</v>
      </c>
      <c r="AT523" s="17" t="s">
        <v>741</v>
      </c>
      <c r="AU523" s="17" t="s">
        <v>82</v>
      </c>
      <c r="AY523" s="17" t="s">
        <v>130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17" t="s">
        <v>80</v>
      </c>
      <c r="BK523" s="215">
        <f>ROUND(I523*H523,2)</f>
        <v>0</v>
      </c>
      <c r="BL523" s="17" t="s">
        <v>240</v>
      </c>
      <c r="BM523" s="17" t="s">
        <v>1241</v>
      </c>
    </row>
    <row r="524" s="11" customFormat="1">
      <c r="B524" s="216"/>
      <c r="C524" s="217"/>
      <c r="D524" s="218" t="s">
        <v>139</v>
      </c>
      <c r="E524" s="217"/>
      <c r="F524" s="220" t="s">
        <v>1242</v>
      </c>
      <c r="G524" s="217"/>
      <c r="H524" s="221">
        <v>668.10000000000002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139</v>
      </c>
      <c r="AU524" s="227" t="s">
        <v>82</v>
      </c>
      <c r="AV524" s="11" t="s">
        <v>82</v>
      </c>
      <c r="AW524" s="11" t="s">
        <v>4</v>
      </c>
      <c r="AX524" s="11" t="s">
        <v>80</v>
      </c>
      <c r="AY524" s="227" t="s">
        <v>130</v>
      </c>
    </row>
    <row r="525" s="1" customFormat="1" ht="18" customHeight="1">
      <c r="B525" s="38"/>
      <c r="C525" s="204" t="s">
        <v>1243</v>
      </c>
      <c r="D525" s="204" t="s">
        <v>132</v>
      </c>
      <c r="E525" s="205" t="s">
        <v>1244</v>
      </c>
      <c r="F525" s="206" t="s">
        <v>1245</v>
      </c>
      <c r="G525" s="207" t="s">
        <v>1170</v>
      </c>
      <c r="H525" s="276"/>
      <c r="I525" s="209"/>
      <c r="J525" s="210">
        <f>ROUND(I525*H525,2)</f>
        <v>0</v>
      </c>
      <c r="K525" s="206" t="s">
        <v>136</v>
      </c>
      <c r="L525" s="43"/>
      <c r="M525" s="211" t="s">
        <v>19</v>
      </c>
      <c r="N525" s="212" t="s">
        <v>43</v>
      </c>
      <c r="O525" s="79"/>
      <c r="P525" s="213">
        <f>O525*H525</f>
        <v>0</v>
      </c>
      <c r="Q525" s="213">
        <v>0</v>
      </c>
      <c r="R525" s="213">
        <f>Q525*H525</f>
        <v>0</v>
      </c>
      <c r="S525" s="213">
        <v>0</v>
      </c>
      <c r="T525" s="214">
        <f>S525*H525</f>
        <v>0</v>
      </c>
      <c r="AR525" s="17" t="s">
        <v>240</v>
      </c>
      <c r="AT525" s="17" t="s">
        <v>132</v>
      </c>
      <c r="AU525" s="17" t="s">
        <v>82</v>
      </c>
      <c r="AY525" s="17" t="s">
        <v>130</v>
      </c>
      <c r="BE525" s="215">
        <f>IF(N525="základní",J525,0)</f>
        <v>0</v>
      </c>
      <c r="BF525" s="215">
        <f>IF(N525="snížená",J525,0)</f>
        <v>0</v>
      </c>
      <c r="BG525" s="215">
        <f>IF(N525="zákl. přenesená",J525,0)</f>
        <v>0</v>
      </c>
      <c r="BH525" s="215">
        <f>IF(N525="sníž. přenesená",J525,0)</f>
        <v>0</v>
      </c>
      <c r="BI525" s="215">
        <f>IF(N525="nulová",J525,0)</f>
        <v>0</v>
      </c>
      <c r="BJ525" s="17" t="s">
        <v>80</v>
      </c>
      <c r="BK525" s="215">
        <f>ROUND(I525*H525,2)</f>
        <v>0</v>
      </c>
      <c r="BL525" s="17" t="s">
        <v>240</v>
      </c>
      <c r="BM525" s="17" t="s">
        <v>1246</v>
      </c>
    </row>
    <row r="526" s="10" customFormat="1" ht="22.8" customHeight="1">
      <c r="B526" s="188"/>
      <c r="C526" s="189"/>
      <c r="D526" s="190" t="s">
        <v>71</v>
      </c>
      <c r="E526" s="202" t="s">
        <v>1247</v>
      </c>
      <c r="F526" s="202" t="s">
        <v>1248</v>
      </c>
      <c r="G526" s="189"/>
      <c r="H526" s="189"/>
      <c r="I526" s="192"/>
      <c r="J526" s="203">
        <f>BK526</f>
        <v>0</v>
      </c>
      <c r="K526" s="189"/>
      <c r="L526" s="194"/>
      <c r="M526" s="195"/>
      <c r="N526" s="196"/>
      <c r="O526" s="196"/>
      <c r="P526" s="197">
        <f>SUM(P527:P529)</f>
        <v>0</v>
      </c>
      <c r="Q526" s="196"/>
      <c r="R526" s="197">
        <f>SUM(R527:R529)</f>
        <v>0.0053299999999999997</v>
      </c>
      <c r="S526" s="196"/>
      <c r="T526" s="198">
        <f>SUM(T527:T529)</f>
        <v>0</v>
      </c>
      <c r="AR526" s="199" t="s">
        <v>82</v>
      </c>
      <c r="AT526" s="200" t="s">
        <v>71</v>
      </c>
      <c r="AU526" s="200" t="s">
        <v>80</v>
      </c>
      <c r="AY526" s="199" t="s">
        <v>130</v>
      </c>
      <c r="BK526" s="201">
        <f>SUM(BK527:BK529)</f>
        <v>0</v>
      </c>
    </row>
    <row r="527" s="1" customFormat="1" ht="14.4" customHeight="1">
      <c r="B527" s="38"/>
      <c r="C527" s="204" t="s">
        <v>1249</v>
      </c>
      <c r="D527" s="204" t="s">
        <v>132</v>
      </c>
      <c r="E527" s="205" t="s">
        <v>1250</v>
      </c>
      <c r="F527" s="206" t="s">
        <v>1251</v>
      </c>
      <c r="G527" s="207" t="s">
        <v>1252</v>
      </c>
      <c r="H527" s="208">
        <v>1</v>
      </c>
      <c r="I527" s="209"/>
      <c r="J527" s="210">
        <f>ROUND(I527*H527,2)</f>
        <v>0</v>
      </c>
      <c r="K527" s="206" t="s">
        <v>19</v>
      </c>
      <c r="L527" s="43"/>
      <c r="M527" s="211" t="s">
        <v>19</v>
      </c>
      <c r="N527" s="212" t="s">
        <v>43</v>
      </c>
      <c r="O527" s="79"/>
      <c r="P527" s="213">
        <f>O527*H527</f>
        <v>0</v>
      </c>
      <c r="Q527" s="213">
        <v>0.00189</v>
      </c>
      <c r="R527" s="213">
        <f>Q527*H527</f>
        <v>0.00189</v>
      </c>
      <c r="S527" s="213">
        <v>0</v>
      </c>
      <c r="T527" s="214">
        <f>S527*H527</f>
        <v>0</v>
      </c>
      <c r="AR527" s="17" t="s">
        <v>240</v>
      </c>
      <c r="AT527" s="17" t="s">
        <v>132</v>
      </c>
      <c r="AU527" s="17" t="s">
        <v>82</v>
      </c>
      <c r="AY527" s="17" t="s">
        <v>130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17" t="s">
        <v>80</v>
      </c>
      <c r="BK527" s="215">
        <f>ROUND(I527*H527,2)</f>
        <v>0</v>
      </c>
      <c r="BL527" s="17" t="s">
        <v>240</v>
      </c>
      <c r="BM527" s="17" t="s">
        <v>1253</v>
      </c>
    </row>
    <row r="528" s="1" customFormat="1" ht="14.4" customHeight="1">
      <c r="B528" s="38"/>
      <c r="C528" s="204" t="s">
        <v>1254</v>
      </c>
      <c r="D528" s="204" t="s">
        <v>132</v>
      </c>
      <c r="E528" s="205" t="s">
        <v>1255</v>
      </c>
      <c r="F528" s="206" t="s">
        <v>1256</v>
      </c>
      <c r="G528" s="207" t="s">
        <v>1252</v>
      </c>
      <c r="H528" s="208">
        <v>1</v>
      </c>
      <c r="I528" s="209"/>
      <c r="J528" s="210">
        <f>ROUND(I528*H528,2)</f>
        <v>0</v>
      </c>
      <c r="K528" s="206" t="s">
        <v>19</v>
      </c>
      <c r="L528" s="43"/>
      <c r="M528" s="211" t="s">
        <v>19</v>
      </c>
      <c r="N528" s="212" t="s">
        <v>43</v>
      </c>
      <c r="O528" s="79"/>
      <c r="P528" s="213">
        <f>O528*H528</f>
        <v>0</v>
      </c>
      <c r="Q528" s="213">
        <v>0.00189</v>
      </c>
      <c r="R528" s="213">
        <f>Q528*H528</f>
        <v>0.00189</v>
      </c>
      <c r="S528" s="213">
        <v>0</v>
      </c>
      <c r="T528" s="214">
        <f>S528*H528</f>
        <v>0</v>
      </c>
      <c r="AR528" s="17" t="s">
        <v>240</v>
      </c>
      <c r="AT528" s="17" t="s">
        <v>132</v>
      </c>
      <c r="AU528" s="17" t="s">
        <v>82</v>
      </c>
      <c r="AY528" s="17" t="s">
        <v>130</v>
      </c>
      <c r="BE528" s="215">
        <f>IF(N528="základní",J528,0)</f>
        <v>0</v>
      </c>
      <c r="BF528" s="215">
        <f>IF(N528="snížená",J528,0)</f>
        <v>0</v>
      </c>
      <c r="BG528" s="215">
        <f>IF(N528="zákl. přenesená",J528,0)</f>
        <v>0</v>
      </c>
      <c r="BH528" s="215">
        <f>IF(N528="sníž. přenesená",J528,0)</f>
        <v>0</v>
      </c>
      <c r="BI528" s="215">
        <f>IF(N528="nulová",J528,0)</f>
        <v>0</v>
      </c>
      <c r="BJ528" s="17" t="s">
        <v>80</v>
      </c>
      <c r="BK528" s="215">
        <f>ROUND(I528*H528,2)</f>
        <v>0</v>
      </c>
      <c r="BL528" s="17" t="s">
        <v>240</v>
      </c>
      <c r="BM528" s="17" t="s">
        <v>1257</v>
      </c>
    </row>
    <row r="529" s="1" customFormat="1" ht="14.4" customHeight="1">
      <c r="B529" s="38"/>
      <c r="C529" s="204" t="s">
        <v>1258</v>
      </c>
      <c r="D529" s="204" t="s">
        <v>132</v>
      </c>
      <c r="E529" s="205" t="s">
        <v>1259</v>
      </c>
      <c r="F529" s="206" t="s">
        <v>1260</v>
      </c>
      <c r="G529" s="207" t="s">
        <v>305</v>
      </c>
      <c r="H529" s="208">
        <v>2.5</v>
      </c>
      <c r="I529" s="209"/>
      <c r="J529" s="210">
        <f>ROUND(I529*H529,2)</f>
        <v>0</v>
      </c>
      <c r="K529" s="206" t="s">
        <v>19</v>
      </c>
      <c r="L529" s="43"/>
      <c r="M529" s="211" t="s">
        <v>19</v>
      </c>
      <c r="N529" s="212" t="s">
        <v>43</v>
      </c>
      <c r="O529" s="79"/>
      <c r="P529" s="213">
        <f>O529*H529</f>
        <v>0</v>
      </c>
      <c r="Q529" s="213">
        <v>0.00062</v>
      </c>
      <c r="R529" s="213">
        <f>Q529*H529</f>
        <v>0.00155</v>
      </c>
      <c r="S529" s="213">
        <v>0</v>
      </c>
      <c r="T529" s="214">
        <f>S529*H529</f>
        <v>0</v>
      </c>
      <c r="AR529" s="17" t="s">
        <v>240</v>
      </c>
      <c r="AT529" s="17" t="s">
        <v>132</v>
      </c>
      <c r="AU529" s="17" t="s">
        <v>82</v>
      </c>
      <c r="AY529" s="17" t="s">
        <v>130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7" t="s">
        <v>80</v>
      </c>
      <c r="BK529" s="215">
        <f>ROUND(I529*H529,2)</f>
        <v>0</v>
      </c>
      <c r="BL529" s="17" t="s">
        <v>240</v>
      </c>
      <c r="BM529" s="17" t="s">
        <v>1261</v>
      </c>
    </row>
    <row r="530" s="10" customFormat="1" ht="22.8" customHeight="1">
      <c r="B530" s="188"/>
      <c r="C530" s="189"/>
      <c r="D530" s="190" t="s">
        <v>71</v>
      </c>
      <c r="E530" s="202" t="s">
        <v>1262</v>
      </c>
      <c r="F530" s="202" t="s">
        <v>1263</v>
      </c>
      <c r="G530" s="189"/>
      <c r="H530" s="189"/>
      <c r="I530" s="192"/>
      <c r="J530" s="203">
        <f>BK530</f>
        <v>0</v>
      </c>
      <c r="K530" s="189"/>
      <c r="L530" s="194"/>
      <c r="M530" s="195"/>
      <c r="N530" s="196"/>
      <c r="O530" s="196"/>
      <c r="P530" s="197">
        <f>SUM(P531:P535)</f>
        <v>0</v>
      </c>
      <c r="Q530" s="196"/>
      <c r="R530" s="197">
        <f>SUM(R531:R535)</f>
        <v>0.17743</v>
      </c>
      <c r="S530" s="196"/>
      <c r="T530" s="198">
        <f>SUM(T531:T535)</f>
        <v>0</v>
      </c>
      <c r="AR530" s="199" t="s">
        <v>82</v>
      </c>
      <c r="AT530" s="200" t="s">
        <v>71</v>
      </c>
      <c r="AU530" s="200" t="s">
        <v>80</v>
      </c>
      <c r="AY530" s="199" t="s">
        <v>130</v>
      </c>
      <c r="BK530" s="201">
        <f>SUM(BK531:BK535)</f>
        <v>0</v>
      </c>
    </row>
    <row r="531" s="1" customFormat="1" ht="14.4" customHeight="1">
      <c r="B531" s="38"/>
      <c r="C531" s="204" t="s">
        <v>1264</v>
      </c>
      <c r="D531" s="204" t="s">
        <v>132</v>
      </c>
      <c r="E531" s="205" t="s">
        <v>1265</v>
      </c>
      <c r="F531" s="206" t="s">
        <v>1266</v>
      </c>
      <c r="G531" s="207" t="s">
        <v>1252</v>
      </c>
      <c r="H531" s="208">
        <v>1</v>
      </c>
      <c r="I531" s="209"/>
      <c r="J531" s="210">
        <f>ROUND(I531*H531,2)</f>
        <v>0</v>
      </c>
      <c r="K531" s="206" t="s">
        <v>19</v>
      </c>
      <c r="L531" s="43"/>
      <c r="M531" s="211" t="s">
        <v>19</v>
      </c>
      <c r="N531" s="212" t="s">
        <v>43</v>
      </c>
      <c r="O531" s="79"/>
      <c r="P531" s="213">
        <f>O531*H531</f>
        <v>0</v>
      </c>
      <c r="Q531" s="213">
        <v>0.00014999999999999999</v>
      </c>
      <c r="R531" s="213">
        <f>Q531*H531</f>
        <v>0.00014999999999999999</v>
      </c>
      <c r="S531" s="213">
        <v>0</v>
      </c>
      <c r="T531" s="214">
        <f>S531*H531</f>
        <v>0</v>
      </c>
      <c r="AR531" s="17" t="s">
        <v>240</v>
      </c>
      <c r="AT531" s="17" t="s">
        <v>132</v>
      </c>
      <c r="AU531" s="17" t="s">
        <v>82</v>
      </c>
      <c r="AY531" s="17" t="s">
        <v>130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7" t="s">
        <v>80</v>
      </c>
      <c r="BK531" s="215">
        <f>ROUND(I531*H531,2)</f>
        <v>0</v>
      </c>
      <c r="BL531" s="17" t="s">
        <v>240</v>
      </c>
      <c r="BM531" s="17" t="s">
        <v>1267</v>
      </c>
    </row>
    <row r="532" s="1" customFormat="1" ht="14.4" customHeight="1">
      <c r="B532" s="38"/>
      <c r="C532" s="204" t="s">
        <v>1268</v>
      </c>
      <c r="D532" s="204" t="s">
        <v>132</v>
      </c>
      <c r="E532" s="205" t="s">
        <v>1269</v>
      </c>
      <c r="F532" s="206" t="s">
        <v>1270</v>
      </c>
      <c r="G532" s="207" t="s">
        <v>444</v>
      </c>
      <c r="H532" s="208">
        <v>2</v>
      </c>
      <c r="I532" s="209"/>
      <c r="J532" s="210">
        <f>ROUND(I532*H532,2)</f>
        <v>0</v>
      </c>
      <c r="K532" s="206" t="s">
        <v>19</v>
      </c>
      <c r="L532" s="43"/>
      <c r="M532" s="211" t="s">
        <v>19</v>
      </c>
      <c r="N532" s="212" t="s">
        <v>43</v>
      </c>
      <c r="O532" s="79"/>
      <c r="P532" s="213">
        <f>O532*H532</f>
        <v>0</v>
      </c>
      <c r="Q532" s="213">
        <v>0.03014</v>
      </c>
      <c r="R532" s="213">
        <f>Q532*H532</f>
        <v>0.06028</v>
      </c>
      <c r="S532" s="213">
        <v>0</v>
      </c>
      <c r="T532" s="214">
        <f>S532*H532</f>
        <v>0</v>
      </c>
      <c r="AR532" s="17" t="s">
        <v>137</v>
      </c>
      <c r="AT532" s="17" t="s">
        <v>132</v>
      </c>
      <c r="AU532" s="17" t="s">
        <v>82</v>
      </c>
      <c r="AY532" s="17" t="s">
        <v>130</v>
      </c>
      <c r="BE532" s="215">
        <f>IF(N532="základní",J532,0)</f>
        <v>0</v>
      </c>
      <c r="BF532" s="215">
        <f>IF(N532="snížená",J532,0)</f>
        <v>0</v>
      </c>
      <c r="BG532" s="215">
        <f>IF(N532="zákl. přenesená",J532,0)</f>
        <v>0</v>
      </c>
      <c r="BH532" s="215">
        <f>IF(N532="sníž. přenesená",J532,0)</f>
        <v>0</v>
      </c>
      <c r="BI532" s="215">
        <f>IF(N532="nulová",J532,0)</f>
        <v>0</v>
      </c>
      <c r="BJ532" s="17" t="s">
        <v>80</v>
      </c>
      <c r="BK532" s="215">
        <f>ROUND(I532*H532,2)</f>
        <v>0</v>
      </c>
      <c r="BL532" s="17" t="s">
        <v>137</v>
      </c>
      <c r="BM532" s="17" t="s">
        <v>1271</v>
      </c>
    </row>
    <row r="533" s="1" customFormat="1" ht="14.4" customHeight="1">
      <c r="B533" s="38"/>
      <c r="C533" s="204" t="s">
        <v>1272</v>
      </c>
      <c r="D533" s="204" t="s">
        <v>132</v>
      </c>
      <c r="E533" s="205" t="s">
        <v>1273</v>
      </c>
      <c r="F533" s="206" t="s">
        <v>1274</v>
      </c>
      <c r="G533" s="207" t="s">
        <v>721</v>
      </c>
      <c r="H533" s="208">
        <v>11</v>
      </c>
      <c r="I533" s="209"/>
      <c r="J533" s="210">
        <f>ROUND(I533*H533,2)</f>
        <v>0</v>
      </c>
      <c r="K533" s="206" t="s">
        <v>19</v>
      </c>
      <c r="L533" s="43"/>
      <c r="M533" s="211" t="s">
        <v>19</v>
      </c>
      <c r="N533" s="212" t="s">
        <v>43</v>
      </c>
      <c r="O533" s="79"/>
      <c r="P533" s="213">
        <f>O533*H533</f>
        <v>0</v>
      </c>
      <c r="Q533" s="213">
        <v>0.0089999999999999993</v>
      </c>
      <c r="R533" s="213">
        <f>Q533*H533</f>
        <v>0.098999999999999991</v>
      </c>
      <c r="S533" s="213">
        <v>0</v>
      </c>
      <c r="T533" s="214">
        <f>S533*H533</f>
        <v>0</v>
      </c>
      <c r="AR533" s="17" t="s">
        <v>240</v>
      </c>
      <c r="AT533" s="17" t="s">
        <v>132</v>
      </c>
      <c r="AU533" s="17" t="s">
        <v>82</v>
      </c>
      <c r="AY533" s="17" t="s">
        <v>130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17" t="s">
        <v>80</v>
      </c>
      <c r="BK533" s="215">
        <f>ROUND(I533*H533,2)</f>
        <v>0</v>
      </c>
      <c r="BL533" s="17" t="s">
        <v>240</v>
      </c>
      <c r="BM533" s="17" t="s">
        <v>1275</v>
      </c>
    </row>
    <row r="534" s="1" customFormat="1" ht="14.4" customHeight="1">
      <c r="B534" s="38"/>
      <c r="C534" s="204" t="s">
        <v>1276</v>
      </c>
      <c r="D534" s="204" t="s">
        <v>132</v>
      </c>
      <c r="E534" s="205" t="s">
        <v>1277</v>
      </c>
      <c r="F534" s="206" t="s">
        <v>1278</v>
      </c>
      <c r="G534" s="207" t="s">
        <v>721</v>
      </c>
      <c r="H534" s="208">
        <v>1</v>
      </c>
      <c r="I534" s="209"/>
      <c r="J534" s="210">
        <f>ROUND(I534*H534,2)</f>
        <v>0</v>
      </c>
      <c r="K534" s="206" t="s">
        <v>19</v>
      </c>
      <c r="L534" s="43"/>
      <c r="M534" s="211" t="s">
        <v>19</v>
      </c>
      <c r="N534" s="212" t="s">
        <v>43</v>
      </c>
      <c r="O534" s="79"/>
      <c r="P534" s="213">
        <f>O534*H534</f>
        <v>0</v>
      </c>
      <c r="Q534" s="213">
        <v>0.0089999999999999993</v>
      </c>
      <c r="R534" s="213">
        <f>Q534*H534</f>
        <v>0.0089999999999999993</v>
      </c>
      <c r="S534" s="213">
        <v>0</v>
      </c>
      <c r="T534" s="214">
        <f>S534*H534</f>
        <v>0</v>
      </c>
      <c r="AR534" s="17" t="s">
        <v>240</v>
      </c>
      <c r="AT534" s="17" t="s">
        <v>132</v>
      </c>
      <c r="AU534" s="17" t="s">
        <v>82</v>
      </c>
      <c r="AY534" s="17" t="s">
        <v>130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17" t="s">
        <v>80</v>
      </c>
      <c r="BK534" s="215">
        <f>ROUND(I534*H534,2)</f>
        <v>0</v>
      </c>
      <c r="BL534" s="17" t="s">
        <v>240</v>
      </c>
      <c r="BM534" s="17" t="s">
        <v>1279</v>
      </c>
    </row>
    <row r="535" s="1" customFormat="1" ht="14.4" customHeight="1">
      <c r="B535" s="38"/>
      <c r="C535" s="204" t="s">
        <v>1280</v>
      </c>
      <c r="D535" s="204" t="s">
        <v>132</v>
      </c>
      <c r="E535" s="205" t="s">
        <v>1281</v>
      </c>
      <c r="F535" s="206" t="s">
        <v>1282</v>
      </c>
      <c r="G535" s="207" t="s">
        <v>721</v>
      </c>
      <c r="H535" s="208">
        <v>1</v>
      </c>
      <c r="I535" s="209"/>
      <c r="J535" s="210">
        <f>ROUND(I535*H535,2)</f>
        <v>0</v>
      </c>
      <c r="K535" s="206" t="s">
        <v>19</v>
      </c>
      <c r="L535" s="43"/>
      <c r="M535" s="211" t="s">
        <v>19</v>
      </c>
      <c r="N535" s="212" t="s">
        <v>43</v>
      </c>
      <c r="O535" s="79"/>
      <c r="P535" s="213">
        <f>O535*H535</f>
        <v>0</v>
      </c>
      <c r="Q535" s="213">
        <v>0.0089999999999999993</v>
      </c>
      <c r="R535" s="213">
        <f>Q535*H535</f>
        <v>0.0089999999999999993</v>
      </c>
      <c r="S535" s="213">
        <v>0</v>
      </c>
      <c r="T535" s="214">
        <f>S535*H535</f>
        <v>0</v>
      </c>
      <c r="AR535" s="17" t="s">
        <v>240</v>
      </c>
      <c r="AT535" s="17" t="s">
        <v>132</v>
      </c>
      <c r="AU535" s="17" t="s">
        <v>82</v>
      </c>
      <c r="AY535" s="17" t="s">
        <v>130</v>
      </c>
      <c r="BE535" s="215">
        <f>IF(N535="základní",J535,0)</f>
        <v>0</v>
      </c>
      <c r="BF535" s="215">
        <f>IF(N535="snížená",J535,0)</f>
        <v>0</v>
      </c>
      <c r="BG535" s="215">
        <f>IF(N535="zákl. přenesená",J535,0)</f>
        <v>0</v>
      </c>
      <c r="BH535" s="215">
        <f>IF(N535="sníž. přenesená",J535,0)</f>
        <v>0</v>
      </c>
      <c r="BI535" s="215">
        <f>IF(N535="nulová",J535,0)</f>
        <v>0</v>
      </c>
      <c r="BJ535" s="17" t="s">
        <v>80</v>
      </c>
      <c r="BK535" s="215">
        <f>ROUND(I535*H535,2)</f>
        <v>0</v>
      </c>
      <c r="BL535" s="17" t="s">
        <v>240</v>
      </c>
      <c r="BM535" s="17" t="s">
        <v>1283</v>
      </c>
    </row>
    <row r="536" s="10" customFormat="1" ht="22.8" customHeight="1">
      <c r="B536" s="188"/>
      <c r="C536" s="189"/>
      <c r="D536" s="190" t="s">
        <v>71</v>
      </c>
      <c r="E536" s="202" t="s">
        <v>1284</v>
      </c>
      <c r="F536" s="202" t="s">
        <v>1285</v>
      </c>
      <c r="G536" s="189"/>
      <c r="H536" s="189"/>
      <c r="I536" s="192"/>
      <c r="J536" s="203">
        <f>BK536</f>
        <v>0</v>
      </c>
      <c r="K536" s="189"/>
      <c r="L536" s="194"/>
      <c r="M536" s="195"/>
      <c r="N536" s="196"/>
      <c r="O536" s="196"/>
      <c r="P536" s="197">
        <f>P537</f>
        <v>0</v>
      </c>
      <c r="Q536" s="196"/>
      <c r="R536" s="197">
        <f>R537</f>
        <v>0.00044999999999999999</v>
      </c>
      <c r="S536" s="196"/>
      <c r="T536" s="198">
        <f>T537</f>
        <v>0</v>
      </c>
      <c r="AR536" s="199" t="s">
        <v>82</v>
      </c>
      <c r="AT536" s="200" t="s">
        <v>71</v>
      </c>
      <c r="AU536" s="200" t="s">
        <v>80</v>
      </c>
      <c r="AY536" s="199" t="s">
        <v>130</v>
      </c>
      <c r="BK536" s="201">
        <f>BK537</f>
        <v>0</v>
      </c>
    </row>
    <row r="537" s="1" customFormat="1" ht="14.4" customHeight="1">
      <c r="B537" s="38"/>
      <c r="C537" s="204" t="s">
        <v>1286</v>
      </c>
      <c r="D537" s="204" t="s">
        <v>132</v>
      </c>
      <c r="E537" s="205" t="s">
        <v>1287</v>
      </c>
      <c r="F537" s="206" t="s">
        <v>1288</v>
      </c>
      <c r="G537" s="207" t="s">
        <v>1252</v>
      </c>
      <c r="H537" s="208">
        <v>1</v>
      </c>
      <c r="I537" s="209"/>
      <c r="J537" s="210">
        <f>ROUND(I537*H537,2)</f>
        <v>0</v>
      </c>
      <c r="K537" s="206" t="s">
        <v>19</v>
      </c>
      <c r="L537" s="43"/>
      <c r="M537" s="211" t="s">
        <v>19</v>
      </c>
      <c r="N537" s="212" t="s">
        <v>43</v>
      </c>
      <c r="O537" s="79"/>
      <c r="P537" s="213">
        <f>O537*H537</f>
        <v>0</v>
      </c>
      <c r="Q537" s="213">
        <v>0.00044999999999999999</v>
      </c>
      <c r="R537" s="213">
        <f>Q537*H537</f>
        <v>0.00044999999999999999</v>
      </c>
      <c r="S537" s="213">
        <v>0</v>
      </c>
      <c r="T537" s="214">
        <f>S537*H537</f>
        <v>0</v>
      </c>
      <c r="AR537" s="17" t="s">
        <v>240</v>
      </c>
      <c r="AT537" s="17" t="s">
        <v>132</v>
      </c>
      <c r="AU537" s="17" t="s">
        <v>82</v>
      </c>
      <c r="AY537" s="17" t="s">
        <v>130</v>
      </c>
      <c r="BE537" s="215">
        <f>IF(N537="základní",J537,0)</f>
        <v>0</v>
      </c>
      <c r="BF537" s="215">
        <f>IF(N537="snížená",J537,0)</f>
        <v>0</v>
      </c>
      <c r="BG537" s="215">
        <f>IF(N537="zákl. přenesená",J537,0)</f>
        <v>0</v>
      </c>
      <c r="BH537" s="215">
        <f>IF(N537="sníž. přenesená",J537,0)</f>
        <v>0</v>
      </c>
      <c r="BI537" s="215">
        <f>IF(N537="nulová",J537,0)</f>
        <v>0</v>
      </c>
      <c r="BJ537" s="17" t="s">
        <v>80</v>
      </c>
      <c r="BK537" s="215">
        <f>ROUND(I537*H537,2)</f>
        <v>0</v>
      </c>
      <c r="BL537" s="17" t="s">
        <v>240</v>
      </c>
      <c r="BM537" s="17" t="s">
        <v>1289</v>
      </c>
    </row>
    <row r="538" s="10" customFormat="1" ht="22.8" customHeight="1">
      <c r="B538" s="188"/>
      <c r="C538" s="189"/>
      <c r="D538" s="190" t="s">
        <v>71</v>
      </c>
      <c r="E538" s="202" t="s">
        <v>439</v>
      </c>
      <c r="F538" s="202" t="s">
        <v>440</v>
      </c>
      <c r="G538" s="189"/>
      <c r="H538" s="189"/>
      <c r="I538" s="192"/>
      <c r="J538" s="203">
        <f>BK538</f>
        <v>0</v>
      </c>
      <c r="K538" s="189"/>
      <c r="L538" s="194"/>
      <c r="M538" s="195"/>
      <c r="N538" s="196"/>
      <c r="O538" s="196"/>
      <c r="P538" s="197">
        <f>SUM(P539:P545)</f>
        <v>0</v>
      </c>
      <c r="Q538" s="196"/>
      <c r="R538" s="197">
        <f>SUM(R539:R545)</f>
        <v>0.024570000000000002</v>
      </c>
      <c r="S538" s="196"/>
      <c r="T538" s="198">
        <f>SUM(T539:T545)</f>
        <v>0</v>
      </c>
      <c r="AR538" s="199" t="s">
        <v>82</v>
      </c>
      <c r="AT538" s="200" t="s">
        <v>71</v>
      </c>
      <c r="AU538" s="200" t="s">
        <v>80</v>
      </c>
      <c r="AY538" s="199" t="s">
        <v>130</v>
      </c>
      <c r="BK538" s="201">
        <f>SUM(BK539:BK545)</f>
        <v>0</v>
      </c>
    </row>
    <row r="539" s="1" customFormat="1" ht="14.4" customHeight="1">
      <c r="B539" s="38"/>
      <c r="C539" s="204" t="s">
        <v>1290</v>
      </c>
      <c r="D539" s="204" t="s">
        <v>132</v>
      </c>
      <c r="E539" s="205" t="s">
        <v>1291</v>
      </c>
      <c r="F539" s="206" t="s">
        <v>1292</v>
      </c>
      <c r="G539" s="207" t="s">
        <v>1252</v>
      </c>
      <c r="H539" s="208">
        <v>1</v>
      </c>
      <c r="I539" s="209"/>
      <c r="J539" s="210">
        <f>ROUND(I539*H539,2)</f>
        <v>0</v>
      </c>
      <c r="K539" s="206" t="s">
        <v>19</v>
      </c>
      <c r="L539" s="43"/>
      <c r="M539" s="211" t="s">
        <v>19</v>
      </c>
      <c r="N539" s="212" t="s">
        <v>43</v>
      </c>
      <c r="O539" s="79"/>
      <c r="P539" s="213">
        <f>O539*H539</f>
        <v>0</v>
      </c>
      <c r="Q539" s="213">
        <v>0.01375</v>
      </c>
      <c r="R539" s="213">
        <f>Q539*H539</f>
        <v>0.01375</v>
      </c>
      <c r="S539" s="213">
        <v>0</v>
      </c>
      <c r="T539" s="214">
        <f>S539*H539</f>
        <v>0</v>
      </c>
      <c r="AR539" s="17" t="s">
        <v>240</v>
      </c>
      <c r="AT539" s="17" t="s">
        <v>132</v>
      </c>
      <c r="AU539" s="17" t="s">
        <v>82</v>
      </c>
      <c r="AY539" s="17" t="s">
        <v>130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17" t="s">
        <v>80</v>
      </c>
      <c r="BK539" s="215">
        <f>ROUND(I539*H539,2)</f>
        <v>0</v>
      </c>
      <c r="BL539" s="17" t="s">
        <v>240</v>
      </c>
      <c r="BM539" s="17" t="s">
        <v>1293</v>
      </c>
    </row>
    <row r="540" s="1" customFormat="1" ht="14.4" customHeight="1">
      <c r="B540" s="38"/>
      <c r="C540" s="204" t="s">
        <v>1294</v>
      </c>
      <c r="D540" s="204" t="s">
        <v>132</v>
      </c>
      <c r="E540" s="205" t="s">
        <v>1295</v>
      </c>
      <c r="F540" s="206" t="s">
        <v>1296</v>
      </c>
      <c r="G540" s="207" t="s">
        <v>444</v>
      </c>
      <c r="H540" s="208">
        <v>5</v>
      </c>
      <c r="I540" s="209"/>
      <c r="J540" s="210">
        <f>ROUND(I540*H540,2)</f>
        <v>0</v>
      </c>
      <c r="K540" s="206" t="s">
        <v>136</v>
      </c>
      <c r="L540" s="43"/>
      <c r="M540" s="211" t="s">
        <v>19</v>
      </c>
      <c r="N540" s="212" t="s">
        <v>43</v>
      </c>
      <c r="O540" s="79"/>
      <c r="P540" s="213">
        <f>O540*H540</f>
        <v>0</v>
      </c>
      <c r="Q540" s="213">
        <v>0.00072000000000000005</v>
      </c>
      <c r="R540" s="213">
        <f>Q540*H540</f>
        <v>0.0036000000000000003</v>
      </c>
      <c r="S540" s="213">
        <v>0</v>
      </c>
      <c r="T540" s="214">
        <f>S540*H540</f>
        <v>0</v>
      </c>
      <c r="AR540" s="17" t="s">
        <v>240</v>
      </c>
      <c r="AT540" s="17" t="s">
        <v>132</v>
      </c>
      <c r="AU540" s="17" t="s">
        <v>82</v>
      </c>
      <c r="AY540" s="17" t="s">
        <v>130</v>
      </c>
      <c r="BE540" s="215">
        <f>IF(N540="základní",J540,0)</f>
        <v>0</v>
      </c>
      <c r="BF540" s="215">
        <f>IF(N540="snížená",J540,0)</f>
        <v>0</v>
      </c>
      <c r="BG540" s="215">
        <f>IF(N540="zákl. přenesená",J540,0)</f>
        <v>0</v>
      </c>
      <c r="BH540" s="215">
        <f>IF(N540="sníž. přenesená",J540,0)</f>
        <v>0</v>
      </c>
      <c r="BI540" s="215">
        <f>IF(N540="nulová",J540,0)</f>
        <v>0</v>
      </c>
      <c r="BJ540" s="17" t="s">
        <v>80</v>
      </c>
      <c r="BK540" s="215">
        <f>ROUND(I540*H540,2)</f>
        <v>0</v>
      </c>
      <c r="BL540" s="17" t="s">
        <v>240</v>
      </c>
      <c r="BM540" s="17" t="s">
        <v>1297</v>
      </c>
    </row>
    <row r="541" s="11" customFormat="1">
      <c r="B541" s="216"/>
      <c r="C541" s="217"/>
      <c r="D541" s="218" t="s">
        <v>139</v>
      </c>
      <c r="E541" s="219" t="s">
        <v>19</v>
      </c>
      <c r="F541" s="220" t="s">
        <v>1298</v>
      </c>
      <c r="G541" s="217"/>
      <c r="H541" s="221">
        <v>5</v>
      </c>
      <c r="I541" s="222"/>
      <c r="J541" s="217"/>
      <c r="K541" s="217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139</v>
      </c>
      <c r="AU541" s="227" t="s">
        <v>82</v>
      </c>
      <c r="AV541" s="11" t="s">
        <v>82</v>
      </c>
      <c r="AW541" s="11" t="s">
        <v>33</v>
      </c>
      <c r="AX541" s="11" t="s">
        <v>80</v>
      </c>
      <c r="AY541" s="227" t="s">
        <v>130</v>
      </c>
    </row>
    <row r="542" s="1" customFormat="1" ht="14.4" customHeight="1">
      <c r="B542" s="38"/>
      <c r="C542" s="204" t="s">
        <v>1299</v>
      </c>
      <c r="D542" s="204" t="s">
        <v>132</v>
      </c>
      <c r="E542" s="205" t="s">
        <v>1300</v>
      </c>
      <c r="F542" s="206" t="s">
        <v>1301</v>
      </c>
      <c r="G542" s="207" t="s">
        <v>444</v>
      </c>
      <c r="H542" s="208">
        <v>6</v>
      </c>
      <c r="I542" s="209"/>
      <c r="J542" s="210">
        <f>ROUND(I542*H542,2)</f>
        <v>0</v>
      </c>
      <c r="K542" s="206" t="s">
        <v>19</v>
      </c>
      <c r="L542" s="43"/>
      <c r="M542" s="211" t="s">
        <v>19</v>
      </c>
      <c r="N542" s="212" t="s">
        <v>43</v>
      </c>
      <c r="O542" s="79"/>
      <c r="P542" s="213">
        <f>O542*H542</f>
        <v>0</v>
      </c>
      <c r="Q542" s="213">
        <v>0.00072000000000000005</v>
      </c>
      <c r="R542" s="213">
        <f>Q542*H542</f>
        <v>0.0043200000000000001</v>
      </c>
      <c r="S542" s="213">
        <v>0</v>
      </c>
      <c r="T542" s="214">
        <f>S542*H542</f>
        <v>0</v>
      </c>
      <c r="AR542" s="17" t="s">
        <v>240</v>
      </c>
      <c r="AT542" s="17" t="s">
        <v>132</v>
      </c>
      <c r="AU542" s="17" t="s">
        <v>82</v>
      </c>
      <c r="AY542" s="17" t="s">
        <v>130</v>
      </c>
      <c r="BE542" s="215">
        <f>IF(N542="základní",J542,0)</f>
        <v>0</v>
      </c>
      <c r="BF542" s="215">
        <f>IF(N542="snížená",J542,0)</f>
        <v>0</v>
      </c>
      <c r="BG542" s="215">
        <f>IF(N542="zákl. přenesená",J542,0)</f>
        <v>0</v>
      </c>
      <c r="BH542" s="215">
        <f>IF(N542="sníž. přenesená",J542,0)</f>
        <v>0</v>
      </c>
      <c r="BI542" s="215">
        <f>IF(N542="nulová",J542,0)</f>
        <v>0</v>
      </c>
      <c r="BJ542" s="17" t="s">
        <v>80</v>
      </c>
      <c r="BK542" s="215">
        <f>ROUND(I542*H542,2)</f>
        <v>0</v>
      </c>
      <c r="BL542" s="17" t="s">
        <v>240</v>
      </c>
      <c r="BM542" s="17" t="s">
        <v>1302</v>
      </c>
    </row>
    <row r="543" s="11" customFormat="1">
      <c r="B543" s="216"/>
      <c r="C543" s="217"/>
      <c r="D543" s="218" t="s">
        <v>139</v>
      </c>
      <c r="E543" s="219" t="s">
        <v>19</v>
      </c>
      <c r="F543" s="220" t="s">
        <v>1303</v>
      </c>
      <c r="G543" s="217"/>
      <c r="H543" s="221">
        <v>6</v>
      </c>
      <c r="I543" s="222"/>
      <c r="J543" s="217"/>
      <c r="K543" s="217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139</v>
      </c>
      <c r="AU543" s="227" t="s">
        <v>82</v>
      </c>
      <c r="AV543" s="11" t="s">
        <v>82</v>
      </c>
      <c r="AW543" s="11" t="s">
        <v>33</v>
      </c>
      <c r="AX543" s="11" t="s">
        <v>80</v>
      </c>
      <c r="AY543" s="227" t="s">
        <v>130</v>
      </c>
    </row>
    <row r="544" s="1" customFormat="1" ht="14.4" customHeight="1">
      <c r="B544" s="38"/>
      <c r="C544" s="204" t="s">
        <v>1304</v>
      </c>
      <c r="D544" s="204" t="s">
        <v>132</v>
      </c>
      <c r="E544" s="205" t="s">
        <v>1305</v>
      </c>
      <c r="F544" s="206" t="s">
        <v>1306</v>
      </c>
      <c r="G544" s="207" t="s">
        <v>721</v>
      </c>
      <c r="H544" s="208">
        <v>5</v>
      </c>
      <c r="I544" s="209"/>
      <c r="J544" s="210">
        <f>ROUND(I544*H544,2)</f>
        <v>0</v>
      </c>
      <c r="K544" s="206" t="s">
        <v>19</v>
      </c>
      <c r="L544" s="43"/>
      <c r="M544" s="211" t="s">
        <v>19</v>
      </c>
      <c r="N544" s="212" t="s">
        <v>43</v>
      </c>
      <c r="O544" s="79"/>
      <c r="P544" s="213">
        <f>O544*H544</f>
        <v>0</v>
      </c>
      <c r="Q544" s="213">
        <v>0.00058</v>
      </c>
      <c r="R544" s="213">
        <f>Q544*H544</f>
        <v>0.0028999999999999998</v>
      </c>
      <c r="S544" s="213">
        <v>0</v>
      </c>
      <c r="T544" s="214">
        <f>S544*H544</f>
        <v>0</v>
      </c>
      <c r="AR544" s="17" t="s">
        <v>240</v>
      </c>
      <c r="AT544" s="17" t="s">
        <v>132</v>
      </c>
      <c r="AU544" s="17" t="s">
        <v>82</v>
      </c>
      <c r="AY544" s="17" t="s">
        <v>130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17" t="s">
        <v>80</v>
      </c>
      <c r="BK544" s="215">
        <f>ROUND(I544*H544,2)</f>
        <v>0</v>
      </c>
      <c r="BL544" s="17" t="s">
        <v>240</v>
      </c>
      <c r="BM544" s="17" t="s">
        <v>1307</v>
      </c>
    </row>
    <row r="545" s="11" customFormat="1">
      <c r="B545" s="216"/>
      <c r="C545" s="217"/>
      <c r="D545" s="218" t="s">
        <v>139</v>
      </c>
      <c r="E545" s="219" t="s">
        <v>19</v>
      </c>
      <c r="F545" s="220" t="s">
        <v>1308</v>
      </c>
      <c r="G545" s="217"/>
      <c r="H545" s="221">
        <v>5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139</v>
      </c>
      <c r="AU545" s="227" t="s">
        <v>82</v>
      </c>
      <c r="AV545" s="11" t="s">
        <v>82</v>
      </c>
      <c r="AW545" s="11" t="s">
        <v>33</v>
      </c>
      <c r="AX545" s="11" t="s">
        <v>80</v>
      </c>
      <c r="AY545" s="227" t="s">
        <v>130</v>
      </c>
    </row>
    <row r="546" s="10" customFormat="1" ht="22.8" customHeight="1">
      <c r="B546" s="188"/>
      <c r="C546" s="189"/>
      <c r="D546" s="190" t="s">
        <v>71</v>
      </c>
      <c r="E546" s="202" t="s">
        <v>1309</v>
      </c>
      <c r="F546" s="202" t="s">
        <v>1310</v>
      </c>
      <c r="G546" s="189"/>
      <c r="H546" s="189"/>
      <c r="I546" s="192"/>
      <c r="J546" s="203">
        <f>BK546</f>
        <v>0</v>
      </c>
      <c r="K546" s="189"/>
      <c r="L546" s="194"/>
      <c r="M546" s="195"/>
      <c r="N546" s="196"/>
      <c r="O546" s="196"/>
      <c r="P546" s="197">
        <f>SUM(P547:P548)</f>
        <v>0</v>
      </c>
      <c r="Q546" s="196"/>
      <c r="R546" s="197">
        <f>SUM(R547:R548)</f>
        <v>0.22727</v>
      </c>
      <c r="S546" s="196"/>
      <c r="T546" s="198">
        <f>SUM(T547:T548)</f>
        <v>0</v>
      </c>
      <c r="AR546" s="199" t="s">
        <v>82</v>
      </c>
      <c r="AT546" s="200" t="s">
        <v>71</v>
      </c>
      <c r="AU546" s="200" t="s">
        <v>80</v>
      </c>
      <c r="AY546" s="199" t="s">
        <v>130</v>
      </c>
      <c r="BK546" s="201">
        <f>SUM(BK547:BK548)</f>
        <v>0</v>
      </c>
    </row>
    <row r="547" s="1" customFormat="1" ht="14.4" customHeight="1">
      <c r="B547" s="38"/>
      <c r="C547" s="204" t="s">
        <v>1311</v>
      </c>
      <c r="D547" s="204" t="s">
        <v>132</v>
      </c>
      <c r="E547" s="205" t="s">
        <v>1312</v>
      </c>
      <c r="F547" s="206" t="s">
        <v>1313</v>
      </c>
      <c r="G547" s="207" t="s">
        <v>444</v>
      </c>
      <c r="H547" s="208">
        <v>1</v>
      </c>
      <c r="I547" s="209"/>
      <c r="J547" s="210">
        <f>ROUND(I547*H547,2)</f>
        <v>0</v>
      </c>
      <c r="K547" s="206" t="s">
        <v>19</v>
      </c>
      <c r="L547" s="43"/>
      <c r="M547" s="211" t="s">
        <v>19</v>
      </c>
      <c r="N547" s="212" t="s">
        <v>43</v>
      </c>
      <c r="O547" s="79"/>
      <c r="P547" s="213">
        <f>O547*H547</f>
        <v>0</v>
      </c>
      <c r="Q547" s="213">
        <v>0.01027</v>
      </c>
      <c r="R547" s="213">
        <f>Q547*H547</f>
        <v>0.01027</v>
      </c>
      <c r="S547" s="213">
        <v>0</v>
      </c>
      <c r="T547" s="214">
        <f>S547*H547</f>
        <v>0</v>
      </c>
      <c r="AR547" s="17" t="s">
        <v>240</v>
      </c>
      <c r="AT547" s="17" t="s">
        <v>132</v>
      </c>
      <c r="AU547" s="17" t="s">
        <v>82</v>
      </c>
      <c r="AY547" s="17" t="s">
        <v>130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17" t="s">
        <v>80</v>
      </c>
      <c r="BK547" s="215">
        <f>ROUND(I547*H547,2)</f>
        <v>0</v>
      </c>
      <c r="BL547" s="17" t="s">
        <v>240</v>
      </c>
      <c r="BM547" s="17" t="s">
        <v>1314</v>
      </c>
    </row>
    <row r="548" s="1" customFormat="1" ht="14.4" customHeight="1">
      <c r="B548" s="38"/>
      <c r="C548" s="253" t="s">
        <v>1315</v>
      </c>
      <c r="D548" s="253" t="s">
        <v>741</v>
      </c>
      <c r="E548" s="254" t="s">
        <v>1316</v>
      </c>
      <c r="F548" s="255" t="s">
        <v>1317</v>
      </c>
      <c r="G548" s="256" t="s">
        <v>1252</v>
      </c>
      <c r="H548" s="257">
        <v>1</v>
      </c>
      <c r="I548" s="258"/>
      <c r="J548" s="259">
        <f>ROUND(I548*H548,2)</f>
        <v>0</v>
      </c>
      <c r="K548" s="255" t="s">
        <v>19</v>
      </c>
      <c r="L548" s="260"/>
      <c r="M548" s="261" t="s">
        <v>19</v>
      </c>
      <c r="N548" s="262" t="s">
        <v>43</v>
      </c>
      <c r="O548" s="79"/>
      <c r="P548" s="213">
        <f>O548*H548</f>
        <v>0</v>
      </c>
      <c r="Q548" s="213">
        <v>0.217</v>
      </c>
      <c r="R548" s="213">
        <f>Q548*H548</f>
        <v>0.217</v>
      </c>
      <c r="S548" s="213">
        <v>0</v>
      </c>
      <c r="T548" s="214">
        <f>S548*H548</f>
        <v>0</v>
      </c>
      <c r="AR548" s="17" t="s">
        <v>346</v>
      </c>
      <c r="AT548" s="17" t="s">
        <v>741</v>
      </c>
      <c r="AU548" s="17" t="s">
        <v>82</v>
      </c>
      <c r="AY548" s="17" t="s">
        <v>130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7" t="s">
        <v>80</v>
      </c>
      <c r="BK548" s="215">
        <f>ROUND(I548*H548,2)</f>
        <v>0</v>
      </c>
      <c r="BL548" s="17" t="s">
        <v>240</v>
      </c>
      <c r="BM548" s="17" t="s">
        <v>1318</v>
      </c>
    </row>
    <row r="549" s="10" customFormat="1" ht="22.8" customHeight="1">
      <c r="B549" s="188"/>
      <c r="C549" s="189"/>
      <c r="D549" s="190" t="s">
        <v>71</v>
      </c>
      <c r="E549" s="202" t="s">
        <v>1319</v>
      </c>
      <c r="F549" s="202" t="s">
        <v>1320</v>
      </c>
      <c r="G549" s="189"/>
      <c r="H549" s="189"/>
      <c r="I549" s="192"/>
      <c r="J549" s="203">
        <f>BK549</f>
        <v>0</v>
      </c>
      <c r="K549" s="189"/>
      <c r="L549" s="194"/>
      <c r="M549" s="195"/>
      <c r="N549" s="196"/>
      <c r="O549" s="196"/>
      <c r="P549" s="197">
        <f>SUM(P550:P551)</f>
        <v>0</v>
      </c>
      <c r="Q549" s="196"/>
      <c r="R549" s="197">
        <f>SUM(R550:R551)</f>
        <v>0</v>
      </c>
      <c r="S549" s="196"/>
      <c r="T549" s="198">
        <f>SUM(T550:T551)</f>
        <v>0</v>
      </c>
      <c r="AR549" s="199" t="s">
        <v>82</v>
      </c>
      <c r="AT549" s="200" t="s">
        <v>71</v>
      </c>
      <c r="AU549" s="200" t="s">
        <v>80</v>
      </c>
      <c r="AY549" s="199" t="s">
        <v>130</v>
      </c>
      <c r="BK549" s="201">
        <f>SUM(BK550:BK551)</f>
        <v>0</v>
      </c>
    </row>
    <row r="550" s="1" customFormat="1" ht="14.4" customHeight="1">
      <c r="B550" s="38"/>
      <c r="C550" s="204" t="s">
        <v>1321</v>
      </c>
      <c r="D550" s="204" t="s">
        <v>132</v>
      </c>
      <c r="E550" s="205" t="s">
        <v>1322</v>
      </c>
      <c r="F550" s="206" t="s">
        <v>1323</v>
      </c>
      <c r="G550" s="207" t="s">
        <v>444</v>
      </c>
      <c r="H550" s="208">
        <v>1</v>
      </c>
      <c r="I550" s="209"/>
      <c r="J550" s="210">
        <f>ROUND(I550*H550,2)</f>
        <v>0</v>
      </c>
      <c r="K550" s="206" t="s">
        <v>19</v>
      </c>
      <c r="L550" s="43"/>
      <c r="M550" s="211" t="s">
        <v>19</v>
      </c>
      <c r="N550" s="212" t="s">
        <v>43</v>
      </c>
      <c r="O550" s="79"/>
      <c r="P550" s="213">
        <f>O550*H550</f>
        <v>0</v>
      </c>
      <c r="Q550" s="213">
        <v>0</v>
      </c>
      <c r="R550" s="213">
        <f>Q550*H550</f>
        <v>0</v>
      </c>
      <c r="S550" s="213">
        <v>0</v>
      </c>
      <c r="T550" s="214">
        <f>S550*H550</f>
        <v>0</v>
      </c>
      <c r="AR550" s="17" t="s">
        <v>240</v>
      </c>
      <c r="AT550" s="17" t="s">
        <v>132</v>
      </c>
      <c r="AU550" s="17" t="s">
        <v>82</v>
      </c>
      <c r="AY550" s="17" t="s">
        <v>130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17" t="s">
        <v>80</v>
      </c>
      <c r="BK550" s="215">
        <f>ROUND(I550*H550,2)</f>
        <v>0</v>
      </c>
      <c r="BL550" s="17" t="s">
        <v>240</v>
      </c>
      <c r="BM550" s="17" t="s">
        <v>1324</v>
      </c>
    </row>
    <row r="551" s="1" customFormat="1" ht="14.4" customHeight="1">
      <c r="B551" s="38"/>
      <c r="C551" s="204" t="s">
        <v>1325</v>
      </c>
      <c r="D551" s="204" t="s">
        <v>132</v>
      </c>
      <c r="E551" s="205" t="s">
        <v>1326</v>
      </c>
      <c r="F551" s="206" t="s">
        <v>1327</v>
      </c>
      <c r="G551" s="207" t="s">
        <v>1252</v>
      </c>
      <c r="H551" s="208">
        <v>1</v>
      </c>
      <c r="I551" s="209"/>
      <c r="J551" s="210">
        <f>ROUND(I551*H551,2)</f>
        <v>0</v>
      </c>
      <c r="K551" s="206" t="s">
        <v>19</v>
      </c>
      <c r="L551" s="43"/>
      <c r="M551" s="211" t="s">
        <v>19</v>
      </c>
      <c r="N551" s="212" t="s">
        <v>43</v>
      </c>
      <c r="O551" s="79"/>
      <c r="P551" s="213">
        <f>O551*H551</f>
        <v>0</v>
      </c>
      <c r="Q551" s="213">
        <v>0</v>
      </c>
      <c r="R551" s="213">
        <f>Q551*H551</f>
        <v>0</v>
      </c>
      <c r="S551" s="213">
        <v>0</v>
      </c>
      <c r="T551" s="214">
        <f>S551*H551</f>
        <v>0</v>
      </c>
      <c r="AR551" s="17" t="s">
        <v>240</v>
      </c>
      <c r="AT551" s="17" t="s">
        <v>132</v>
      </c>
      <c r="AU551" s="17" t="s">
        <v>82</v>
      </c>
      <c r="AY551" s="17" t="s">
        <v>130</v>
      </c>
      <c r="BE551" s="215">
        <f>IF(N551="základní",J551,0)</f>
        <v>0</v>
      </c>
      <c r="BF551" s="215">
        <f>IF(N551="snížená",J551,0)</f>
        <v>0</v>
      </c>
      <c r="BG551" s="215">
        <f>IF(N551="zákl. přenesená",J551,0)</f>
        <v>0</v>
      </c>
      <c r="BH551" s="215">
        <f>IF(N551="sníž. přenesená",J551,0)</f>
        <v>0</v>
      </c>
      <c r="BI551" s="215">
        <f>IF(N551="nulová",J551,0)</f>
        <v>0</v>
      </c>
      <c r="BJ551" s="17" t="s">
        <v>80</v>
      </c>
      <c r="BK551" s="215">
        <f>ROUND(I551*H551,2)</f>
        <v>0</v>
      </c>
      <c r="BL551" s="17" t="s">
        <v>240</v>
      </c>
      <c r="BM551" s="17" t="s">
        <v>1328</v>
      </c>
    </row>
    <row r="552" s="10" customFormat="1" ht="22.8" customHeight="1">
      <c r="B552" s="188"/>
      <c r="C552" s="189"/>
      <c r="D552" s="190" t="s">
        <v>71</v>
      </c>
      <c r="E552" s="202" t="s">
        <v>1329</v>
      </c>
      <c r="F552" s="202" t="s">
        <v>1330</v>
      </c>
      <c r="G552" s="189"/>
      <c r="H552" s="189"/>
      <c r="I552" s="192"/>
      <c r="J552" s="203">
        <f>BK552</f>
        <v>0</v>
      </c>
      <c r="K552" s="189"/>
      <c r="L552" s="194"/>
      <c r="M552" s="195"/>
      <c r="N552" s="196"/>
      <c r="O552" s="196"/>
      <c r="P552" s="197">
        <f>SUM(P553:P554)</f>
        <v>0</v>
      </c>
      <c r="Q552" s="196"/>
      <c r="R552" s="197">
        <f>SUM(R553:R554)</f>
        <v>0.14399999999999999</v>
      </c>
      <c r="S552" s="196"/>
      <c r="T552" s="198">
        <f>SUM(T553:T554)</f>
        <v>0</v>
      </c>
      <c r="AR552" s="199" t="s">
        <v>82</v>
      </c>
      <c r="AT552" s="200" t="s">
        <v>71</v>
      </c>
      <c r="AU552" s="200" t="s">
        <v>80</v>
      </c>
      <c r="AY552" s="199" t="s">
        <v>130</v>
      </c>
      <c r="BK552" s="201">
        <f>SUM(BK553:BK554)</f>
        <v>0</v>
      </c>
    </row>
    <row r="553" s="1" customFormat="1" ht="14.4" customHeight="1">
      <c r="B553" s="38"/>
      <c r="C553" s="204" t="s">
        <v>1331</v>
      </c>
      <c r="D553" s="204" t="s">
        <v>132</v>
      </c>
      <c r="E553" s="205" t="s">
        <v>1332</v>
      </c>
      <c r="F553" s="206" t="s">
        <v>1333</v>
      </c>
      <c r="G553" s="207" t="s">
        <v>444</v>
      </c>
      <c r="H553" s="208">
        <v>1</v>
      </c>
      <c r="I553" s="209"/>
      <c r="J553" s="210">
        <f>ROUND(I553*H553,2)</f>
        <v>0</v>
      </c>
      <c r="K553" s="206" t="s">
        <v>19</v>
      </c>
      <c r="L553" s="43"/>
      <c r="M553" s="211" t="s">
        <v>19</v>
      </c>
      <c r="N553" s="212" t="s">
        <v>43</v>
      </c>
      <c r="O553" s="79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17" t="s">
        <v>240</v>
      </c>
      <c r="AT553" s="17" t="s">
        <v>132</v>
      </c>
      <c r="AU553" s="17" t="s">
        <v>82</v>
      </c>
      <c r="AY553" s="17" t="s">
        <v>130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17" t="s">
        <v>80</v>
      </c>
      <c r="BK553" s="215">
        <f>ROUND(I553*H553,2)</f>
        <v>0</v>
      </c>
      <c r="BL553" s="17" t="s">
        <v>240</v>
      </c>
      <c r="BM553" s="17" t="s">
        <v>1334</v>
      </c>
    </row>
    <row r="554" s="1" customFormat="1" ht="14.4" customHeight="1">
      <c r="B554" s="38"/>
      <c r="C554" s="253" t="s">
        <v>1335</v>
      </c>
      <c r="D554" s="253" t="s">
        <v>741</v>
      </c>
      <c r="E554" s="254" t="s">
        <v>1336</v>
      </c>
      <c r="F554" s="255" t="s">
        <v>1337</v>
      </c>
      <c r="G554" s="256" t="s">
        <v>1252</v>
      </c>
      <c r="H554" s="257">
        <v>1</v>
      </c>
      <c r="I554" s="258"/>
      <c r="J554" s="259">
        <f>ROUND(I554*H554,2)</f>
        <v>0</v>
      </c>
      <c r="K554" s="255" t="s">
        <v>19</v>
      </c>
      <c r="L554" s="260"/>
      <c r="M554" s="261" t="s">
        <v>19</v>
      </c>
      <c r="N554" s="262" t="s">
        <v>43</v>
      </c>
      <c r="O554" s="79"/>
      <c r="P554" s="213">
        <f>O554*H554</f>
        <v>0</v>
      </c>
      <c r="Q554" s="213">
        <v>0.14399999999999999</v>
      </c>
      <c r="R554" s="213">
        <f>Q554*H554</f>
        <v>0.14399999999999999</v>
      </c>
      <c r="S554" s="213">
        <v>0</v>
      </c>
      <c r="T554" s="214">
        <f>S554*H554</f>
        <v>0</v>
      </c>
      <c r="AR554" s="17" t="s">
        <v>346</v>
      </c>
      <c r="AT554" s="17" t="s">
        <v>741</v>
      </c>
      <c r="AU554" s="17" t="s">
        <v>82</v>
      </c>
      <c r="AY554" s="17" t="s">
        <v>130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17" t="s">
        <v>80</v>
      </c>
      <c r="BK554" s="215">
        <f>ROUND(I554*H554,2)</f>
        <v>0</v>
      </c>
      <c r="BL554" s="17" t="s">
        <v>240</v>
      </c>
      <c r="BM554" s="17" t="s">
        <v>1338</v>
      </c>
    </row>
    <row r="555" s="10" customFormat="1" ht="22.8" customHeight="1">
      <c r="B555" s="188"/>
      <c r="C555" s="189"/>
      <c r="D555" s="190" t="s">
        <v>71</v>
      </c>
      <c r="E555" s="202" t="s">
        <v>470</v>
      </c>
      <c r="F555" s="202" t="s">
        <v>471</v>
      </c>
      <c r="G555" s="189"/>
      <c r="H555" s="189"/>
      <c r="I555" s="192"/>
      <c r="J555" s="203">
        <f>BK555</f>
        <v>0</v>
      </c>
      <c r="K555" s="189"/>
      <c r="L555" s="194"/>
      <c r="M555" s="195"/>
      <c r="N555" s="196"/>
      <c r="O555" s="196"/>
      <c r="P555" s="197">
        <f>SUM(P556:P614)</f>
        <v>0</v>
      </c>
      <c r="Q555" s="196"/>
      <c r="R555" s="197">
        <f>SUM(R556:R614)</f>
        <v>20.313511700000003</v>
      </c>
      <c r="S555" s="196"/>
      <c r="T555" s="198">
        <f>SUM(T556:T614)</f>
        <v>0</v>
      </c>
      <c r="AR555" s="199" t="s">
        <v>82</v>
      </c>
      <c r="AT555" s="200" t="s">
        <v>71</v>
      </c>
      <c r="AU555" s="200" t="s">
        <v>80</v>
      </c>
      <c r="AY555" s="199" t="s">
        <v>130</v>
      </c>
      <c r="BK555" s="201">
        <f>SUM(BK556:BK614)</f>
        <v>0</v>
      </c>
    </row>
    <row r="556" s="1" customFormat="1" ht="18" customHeight="1">
      <c r="B556" s="38"/>
      <c r="C556" s="204" t="s">
        <v>1339</v>
      </c>
      <c r="D556" s="204" t="s">
        <v>132</v>
      </c>
      <c r="E556" s="205" t="s">
        <v>1340</v>
      </c>
      <c r="F556" s="206" t="s">
        <v>1341</v>
      </c>
      <c r="G556" s="207" t="s">
        <v>305</v>
      </c>
      <c r="H556" s="208">
        <v>5</v>
      </c>
      <c r="I556" s="209"/>
      <c r="J556" s="210">
        <f>ROUND(I556*H556,2)</f>
        <v>0</v>
      </c>
      <c r="K556" s="206" t="s">
        <v>136</v>
      </c>
      <c r="L556" s="43"/>
      <c r="M556" s="211" t="s">
        <v>19</v>
      </c>
      <c r="N556" s="212" t="s">
        <v>43</v>
      </c>
      <c r="O556" s="79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17" t="s">
        <v>240</v>
      </c>
      <c r="AT556" s="17" t="s">
        <v>132</v>
      </c>
      <c r="AU556" s="17" t="s">
        <v>82</v>
      </c>
      <c r="AY556" s="17" t="s">
        <v>130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17" t="s">
        <v>80</v>
      </c>
      <c r="BK556" s="215">
        <f>ROUND(I556*H556,2)</f>
        <v>0</v>
      </c>
      <c r="BL556" s="17" t="s">
        <v>240</v>
      </c>
      <c r="BM556" s="17" t="s">
        <v>1342</v>
      </c>
    </row>
    <row r="557" s="11" customFormat="1">
      <c r="B557" s="216"/>
      <c r="C557" s="217"/>
      <c r="D557" s="218" t="s">
        <v>139</v>
      </c>
      <c r="E557" s="219" t="s">
        <v>19</v>
      </c>
      <c r="F557" s="220" t="s">
        <v>1343</v>
      </c>
      <c r="G557" s="217"/>
      <c r="H557" s="221">
        <v>5</v>
      </c>
      <c r="I557" s="222"/>
      <c r="J557" s="217"/>
      <c r="K557" s="217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139</v>
      </c>
      <c r="AU557" s="227" t="s">
        <v>82</v>
      </c>
      <c r="AV557" s="11" t="s">
        <v>82</v>
      </c>
      <c r="AW557" s="11" t="s">
        <v>33</v>
      </c>
      <c r="AX557" s="11" t="s">
        <v>80</v>
      </c>
      <c r="AY557" s="227" t="s">
        <v>130</v>
      </c>
    </row>
    <row r="558" s="1" customFormat="1" ht="18" customHeight="1">
      <c r="B558" s="38"/>
      <c r="C558" s="204" t="s">
        <v>1344</v>
      </c>
      <c r="D558" s="204" t="s">
        <v>132</v>
      </c>
      <c r="E558" s="205" t="s">
        <v>1345</v>
      </c>
      <c r="F558" s="206" t="s">
        <v>1346</v>
      </c>
      <c r="G558" s="207" t="s">
        <v>305</v>
      </c>
      <c r="H558" s="208">
        <v>528</v>
      </c>
      <c r="I558" s="209"/>
      <c r="J558" s="210">
        <f>ROUND(I558*H558,2)</f>
        <v>0</v>
      </c>
      <c r="K558" s="206" t="s">
        <v>136</v>
      </c>
      <c r="L558" s="43"/>
      <c r="M558" s="211" t="s">
        <v>19</v>
      </c>
      <c r="N558" s="212" t="s">
        <v>43</v>
      </c>
      <c r="O558" s="79"/>
      <c r="P558" s="213">
        <f>O558*H558</f>
        <v>0</v>
      </c>
      <c r="Q558" s="213">
        <v>0</v>
      </c>
      <c r="R558" s="213">
        <f>Q558*H558</f>
        <v>0</v>
      </c>
      <c r="S558" s="213">
        <v>0</v>
      </c>
      <c r="T558" s="214">
        <f>S558*H558</f>
        <v>0</v>
      </c>
      <c r="AR558" s="17" t="s">
        <v>240</v>
      </c>
      <c r="AT558" s="17" t="s">
        <v>132</v>
      </c>
      <c r="AU558" s="17" t="s">
        <v>82</v>
      </c>
      <c r="AY558" s="17" t="s">
        <v>130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17" t="s">
        <v>80</v>
      </c>
      <c r="BK558" s="215">
        <f>ROUND(I558*H558,2)</f>
        <v>0</v>
      </c>
      <c r="BL558" s="17" t="s">
        <v>240</v>
      </c>
      <c r="BM558" s="17" t="s">
        <v>1347</v>
      </c>
    </row>
    <row r="559" s="11" customFormat="1">
      <c r="B559" s="216"/>
      <c r="C559" s="217"/>
      <c r="D559" s="218" t="s">
        <v>139</v>
      </c>
      <c r="E559" s="219" t="s">
        <v>19</v>
      </c>
      <c r="F559" s="220" t="s">
        <v>1348</v>
      </c>
      <c r="G559" s="217"/>
      <c r="H559" s="221">
        <v>239.5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139</v>
      </c>
      <c r="AU559" s="227" t="s">
        <v>82</v>
      </c>
      <c r="AV559" s="11" t="s">
        <v>82</v>
      </c>
      <c r="AW559" s="11" t="s">
        <v>33</v>
      </c>
      <c r="AX559" s="11" t="s">
        <v>72</v>
      </c>
      <c r="AY559" s="227" t="s">
        <v>130</v>
      </c>
    </row>
    <row r="560" s="11" customFormat="1">
      <c r="B560" s="216"/>
      <c r="C560" s="217"/>
      <c r="D560" s="218" t="s">
        <v>139</v>
      </c>
      <c r="E560" s="219" t="s">
        <v>19</v>
      </c>
      <c r="F560" s="220" t="s">
        <v>1349</v>
      </c>
      <c r="G560" s="217"/>
      <c r="H560" s="221">
        <v>209.5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139</v>
      </c>
      <c r="AU560" s="227" t="s">
        <v>82</v>
      </c>
      <c r="AV560" s="11" t="s">
        <v>82</v>
      </c>
      <c r="AW560" s="11" t="s">
        <v>33</v>
      </c>
      <c r="AX560" s="11" t="s">
        <v>72</v>
      </c>
      <c r="AY560" s="227" t="s">
        <v>130</v>
      </c>
    </row>
    <row r="561" s="11" customFormat="1">
      <c r="B561" s="216"/>
      <c r="C561" s="217"/>
      <c r="D561" s="218" t="s">
        <v>139</v>
      </c>
      <c r="E561" s="219" t="s">
        <v>19</v>
      </c>
      <c r="F561" s="220" t="s">
        <v>1350</v>
      </c>
      <c r="G561" s="217"/>
      <c r="H561" s="221">
        <v>50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139</v>
      </c>
      <c r="AU561" s="227" t="s">
        <v>82</v>
      </c>
      <c r="AV561" s="11" t="s">
        <v>82</v>
      </c>
      <c r="AW561" s="11" t="s">
        <v>33</v>
      </c>
      <c r="AX561" s="11" t="s">
        <v>72</v>
      </c>
      <c r="AY561" s="227" t="s">
        <v>130</v>
      </c>
    </row>
    <row r="562" s="11" customFormat="1">
      <c r="B562" s="216"/>
      <c r="C562" s="217"/>
      <c r="D562" s="218" t="s">
        <v>139</v>
      </c>
      <c r="E562" s="219" t="s">
        <v>19</v>
      </c>
      <c r="F562" s="220" t="s">
        <v>1351</v>
      </c>
      <c r="G562" s="217"/>
      <c r="H562" s="221">
        <v>25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139</v>
      </c>
      <c r="AU562" s="227" t="s">
        <v>82</v>
      </c>
      <c r="AV562" s="11" t="s">
        <v>82</v>
      </c>
      <c r="AW562" s="11" t="s">
        <v>33</v>
      </c>
      <c r="AX562" s="11" t="s">
        <v>72</v>
      </c>
      <c r="AY562" s="227" t="s">
        <v>130</v>
      </c>
    </row>
    <row r="563" s="11" customFormat="1">
      <c r="B563" s="216"/>
      <c r="C563" s="217"/>
      <c r="D563" s="218" t="s">
        <v>139</v>
      </c>
      <c r="E563" s="219" t="s">
        <v>19</v>
      </c>
      <c r="F563" s="220" t="s">
        <v>1352</v>
      </c>
      <c r="G563" s="217"/>
      <c r="H563" s="221">
        <v>4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139</v>
      </c>
      <c r="AU563" s="227" t="s">
        <v>82</v>
      </c>
      <c r="AV563" s="11" t="s">
        <v>82</v>
      </c>
      <c r="AW563" s="11" t="s">
        <v>33</v>
      </c>
      <c r="AX563" s="11" t="s">
        <v>72</v>
      </c>
      <c r="AY563" s="227" t="s">
        <v>130</v>
      </c>
    </row>
    <row r="564" s="12" customFormat="1">
      <c r="B564" s="228"/>
      <c r="C564" s="229"/>
      <c r="D564" s="218" t="s">
        <v>139</v>
      </c>
      <c r="E564" s="230" t="s">
        <v>19</v>
      </c>
      <c r="F564" s="231" t="s">
        <v>166</v>
      </c>
      <c r="G564" s="229"/>
      <c r="H564" s="232">
        <v>528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139</v>
      </c>
      <c r="AU564" s="238" t="s">
        <v>82</v>
      </c>
      <c r="AV564" s="12" t="s">
        <v>137</v>
      </c>
      <c r="AW564" s="12" t="s">
        <v>33</v>
      </c>
      <c r="AX564" s="12" t="s">
        <v>80</v>
      </c>
      <c r="AY564" s="238" t="s">
        <v>130</v>
      </c>
    </row>
    <row r="565" s="1" customFormat="1" ht="18" customHeight="1">
      <c r="B565" s="38"/>
      <c r="C565" s="204" t="s">
        <v>1353</v>
      </c>
      <c r="D565" s="204" t="s">
        <v>132</v>
      </c>
      <c r="E565" s="205" t="s">
        <v>1354</v>
      </c>
      <c r="F565" s="206" t="s">
        <v>1355</v>
      </c>
      <c r="G565" s="207" t="s">
        <v>305</v>
      </c>
      <c r="H565" s="208">
        <v>17.699999999999999</v>
      </c>
      <c r="I565" s="209"/>
      <c r="J565" s="210">
        <f>ROUND(I565*H565,2)</f>
        <v>0</v>
      </c>
      <c r="K565" s="206" t="s">
        <v>136</v>
      </c>
      <c r="L565" s="43"/>
      <c r="M565" s="211" t="s">
        <v>19</v>
      </c>
      <c r="N565" s="212" t="s">
        <v>43</v>
      </c>
      <c r="O565" s="79"/>
      <c r="P565" s="213">
        <f>O565*H565</f>
        <v>0</v>
      </c>
      <c r="Q565" s="213">
        <v>0</v>
      </c>
      <c r="R565" s="213">
        <f>Q565*H565</f>
        <v>0</v>
      </c>
      <c r="S565" s="213">
        <v>0</v>
      </c>
      <c r="T565" s="214">
        <f>S565*H565</f>
        <v>0</v>
      </c>
      <c r="AR565" s="17" t="s">
        <v>240</v>
      </c>
      <c r="AT565" s="17" t="s">
        <v>132</v>
      </c>
      <c r="AU565" s="17" t="s">
        <v>82</v>
      </c>
      <c r="AY565" s="17" t="s">
        <v>130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17" t="s">
        <v>80</v>
      </c>
      <c r="BK565" s="215">
        <f>ROUND(I565*H565,2)</f>
        <v>0</v>
      </c>
      <c r="BL565" s="17" t="s">
        <v>240</v>
      </c>
      <c r="BM565" s="17" t="s">
        <v>1356</v>
      </c>
    </row>
    <row r="566" s="11" customFormat="1">
      <c r="B566" s="216"/>
      <c r="C566" s="217"/>
      <c r="D566" s="218" t="s">
        <v>139</v>
      </c>
      <c r="E566" s="219" t="s">
        <v>19</v>
      </c>
      <c r="F566" s="220" t="s">
        <v>1357</v>
      </c>
      <c r="G566" s="217"/>
      <c r="H566" s="221">
        <v>17.699999999999999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139</v>
      </c>
      <c r="AU566" s="227" t="s">
        <v>82</v>
      </c>
      <c r="AV566" s="11" t="s">
        <v>82</v>
      </c>
      <c r="AW566" s="11" t="s">
        <v>33</v>
      </c>
      <c r="AX566" s="11" t="s">
        <v>80</v>
      </c>
      <c r="AY566" s="227" t="s">
        <v>130</v>
      </c>
    </row>
    <row r="567" s="1" customFormat="1" ht="18" customHeight="1">
      <c r="B567" s="38"/>
      <c r="C567" s="204" t="s">
        <v>1358</v>
      </c>
      <c r="D567" s="204" t="s">
        <v>132</v>
      </c>
      <c r="E567" s="205" t="s">
        <v>1359</v>
      </c>
      <c r="F567" s="206" t="s">
        <v>1360</v>
      </c>
      <c r="G567" s="207" t="s">
        <v>305</v>
      </c>
      <c r="H567" s="208">
        <v>47</v>
      </c>
      <c r="I567" s="209"/>
      <c r="J567" s="210">
        <f>ROUND(I567*H567,2)</f>
        <v>0</v>
      </c>
      <c r="K567" s="206" t="s">
        <v>136</v>
      </c>
      <c r="L567" s="43"/>
      <c r="M567" s="211" t="s">
        <v>19</v>
      </c>
      <c r="N567" s="212" t="s">
        <v>43</v>
      </c>
      <c r="O567" s="79"/>
      <c r="P567" s="213">
        <f>O567*H567</f>
        <v>0</v>
      </c>
      <c r="Q567" s="213">
        <v>0</v>
      </c>
      <c r="R567" s="213">
        <f>Q567*H567</f>
        <v>0</v>
      </c>
      <c r="S567" s="213">
        <v>0</v>
      </c>
      <c r="T567" s="214">
        <f>S567*H567</f>
        <v>0</v>
      </c>
      <c r="AR567" s="17" t="s">
        <v>240</v>
      </c>
      <c r="AT567" s="17" t="s">
        <v>132</v>
      </c>
      <c r="AU567" s="17" t="s">
        <v>82</v>
      </c>
      <c r="AY567" s="17" t="s">
        <v>130</v>
      </c>
      <c r="BE567" s="215">
        <f>IF(N567="základní",J567,0)</f>
        <v>0</v>
      </c>
      <c r="BF567" s="215">
        <f>IF(N567="snížená",J567,0)</f>
        <v>0</v>
      </c>
      <c r="BG567" s="215">
        <f>IF(N567="zákl. přenesená",J567,0)</f>
        <v>0</v>
      </c>
      <c r="BH567" s="215">
        <f>IF(N567="sníž. přenesená",J567,0)</f>
        <v>0</v>
      </c>
      <c r="BI567" s="215">
        <f>IF(N567="nulová",J567,0)</f>
        <v>0</v>
      </c>
      <c r="BJ567" s="17" t="s">
        <v>80</v>
      </c>
      <c r="BK567" s="215">
        <f>ROUND(I567*H567,2)</f>
        <v>0</v>
      </c>
      <c r="BL567" s="17" t="s">
        <v>240</v>
      </c>
      <c r="BM567" s="17" t="s">
        <v>1361</v>
      </c>
    </row>
    <row r="568" s="11" customFormat="1">
      <c r="B568" s="216"/>
      <c r="C568" s="217"/>
      <c r="D568" s="218" t="s">
        <v>139</v>
      </c>
      <c r="E568" s="219" t="s">
        <v>19</v>
      </c>
      <c r="F568" s="220" t="s">
        <v>1362</v>
      </c>
      <c r="G568" s="217"/>
      <c r="H568" s="221">
        <v>7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139</v>
      </c>
      <c r="AU568" s="227" t="s">
        <v>82</v>
      </c>
      <c r="AV568" s="11" t="s">
        <v>82</v>
      </c>
      <c r="AW568" s="11" t="s">
        <v>33</v>
      </c>
      <c r="AX568" s="11" t="s">
        <v>72</v>
      </c>
      <c r="AY568" s="227" t="s">
        <v>130</v>
      </c>
    </row>
    <row r="569" s="13" customFormat="1">
      <c r="B569" s="239"/>
      <c r="C569" s="240"/>
      <c r="D569" s="218" t="s">
        <v>139</v>
      </c>
      <c r="E569" s="241" t="s">
        <v>19</v>
      </c>
      <c r="F569" s="242" t="s">
        <v>1363</v>
      </c>
      <c r="G569" s="240"/>
      <c r="H569" s="241" t="s">
        <v>19</v>
      </c>
      <c r="I569" s="243"/>
      <c r="J569" s="240"/>
      <c r="K569" s="240"/>
      <c r="L569" s="244"/>
      <c r="M569" s="245"/>
      <c r="N569" s="246"/>
      <c r="O569" s="246"/>
      <c r="P569" s="246"/>
      <c r="Q569" s="246"/>
      <c r="R569" s="246"/>
      <c r="S569" s="246"/>
      <c r="T569" s="247"/>
      <c r="AT569" s="248" t="s">
        <v>139</v>
      </c>
      <c r="AU569" s="248" t="s">
        <v>82</v>
      </c>
      <c r="AV569" s="13" t="s">
        <v>80</v>
      </c>
      <c r="AW569" s="13" t="s">
        <v>33</v>
      </c>
      <c r="AX569" s="13" t="s">
        <v>72</v>
      </c>
      <c r="AY569" s="248" t="s">
        <v>130</v>
      </c>
    </row>
    <row r="570" s="11" customFormat="1">
      <c r="B570" s="216"/>
      <c r="C570" s="217"/>
      <c r="D570" s="218" t="s">
        <v>139</v>
      </c>
      <c r="E570" s="219" t="s">
        <v>19</v>
      </c>
      <c r="F570" s="220" t="s">
        <v>1364</v>
      </c>
      <c r="G570" s="217"/>
      <c r="H570" s="221">
        <v>40</v>
      </c>
      <c r="I570" s="222"/>
      <c r="J570" s="217"/>
      <c r="K570" s="217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139</v>
      </c>
      <c r="AU570" s="227" t="s">
        <v>82</v>
      </c>
      <c r="AV570" s="11" t="s">
        <v>82</v>
      </c>
      <c r="AW570" s="11" t="s">
        <v>33</v>
      </c>
      <c r="AX570" s="11" t="s">
        <v>72</v>
      </c>
      <c r="AY570" s="227" t="s">
        <v>130</v>
      </c>
    </row>
    <row r="571" s="12" customFormat="1">
      <c r="B571" s="228"/>
      <c r="C571" s="229"/>
      <c r="D571" s="218" t="s">
        <v>139</v>
      </c>
      <c r="E571" s="230" t="s">
        <v>19</v>
      </c>
      <c r="F571" s="231" t="s">
        <v>166</v>
      </c>
      <c r="G571" s="229"/>
      <c r="H571" s="232">
        <v>47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AT571" s="238" t="s">
        <v>139</v>
      </c>
      <c r="AU571" s="238" t="s">
        <v>82</v>
      </c>
      <c r="AV571" s="12" t="s">
        <v>137</v>
      </c>
      <c r="AW571" s="12" t="s">
        <v>33</v>
      </c>
      <c r="AX571" s="12" t="s">
        <v>80</v>
      </c>
      <c r="AY571" s="238" t="s">
        <v>130</v>
      </c>
    </row>
    <row r="572" s="1" customFormat="1" ht="14.4" customHeight="1">
      <c r="B572" s="38"/>
      <c r="C572" s="253" t="s">
        <v>1365</v>
      </c>
      <c r="D572" s="253" t="s">
        <v>741</v>
      </c>
      <c r="E572" s="254" t="s">
        <v>1366</v>
      </c>
      <c r="F572" s="255" t="s">
        <v>1367</v>
      </c>
      <c r="G572" s="256" t="s">
        <v>156</v>
      </c>
      <c r="H572" s="257">
        <v>10.94</v>
      </c>
      <c r="I572" s="258"/>
      <c r="J572" s="259">
        <f>ROUND(I572*H572,2)</f>
        <v>0</v>
      </c>
      <c r="K572" s="255" t="s">
        <v>19</v>
      </c>
      <c r="L572" s="260"/>
      <c r="M572" s="261" t="s">
        <v>19</v>
      </c>
      <c r="N572" s="262" t="s">
        <v>43</v>
      </c>
      <c r="O572" s="79"/>
      <c r="P572" s="213">
        <f>O572*H572</f>
        <v>0</v>
      </c>
      <c r="Q572" s="213">
        <v>0.55000000000000004</v>
      </c>
      <c r="R572" s="213">
        <f>Q572*H572</f>
        <v>6.0170000000000003</v>
      </c>
      <c r="S572" s="213">
        <v>0</v>
      </c>
      <c r="T572" s="214">
        <f>S572*H572</f>
        <v>0</v>
      </c>
      <c r="AR572" s="17" t="s">
        <v>346</v>
      </c>
      <c r="AT572" s="17" t="s">
        <v>741</v>
      </c>
      <c r="AU572" s="17" t="s">
        <v>82</v>
      </c>
      <c r="AY572" s="17" t="s">
        <v>130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17" t="s">
        <v>80</v>
      </c>
      <c r="BK572" s="215">
        <f>ROUND(I572*H572,2)</f>
        <v>0</v>
      </c>
      <c r="BL572" s="17" t="s">
        <v>240</v>
      </c>
      <c r="BM572" s="17" t="s">
        <v>1368</v>
      </c>
    </row>
    <row r="573" s="11" customFormat="1">
      <c r="B573" s="216"/>
      <c r="C573" s="217"/>
      <c r="D573" s="218" t="s">
        <v>139</v>
      </c>
      <c r="E573" s="219" t="s">
        <v>19</v>
      </c>
      <c r="F573" s="220" t="s">
        <v>1369</v>
      </c>
      <c r="G573" s="217"/>
      <c r="H573" s="221">
        <v>3.0659999999999998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139</v>
      </c>
      <c r="AU573" s="227" t="s">
        <v>82</v>
      </c>
      <c r="AV573" s="11" t="s">
        <v>82</v>
      </c>
      <c r="AW573" s="11" t="s">
        <v>33</v>
      </c>
      <c r="AX573" s="11" t="s">
        <v>72</v>
      </c>
      <c r="AY573" s="227" t="s">
        <v>130</v>
      </c>
    </row>
    <row r="574" s="11" customFormat="1">
      <c r="B574" s="216"/>
      <c r="C574" s="217"/>
      <c r="D574" s="218" t="s">
        <v>139</v>
      </c>
      <c r="E574" s="219" t="s">
        <v>19</v>
      </c>
      <c r="F574" s="220" t="s">
        <v>1370</v>
      </c>
      <c r="G574" s="217"/>
      <c r="H574" s="221">
        <v>3.52</v>
      </c>
      <c r="I574" s="222"/>
      <c r="J574" s="217"/>
      <c r="K574" s="217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139</v>
      </c>
      <c r="AU574" s="227" t="s">
        <v>82</v>
      </c>
      <c r="AV574" s="11" t="s">
        <v>82</v>
      </c>
      <c r="AW574" s="11" t="s">
        <v>33</v>
      </c>
      <c r="AX574" s="11" t="s">
        <v>72</v>
      </c>
      <c r="AY574" s="227" t="s">
        <v>130</v>
      </c>
    </row>
    <row r="575" s="11" customFormat="1">
      <c r="B575" s="216"/>
      <c r="C575" s="217"/>
      <c r="D575" s="218" t="s">
        <v>139</v>
      </c>
      <c r="E575" s="219" t="s">
        <v>19</v>
      </c>
      <c r="F575" s="220" t="s">
        <v>1371</v>
      </c>
      <c r="G575" s="217"/>
      <c r="H575" s="221">
        <v>0.95999999999999996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139</v>
      </c>
      <c r="AU575" s="227" t="s">
        <v>82</v>
      </c>
      <c r="AV575" s="11" t="s">
        <v>82</v>
      </c>
      <c r="AW575" s="11" t="s">
        <v>33</v>
      </c>
      <c r="AX575" s="11" t="s">
        <v>72</v>
      </c>
      <c r="AY575" s="227" t="s">
        <v>130</v>
      </c>
    </row>
    <row r="576" s="11" customFormat="1">
      <c r="B576" s="216"/>
      <c r="C576" s="217"/>
      <c r="D576" s="218" t="s">
        <v>139</v>
      </c>
      <c r="E576" s="219" t="s">
        <v>19</v>
      </c>
      <c r="F576" s="220" t="s">
        <v>1372</v>
      </c>
      <c r="G576" s="217"/>
      <c r="H576" s="221">
        <v>0.41999999999999998</v>
      </c>
      <c r="I576" s="222"/>
      <c r="J576" s="217"/>
      <c r="K576" s="217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139</v>
      </c>
      <c r="AU576" s="227" t="s">
        <v>82</v>
      </c>
      <c r="AV576" s="11" t="s">
        <v>82</v>
      </c>
      <c r="AW576" s="11" t="s">
        <v>33</v>
      </c>
      <c r="AX576" s="11" t="s">
        <v>72</v>
      </c>
      <c r="AY576" s="227" t="s">
        <v>130</v>
      </c>
    </row>
    <row r="577" s="11" customFormat="1">
      <c r="B577" s="216"/>
      <c r="C577" s="217"/>
      <c r="D577" s="218" t="s">
        <v>139</v>
      </c>
      <c r="E577" s="219" t="s">
        <v>19</v>
      </c>
      <c r="F577" s="220" t="s">
        <v>1373</v>
      </c>
      <c r="G577" s="217"/>
      <c r="H577" s="221">
        <v>0.44600000000000001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139</v>
      </c>
      <c r="AU577" s="227" t="s">
        <v>82</v>
      </c>
      <c r="AV577" s="11" t="s">
        <v>82</v>
      </c>
      <c r="AW577" s="11" t="s">
        <v>33</v>
      </c>
      <c r="AX577" s="11" t="s">
        <v>72</v>
      </c>
      <c r="AY577" s="227" t="s">
        <v>130</v>
      </c>
    </row>
    <row r="578" s="11" customFormat="1">
      <c r="B578" s="216"/>
      <c r="C578" s="217"/>
      <c r="D578" s="218" t="s">
        <v>139</v>
      </c>
      <c r="E578" s="219" t="s">
        <v>19</v>
      </c>
      <c r="F578" s="220" t="s">
        <v>1374</v>
      </c>
      <c r="G578" s="217"/>
      <c r="H578" s="221">
        <v>0.078</v>
      </c>
      <c r="I578" s="222"/>
      <c r="J578" s="217"/>
      <c r="K578" s="217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139</v>
      </c>
      <c r="AU578" s="227" t="s">
        <v>82</v>
      </c>
      <c r="AV578" s="11" t="s">
        <v>82</v>
      </c>
      <c r="AW578" s="11" t="s">
        <v>33</v>
      </c>
      <c r="AX578" s="11" t="s">
        <v>72</v>
      </c>
      <c r="AY578" s="227" t="s">
        <v>130</v>
      </c>
    </row>
    <row r="579" s="11" customFormat="1">
      <c r="B579" s="216"/>
      <c r="C579" s="217"/>
      <c r="D579" s="218" t="s">
        <v>139</v>
      </c>
      <c r="E579" s="219" t="s">
        <v>19</v>
      </c>
      <c r="F579" s="220" t="s">
        <v>1375</v>
      </c>
      <c r="G579" s="217"/>
      <c r="H579" s="221">
        <v>0.059999999999999998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139</v>
      </c>
      <c r="AU579" s="227" t="s">
        <v>82</v>
      </c>
      <c r="AV579" s="11" t="s">
        <v>82</v>
      </c>
      <c r="AW579" s="11" t="s">
        <v>33</v>
      </c>
      <c r="AX579" s="11" t="s">
        <v>72</v>
      </c>
      <c r="AY579" s="227" t="s">
        <v>130</v>
      </c>
    </row>
    <row r="580" s="11" customFormat="1">
      <c r="B580" s="216"/>
      <c r="C580" s="217"/>
      <c r="D580" s="218" t="s">
        <v>139</v>
      </c>
      <c r="E580" s="219" t="s">
        <v>19</v>
      </c>
      <c r="F580" s="220" t="s">
        <v>1376</v>
      </c>
      <c r="G580" s="217"/>
      <c r="H580" s="221">
        <v>0.27400000000000002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139</v>
      </c>
      <c r="AU580" s="227" t="s">
        <v>82</v>
      </c>
      <c r="AV580" s="11" t="s">
        <v>82</v>
      </c>
      <c r="AW580" s="11" t="s">
        <v>33</v>
      </c>
      <c r="AX580" s="11" t="s">
        <v>72</v>
      </c>
      <c r="AY580" s="227" t="s">
        <v>130</v>
      </c>
    </row>
    <row r="581" s="11" customFormat="1">
      <c r="B581" s="216"/>
      <c r="C581" s="217"/>
      <c r="D581" s="218" t="s">
        <v>139</v>
      </c>
      <c r="E581" s="219" t="s">
        <v>19</v>
      </c>
      <c r="F581" s="220" t="s">
        <v>1377</v>
      </c>
      <c r="G581" s="217"/>
      <c r="H581" s="221">
        <v>2.1160000000000001</v>
      </c>
      <c r="I581" s="222"/>
      <c r="J581" s="217"/>
      <c r="K581" s="217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139</v>
      </c>
      <c r="AU581" s="227" t="s">
        <v>82</v>
      </c>
      <c r="AV581" s="11" t="s">
        <v>82</v>
      </c>
      <c r="AW581" s="11" t="s">
        <v>33</v>
      </c>
      <c r="AX581" s="11" t="s">
        <v>72</v>
      </c>
      <c r="AY581" s="227" t="s">
        <v>130</v>
      </c>
    </row>
    <row r="582" s="12" customFormat="1">
      <c r="B582" s="228"/>
      <c r="C582" s="229"/>
      <c r="D582" s="218" t="s">
        <v>139</v>
      </c>
      <c r="E582" s="230" t="s">
        <v>19</v>
      </c>
      <c r="F582" s="231" t="s">
        <v>166</v>
      </c>
      <c r="G582" s="229"/>
      <c r="H582" s="232">
        <v>10.94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139</v>
      </c>
      <c r="AU582" s="238" t="s">
        <v>82</v>
      </c>
      <c r="AV582" s="12" t="s">
        <v>137</v>
      </c>
      <c r="AW582" s="12" t="s">
        <v>33</v>
      </c>
      <c r="AX582" s="12" t="s">
        <v>80</v>
      </c>
      <c r="AY582" s="238" t="s">
        <v>130</v>
      </c>
    </row>
    <row r="583" s="1" customFormat="1" ht="14.4" customHeight="1">
      <c r="B583" s="38"/>
      <c r="C583" s="204" t="s">
        <v>1378</v>
      </c>
      <c r="D583" s="204" t="s">
        <v>132</v>
      </c>
      <c r="E583" s="205" t="s">
        <v>1379</v>
      </c>
      <c r="F583" s="206" t="s">
        <v>1380</v>
      </c>
      <c r="G583" s="207" t="s">
        <v>135</v>
      </c>
      <c r="H583" s="208">
        <v>270</v>
      </c>
      <c r="I583" s="209"/>
      <c r="J583" s="210">
        <f>ROUND(I583*H583,2)</f>
        <v>0</v>
      </c>
      <c r="K583" s="206" t="s">
        <v>136</v>
      </c>
      <c r="L583" s="43"/>
      <c r="M583" s="211" t="s">
        <v>19</v>
      </c>
      <c r="N583" s="212" t="s">
        <v>43</v>
      </c>
      <c r="O583" s="79"/>
      <c r="P583" s="213">
        <f>O583*H583</f>
        <v>0</v>
      </c>
      <c r="Q583" s="213">
        <v>0</v>
      </c>
      <c r="R583" s="213">
        <f>Q583*H583</f>
        <v>0</v>
      </c>
      <c r="S583" s="213">
        <v>0</v>
      </c>
      <c r="T583" s="214">
        <f>S583*H583</f>
        <v>0</v>
      </c>
      <c r="AR583" s="17" t="s">
        <v>240</v>
      </c>
      <c r="AT583" s="17" t="s">
        <v>132</v>
      </c>
      <c r="AU583" s="17" t="s">
        <v>82</v>
      </c>
      <c r="AY583" s="17" t="s">
        <v>130</v>
      </c>
      <c r="BE583" s="215">
        <f>IF(N583="základní",J583,0)</f>
        <v>0</v>
      </c>
      <c r="BF583" s="215">
        <f>IF(N583="snížená",J583,0)</f>
        <v>0</v>
      </c>
      <c r="BG583" s="215">
        <f>IF(N583="zákl. přenesená",J583,0)</f>
        <v>0</v>
      </c>
      <c r="BH583" s="215">
        <f>IF(N583="sníž. přenesená",J583,0)</f>
        <v>0</v>
      </c>
      <c r="BI583" s="215">
        <f>IF(N583="nulová",J583,0)</f>
        <v>0</v>
      </c>
      <c r="BJ583" s="17" t="s">
        <v>80</v>
      </c>
      <c r="BK583" s="215">
        <f>ROUND(I583*H583,2)</f>
        <v>0</v>
      </c>
      <c r="BL583" s="17" t="s">
        <v>240</v>
      </c>
      <c r="BM583" s="17" t="s">
        <v>1381</v>
      </c>
    </row>
    <row r="584" s="11" customFormat="1">
      <c r="B584" s="216"/>
      <c r="C584" s="217"/>
      <c r="D584" s="218" t="s">
        <v>139</v>
      </c>
      <c r="E584" s="219" t="s">
        <v>19</v>
      </c>
      <c r="F584" s="220" t="s">
        <v>1382</v>
      </c>
      <c r="G584" s="217"/>
      <c r="H584" s="221">
        <v>220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139</v>
      </c>
      <c r="AU584" s="227" t="s">
        <v>82</v>
      </c>
      <c r="AV584" s="11" t="s">
        <v>82</v>
      </c>
      <c r="AW584" s="11" t="s">
        <v>33</v>
      </c>
      <c r="AX584" s="11" t="s">
        <v>72</v>
      </c>
      <c r="AY584" s="227" t="s">
        <v>130</v>
      </c>
    </row>
    <row r="585" s="11" customFormat="1">
      <c r="B585" s="216"/>
      <c r="C585" s="217"/>
      <c r="D585" s="218" t="s">
        <v>139</v>
      </c>
      <c r="E585" s="219" t="s">
        <v>19</v>
      </c>
      <c r="F585" s="220" t="s">
        <v>1383</v>
      </c>
      <c r="G585" s="217"/>
      <c r="H585" s="221">
        <v>50</v>
      </c>
      <c r="I585" s="222"/>
      <c r="J585" s="217"/>
      <c r="K585" s="217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139</v>
      </c>
      <c r="AU585" s="227" t="s">
        <v>82</v>
      </c>
      <c r="AV585" s="11" t="s">
        <v>82</v>
      </c>
      <c r="AW585" s="11" t="s">
        <v>33</v>
      </c>
      <c r="AX585" s="11" t="s">
        <v>72</v>
      </c>
      <c r="AY585" s="227" t="s">
        <v>130</v>
      </c>
    </row>
    <row r="586" s="12" customFormat="1">
      <c r="B586" s="228"/>
      <c r="C586" s="229"/>
      <c r="D586" s="218" t="s">
        <v>139</v>
      </c>
      <c r="E586" s="230" t="s">
        <v>19</v>
      </c>
      <c r="F586" s="231" t="s">
        <v>166</v>
      </c>
      <c r="G586" s="229"/>
      <c r="H586" s="232">
        <v>270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139</v>
      </c>
      <c r="AU586" s="238" t="s">
        <v>82</v>
      </c>
      <c r="AV586" s="12" t="s">
        <v>137</v>
      </c>
      <c r="AW586" s="12" t="s">
        <v>33</v>
      </c>
      <c r="AX586" s="12" t="s">
        <v>80</v>
      </c>
      <c r="AY586" s="238" t="s">
        <v>130</v>
      </c>
    </row>
    <row r="587" s="1" customFormat="1" ht="14.4" customHeight="1">
      <c r="B587" s="38"/>
      <c r="C587" s="253" t="s">
        <v>1384</v>
      </c>
      <c r="D587" s="253" t="s">
        <v>741</v>
      </c>
      <c r="E587" s="254" t="s">
        <v>1385</v>
      </c>
      <c r="F587" s="255" t="s">
        <v>1386</v>
      </c>
      <c r="G587" s="256" t="s">
        <v>156</v>
      </c>
      <c r="H587" s="257">
        <v>6.75</v>
      </c>
      <c r="I587" s="258"/>
      <c r="J587" s="259">
        <f>ROUND(I587*H587,2)</f>
        <v>0</v>
      </c>
      <c r="K587" s="255" t="s">
        <v>136</v>
      </c>
      <c r="L587" s="260"/>
      <c r="M587" s="261" t="s">
        <v>19</v>
      </c>
      <c r="N587" s="262" t="s">
        <v>43</v>
      </c>
      <c r="O587" s="79"/>
      <c r="P587" s="213">
        <f>O587*H587</f>
        <v>0</v>
      </c>
      <c r="Q587" s="213">
        <v>0.55000000000000004</v>
      </c>
      <c r="R587" s="213">
        <f>Q587*H587</f>
        <v>3.7125000000000004</v>
      </c>
      <c r="S587" s="213">
        <v>0</v>
      </c>
      <c r="T587" s="214">
        <f>S587*H587</f>
        <v>0</v>
      </c>
      <c r="AR587" s="17" t="s">
        <v>346</v>
      </c>
      <c r="AT587" s="17" t="s">
        <v>741</v>
      </c>
      <c r="AU587" s="17" t="s">
        <v>82</v>
      </c>
      <c r="AY587" s="17" t="s">
        <v>130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17" t="s">
        <v>80</v>
      </c>
      <c r="BK587" s="215">
        <f>ROUND(I587*H587,2)</f>
        <v>0</v>
      </c>
      <c r="BL587" s="17" t="s">
        <v>240</v>
      </c>
      <c r="BM587" s="17" t="s">
        <v>1387</v>
      </c>
    </row>
    <row r="588" s="11" customFormat="1">
      <c r="B588" s="216"/>
      <c r="C588" s="217"/>
      <c r="D588" s="218" t="s">
        <v>139</v>
      </c>
      <c r="E588" s="219" t="s">
        <v>19</v>
      </c>
      <c r="F588" s="220" t="s">
        <v>1388</v>
      </c>
      <c r="G588" s="217"/>
      <c r="H588" s="221">
        <v>6.75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139</v>
      </c>
      <c r="AU588" s="227" t="s">
        <v>82</v>
      </c>
      <c r="AV588" s="11" t="s">
        <v>82</v>
      </c>
      <c r="AW588" s="11" t="s">
        <v>33</v>
      </c>
      <c r="AX588" s="11" t="s">
        <v>80</v>
      </c>
      <c r="AY588" s="227" t="s">
        <v>130</v>
      </c>
    </row>
    <row r="589" s="1" customFormat="1" ht="14.4" customHeight="1">
      <c r="B589" s="38"/>
      <c r="C589" s="204" t="s">
        <v>1389</v>
      </c>
      <c r="D589" s="204" t="s">
        <v>132</v>
      </c>
      <c r="E589" s="205" t="s">
        <v>1390</v>
      </c>
      <c r="F589" s="206" t="s">
        <v>1391</v>
      </c>
      <c r="G589" s="207" t="s">
        <v>135</v>
      </c>
      <c r="H589" s="208">
        <v>537</v>
      </c>
      <c r="I589" s="209"/>
      <c r="J589" s="210">
        <f>ROUND(I589*H589,2)</f>
        <v>0</v>
      </c>
      <c r="K589" s="206" t="s">
        <v>136</v>
      </c>
      <c r="L589" s="43"/>
      <c r="M589" s="211" t="s">
        <v>19</v>
      </c>
      <c r="N589" s="212" t="s">
        <v>43</v>
      </c>
      <c r="O589" s="79"/>
      <c r="P589" s="213">
        <f>O589*H589</f>
        <v>0</v>
      </c>
      <c r="Q589" s="213">
        <v>0</v>
      </c>
      <c r="R589" s="213">
        <f>Q589*H589</f>
        <v>0</v>
      </c>
      <c r="S589" s="213">
        <v>0</v>
      </c>
      <c r="T589" s="214">
        <f>S589*H589</f>
        <v>0</v>
      </c>
      <c r="AR589" s="17" t="s">
        <v>240</v>
      </c>
      <c r="AT589" s="17" t="s">
        <v>132</v>
      </c>
      <c r="AU589" s="17" t="s">
        <v>82</v>
      </c>
      <c r="AY589" s="17" t="s">
        <v>130</v>
      </c>
      <c r="BE589" s="215">
        <f>IF(N589="základní",J589,0)</f>
        <v>0</v>
      </c>
      <c r="BF589" s="215">
        <f>IF(N589="snížená",J589,0)</f>
        <v>0</v>
      </c>
      <c r="BG589" s="215">
        <f>IF(N589="zákl. přenesená",J589,0)</f>
        <v>0</v>
      </c>
      <c r="BH589" s="215">
        <f>IF(N589="sníž. přenesená",J589,0)</f>
        <v>0</v>
      </c>
      <c r="BI589" s="215">
        <f>IF(N589="nulová",J589,0)</f>
        <v>0</v>
      </c>
      <c r="BJ589" s="17" t="s">
        <v>80</v>
      </c>
      <c r="BK589" s="215">
        <f>ROUND(I589*H589,2)</f>
        <v>0</v>
      </c>
      <c r="BL589" s="17" t="s">
        <v>240</v>
      </c>
      <c r="BM589" s="17" t="s">
        <v>1392</v>
      </c>
    </row>
    <row r="590" s="11" customFormat="1">
      <c r="B590" s="216"/>
      <c r="C590" s="217"/>
      <c r="D590" s="218" t="s">
        <v>139</v>
      </c>
      <c r="E590" s="219" t="s">
        <v>19</v>
      </c>
      <c r="F590" s="220" t="s">
        <v>1393</v>
      </c>
      <c r="G590" s="217"/>
      <c r="H590" s="221">
        <v>537</v>
      </c>
      <c r="I590" s="222"/>
      <c r="J590" s="217"/>
      <c r="K590" s="217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139</v>
      </c>
      <c r="AU590" s="227" t="s">
        <v>82</v>
      </c>
      <c r="AV590" s="11" t="s">
        <v>82</v>
      </c>
      <c r="AW590" s="11" t="s">
        <v>33</v>
      </c>
      <c r="AX590" s="11" t="s">
        <v>80</v>
      </c>
      <c r="AY590" s="227" t="s">
        <v>130</v>
      </c>
    </row>
    <row r="591" s="1" customFormat="1" ht="14.4" customHeight="1">
      <c r="B591" s="38"/>
      <c r="C591" s="253" t="s">
        <v>1394</v>
      </c>
      <c r="D591" s="253" t="s">
        <v>741</v>
      </c>
      <c r="E591" s="254" t="s">
        <v>1395</v>
      </c>
      <c r="F591" s="255" t="s">
        <v>1396</v>
      </c>
      <c r="G591" s="256" t="s">
        <v>156</v>
      </c>
      <c r="H591" s="257">
        <v>3.222</v>
      </c>
      <c r="I591" s="258"/>
      <c r="J591" s="259">
        <f>ROUND(I591*H591,2)</f>
        <v>0</v>
      </c>
      <c r="K591" s="255" t="s">
        <v>136</v>
      </c>
      <c r="L591" s="260"/>
      <c r="M591" s="261" t="s">
        <v>19</v>
      </c>
      <c r="N591" s="262" t="s">
        <v>43</v>
      </c>
      <c r="O591" s="79"/>
      <c r="P591" s="213">
        <f>O591*H591</f>
        <v>0</v>
      </c>
      <c r="Q591" s="213">
        <v>0.55000000000000004</v>
      </c>
      <c r="R591" s="213">
        <f>Q591*H591</f>
        <v>1.7721000000000002</v>
      </c>
      <c r="S591" s="213">
        <v>0</v>
      </c>
      <c r="T591" s="214">
        <f>S591*H591</f>
        <v>0</v>
      </c>
      <c r="AR591" s="17" t="s">
        <v>346</v>
      </c>
      <c r="AT591" s="17" t="s">
        <v>741</v>
      </c>
      <c r="AU591" s="17" t="s">
        <v>82</v>
      </c>
      <c r="AY591" s="17" t="s">
        <v>130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17" t="s">
        <v>80</v>
      </c>
      <c r="BK591" s="215">
        <f>ROUND(I591*H591,2)</f>
        <v>0</v>
      </c>
      <c r="BL591" s="17" t="s">
        <v>240</v>
      </c>
      <c r="BM591" s="17" t="s">
        <v>1397</v>
      </c>
    </row>
    <row r="592" s="11" customFormat="1">
      <c r="B592" s="216"/>
      <c r="C592" s="217"/>
      <c r="D592" s="218" t="s">
        <v>139</v>
      </c>
      <c r="E592" s="219" t="s">
        <v>19</v>
      </c>
      <c r="F592" s="220" t="s">
        <v>1398</v>
      </c>
      <c r="G592" s="217"/>
      <c r="H592" s="221">
        <v>3.222</v>
      </c>
      <c r="I592" s="222"/>
      <c r="J592" s="217"/>
      <c r="K592" s="217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139</v>
      </c>
      <c r="AU592" s="227" t="s">
        <v>82</v>
      </c>
      <c r="AV592" s="11" t="s">
        <v>82</v>
      </c>
      <c r="AW592" s="11" t="s">
        <v>33</v>
      </c>
      <c r="AX592" s="11" t="s">
        <v>80</v>
      </c>
      <c r="AY592" s="227" t="s">
        <v>130</v>
      </c>
    </row>
    <row r="593" s="1" customFormat="1" ht="14.4" customHeight="1">
      <c r="B593" s="38"/>
      <c r="C593" s="204" t="s">
        <v>1399</v>
      </c>
      <c r="D593" s="204" t="s">
        <v>132</v>
      </c>
      <c r="E593" s="205" t="s">
        <v>1400</v>
      </c>
      <c r="F593" s="206" t="s">
        <v>1401</v>
      </c>
      <c r="G593" s="207" t="s">
        <v>156</v>
      </c>
      <c r="H593" s="208">
        <v>19.579999999999998</v>
      </c>
      <c r="I593" s="209"/>
      <c r="J593" s="210">
        <f>ROUND(I593*H593,2)</f>
        <v>0</v>
      </c>
      <c r="K593" s="206" t="s">
        <v>136</v>
      </c>
      <c r="L593" s="43"/>
      <c r="M593" s="211" t="s">
        <v>19</v>
      </c>
      <c r="N593" s="212" t="s">
        <v>43</v>
      </c>
      <c r="O593" s="79"/>
      <c r="P593" s="213">
        <f>O593*H593</f>
        <v>0</v>
      </c>
      <c r="Q593" s="213">
        <v>0.023369999999999998</v>
      </c>
      <c r="R593" s="213">
        <f>Q593*H593</f>
        <v>0.45758459999999995</v>
      </c>
      <c r="S593" s="213">
        <v>0</v>
      </c>
      <c r="T593" s="214">
        <f>S593*H593</f>
        <v>0</v>
      </c>
      <c r="AR593" s="17" t="s">
        <v>240</v>
      </c>
      <c r="AT593" s="17" t="s">
        <v>132</v>
      </c>
      <c r="AU593" s="17" t="s">
        <v>82</v>
      </c>
      <c r="AY593" s="17" t="s">
        <v>130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17" t="s">
        <v>80</v>
      </c>
      <c r="BK593" s="215">
        <f>ROUND(I593*H593,2)</f>
        <v>0</v>
      </c>
      <c r="BL593" s="17" t="s">
        <v>240</v>
      </c>
      <c r="BM593" s="17" t="s">
        <v>1402</v>
      </c>
    </row>
    <row r="594" s="11" customFormat="1">
      <c r="B594" s="216"/>
      <c r="C594" s="217"/>
      <c r="D594" s="218" t="s">
        <v>139</v>
      </c>
      <c r="E594" s="219" t="s">
        <v>19</v>
      </c>
      <c r="F594" s="220" t="s">
        <v>1403</v>
      </c>
      <c r="G594" s="217"/>
      <c r="H594" s="221">
        <v>19.579999999999998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139</v>
      </c>
      <c r="AU594" s="227" t="s">
        <v>82</v>
      </c>
      <c r="AV594" s="11" t="s">
        <v>82</v>
      </c>
      <c r="AW594" s="11" t="s">
        <v>33</v>
      </c>
      <c r="AX594" s="11" t="s">
        <v>80</v>
      </c>
      <c r="AY594" s="227" t="s">
        <v>130</v>
      </c>
    </row>
    <row r="595" s="1" customFormat="1" ht="18" customHeight="1">
      <c r="B595" s="38"/>
      <c r="C595" s="204" t="s">
        <v>1404</v>
      </c>
      <c r="D595" s="204" t="s">
        <v>132</v>
      </c>
      <c r="E595" s="205" t="s">
        <v>1405</v>
      </c>
      <c r="F595" s="206" t="s">
        <v>1406</v>
      </c>
      <c r="G595" s="207" t="s">
        <v>135</v>
      </c>
      <c r="H595" s="208">
        <v>253.31</v>
      </c>
      <c r="I595" s="209"/>
      <c r="J595" s="210">
        <f>ROUND(I595*H595,2)</f>
        <v>0</v>
      </c>
      <c r="K595" s="206" t="s">
        <v>136</v>
      </c>
      <c r="L595" s="43"/>
      <c r="M595" s="211" t="s">
        <v>19</v>
      </c>
      <c r="N595" s="212" t="s">
        <v>43</v>
      </c>
      <c r="O595" s="79"/>
      <c r="P595" s="213">
        <f>O595*H595</f>
        <v>0</v>
      </c>
      <c r="Q595" s="213">
        <v>0</v>
      </c>
      <c r="R595" s="213">
        <f>Q595*H595</f>
        <v>0</v>
      </c>
      <c r="S595" s="213">
        <v>0</v>
      </c>
      <c r="T595" s="214">
        <f>S595*H595</f>
        <v>0</v>
      </c>
      <c r="AR595" s="17" t="s">
        <v>240</v>
      </c>
      <c r="AT595" s="17" t="s">
        <v>132</v>
      </c>
      <c r="AU595" s="17" t="s">
        <v>82</v>
      </c>
      <c r="AY595" s="17" t="s">
        <v>130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17" t="s">
        <v>80</v>
      </c>
      <c r="BK595" s="215">
        <f>ROUND(I595*H595,2)</f>
        <v>0</v>
      </c>
      <c r="BL595" s="17" t="s">
        <v>240</v>
      </c>
      <c r="BM595" s="17" t="s">
        <v>1407</v>
      </c>
    </row>
    <row r="596" s="11" customFormat="1">
      <c r="B596" s="216"/>
      <c r="C596" s="217"/>
      <c r="D596" s="218" t="s">
        <v>139</v>
      </c>
      <c r="E596" s="219" t="s">
        <v>19</v>
      </c>
      <c r="F596" s="220" t="s">
        <v>1185</v>
      </c>
      <c r="G596" s="217"/>
      <c r="H596" s="221">
        <v>253.31</v>
      </c>
      <c r="I596" s="222"/>
      <c r="J596" s="217"/>
      <c r="K596" s="217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139</v>
      </c>
      <c r="AU596" s="227" t="s">
        <v>82</v>
      </c>
      <c r="AV596" s="11" t="s">
        <v>82</v>
      </c>
      <c r="AW596" s="11" t="s">
        <v>33</v>
      </c>
      <c r="AX596" s="11" t="s">
        <v>80</v>
      </c>
      <c r="AY596" s="227" t="s">
        <v>130</v>
      </c>
    </row>
    <row r="597" s="1" customFormat="1" ht="14.4" customHeight="1">
      <c r="B597" s="38"/>
      <c r="C597" s="253" t="s">
        <v>1408</v>
      </c>
      <c r="D597" s="253" t="s">
        <v>741</v>
      </c>
      <c r="E597" s="254" t="s">
        <v>1409</v>
      </c>
      <c r="F597" s="255" t="s">
        <v>1410</v>
      </c>
      <c r="G597" s="256" t="s">
        <v>135</v>
      </c>
      <c r="H597" s="257">
        <v>263.44200000000001</v>
      </c>
      <c r="I597" s="258"/>
      <c r="J597" s="259">
        <f>ROUND(I597*H597,2)</f>
        <v>0</v>
      </c>
      <c r="K597" s="255" t="s">
        <v>136</v>
      </c>
      <c r="L597" s="260"/>
      <c r="M597" s="261" t="s">
        <v>19</v>
      </c>
      <c r="N597" s="262" t="s">
        <v>43</v>
      </c>
      <c r="O597" s="79"/>
      <c r="P597" s="213">
        <f>O597*H597</f>
        <v>0</v>
      </c>
      <c r="Q597" s="213">
        <v>0.0023</v>
      </c>
      <c r="R597" s="213">
        <f>Q597*H597</f>
        <v>0.60591660000000003</v>
      </c>
      <c r="S597" s="213">
        <v>0</v>
      </c>
      <c r="T597" s="214">
        <f>S597*H597</f>
        <v>0</v>
      </c>
      <c r="AR597" s="17" t="s">
        <v>346</v>
      </c>
      <c r="AT597" s="17" t="s">
        <v>741</v>
      </c>
      <c r="AU597" s="17" t="s">
        <v>82</v>
      </c>
      <c r="AY597" s="17" t="s">
        <v>130</v>
      </c>
      <c r="BE597" s="215">
        <f>IF(N597="základní",J597,0)</f>
        <v>0</v>
      </c>
      <c r="BF597" s="215">
        <f>IF(N597="snížená",J597,0)</f>
        <v>0</v>
      </c>
      <c r="BG597" s="215">
        <f>IF(N597="zákl. přenesená",J597,0)</f>
        <v>0</v>
      </c>
      <c r="BH597" s="215">
        <f>IF(N597="sníž. přenesená",J597,0)</f>
        <v>0</v>
      </c>
      <c r="BI597" s="215">
        <f>IF(N597="nulová",J597,0)</f>
        <v>0</v>
      </c>
      <c r="BJ597" s="17" t="s">
        <v>80</v>
      </c>
      <c r="BK597" s="215">
        <f>ROUND(I597*H597,2)</f>
        <v>0</v>
      </c>
      <c r="BL597" s="17" t="s">
        <v>240</v>
      </c>
      <c r="BM597" s="17" t="s">
        <v>1411</v>
      </c>
    </row>
    <row r="598" s="11" customFormat="1">
      <c r="B598" s="216"/>
      <c r="C598" s="217"/>
      <c r="D598" s="218" t="s">
        <v>139</v>
      </c>
      <c r="E598" s="217"/>
      <c r="F598" s="220" t="s">
        <v>1412</v>
      </c>
      <c r="G598" s="217"/>
      <c r="H598" s="221">
        <v>263.44200000000001</v>
      </c>
      <c r="I598" s="222"/>
      <c r="J598" s="217"/>
      <c r="K598" s="217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139</v>
      </c>
      <c r="AU598" s="227" t="s">
        <v>82</v>
      </c>
      <c r="AV598" s="11" t="s">
        <v>82</v>
      </c>
      <c r="AW598" s="11" t="s">
        <v>4</v>
      </c>
      <c r="AX598" s="11" t="s">
        <v>80</v>
      </c>
      <c r="AY598" s="227" t="s">
        <v>130</v>
      </c>
    </row>
    <row r="599" s="1" customFormat="1" ht="18" customHeight="1">
      <c r="B599" s="38"/>
      <c r="C599" s="204" t="s">
        <v>1413</v>
      </c>
      <c r="D599" s="204" t="s">
        <v>132</v>
      </c>
      <c r="E599" s="205" t="s">
        <v>1414</v>
      </c>
      <c r="F599" s="206" t="s">
        <v>1415</v>
      </c>
      <c r="G599" s="207" t="s">
        <v>135</v>
      </c>
      <c r="H599" s="208">
        <v>253.31</v>
      </c>
      <c r="I599" s="209"/>
      <c r="J599" s="210">
        <f>ROUND(I599*H599,2)</f>
        <v>0</v>
      </c>
      <c r="K599" s="206" t="s">
        <v>136</v>
      </c>
      <c r="L599" s="43"/>
      <c r="M599" s="211" t="s">
        <v>19</v>
      </c>
      <c r="N599" s="212" t="s">
        <v>43</v>
      </c>
      <c r="O599" s="79"/>
      <c r="P599" s="213">
        <f>O599*H599</f>
        <v>0</v>
      </c>
      <c r="Q599" s="213">
        <v>0.0078399999999999997</v>
      </c>
      <c r="R599" s="213">
        <f>Q599*H599</f>
        <v>1.9859503999999999</v>
      </c>
      <c r="S599" s="213">
        <v>0</v>
      </c>
      <c r="T599" s="214">
        <f>S599*H599</f>
        <v>0</v>
      </c>
      <c r="AR599" s="17" t="s">
        <v>240</v>
      </c>
      <c r="AT599" s="17" t="s">
        <v>132</v>
      </c>
      <c r="AU599" s="17" t="s">
        <v>82</v>
      </c>
      <c r="AY599" s="17" t="s">
        <v>130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17" t="s">
        <v>80</v>
      </c>
      <c r="BK599" s="215">
        <f>ROUND(I599*H599,2)</f>
        <v>0</v>
      </c>
      <c r="BL599" s="17" t="s">
        <v>240</v>
      </c>
      <c r="BM599" s="17" t="s">
        <v>1416</v>
      </c>
    </row>
    <row r="600" s="11" customFormat="1">
      <c r="B600" s="216"/>
      <c r="C600" s="217"/>
      <c r="D600" s="218" t="s">
        <v>139</v>
      </c>
      <c r="E600" s="219" t="s">
        <v>19</v>
      </c>
      <c r="F600" s="220" t="s">
        <v>1185</v>
      </c>
      <c r="G600" s="217"/>
      <c r="H600" s="221">
        <v>253.31</v>
      </c>
      <c r="I600" s="222"/>
      <c r="J600" s="217"/>
      <c r="K600" s="217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139</v>
      </c>
      <c r="AU600" s="227" t="s">
        <v>82</v>
      </c>
      <c r="AV600" s="11" t="s">
        <v>82</v>
      </c>
      <c r="AW600" s="11" t="s">
        <v>33</v>
      </c>
      <c r="AX600" s="11" t="s">
        <v>80</v>
      </c>
      <c r="AY600" s="227" t="s">
        <v>130</v>
      </c>
    </row>
    <row r="601" s="1" customFormat="1" ht="18" customHeight="1">
      <c r="B601" s="38"/>
      <c r="C601" s="204" t="s">
        <v>1417</v>
      </c>
      <c r="D601" s="204" t="s">
        <v>132</v>
      </c>
      <c r="E601" s="205" t="s">
        <v>1418</v>
      </c>
      <c r="F601" s="206" t="s">
        <v>1419</v>
      </c>
      <c r="G601" s="207" t="s">
        <v>135</v>
      </c>
      <c r="H601" s="208">
        <v>253.31</v>
      </c>
      <c r="I601" s="209"/>
      <c r="J601" s="210">
        <f>ROUND(I601*H601,2)</f>
        <v>0</v>
      </c>
      <c r="K601" s="206" t="s">
        <v>136</v>
      </c>
      <c r="L601" s="43"/>
      <c r="M601" s="211" t="s">
        <v>19</v>
      </c>
      <c r="N601" s="212" t="s">
        <v>43</v>
      </c>
      <c r="O601" s="79"/>
      <c r="P601" s="213">
        <f>O601*H601</f>
        <v>0</v>
      </c>
      <c r="Q601" s="213">
        <v>0.011310000000000001</v>
      </c>
      <c r="R601" s="213">
        <f>Q601*H601</f>
        <v>2.8649361</v>
      </c>
      <c r="S601" s="213">
        <v>0</v>
      </c>
      <c r="T601" s="214">
        <f>S601*H601</f>
        <v>0</v>
      </c>
      <c r="AR601" s="17" t="s">
        <v>240</v>
      </c>
      <c r="AT601" s="17" t="s">
        <v>132</v>
      </c>
      <c r="AU601" s="17" t="s">
        <v>82</v>
      </c>
      <c r="AY601" s="17" t="s">
        <v>130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17" t="s">
        <v>80</v>
      </c>
      <c r="BK601" s="215">
        <f>ROUND(I601*H601,2)</f>
        <v>0</v>
      </c>
      <c r="BL601" s="17" t="s">
        <v>240</v>
      </c>
      <c r="BM601" s="17" t="s">
        <v>1420</v>
      </c>
    </row>
    <row r="602" s="11" customFormat="1">
      <c r="B602" s="216"/>
      <c r="C602" s="217"/>
      <c r="D602" s="218" t="s">
        <v>139</v>
      </c>
      <c r="E602" s="219" t="s">
        <v>19</v>
      </c>
      <c r="F602" s="220" t="s">
        <v>1185</v>
      </c>
      <c r="G602" s="217"/>
      <c r="H602" s="221">
        <v>253.31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139</v>
      </c>
      <c r="AU602" s="227" t="s">
        <v>82</v>
      </c>
      <c r="AV602" s="11" t="s">
        <v>82</v>
      </c>
      <c r="AW602" s="11" t="s">
        <v>33</v>
      </c>
      <c r="AX602" s="11" t="s">
        <v>80</v>
      </c>
      <c r="AY602" s="227" t="s">
        <v>130</v>
      </c>
    </row>
    <row r="603" s="1" customFormat="1" ht="14.4" customHeight="1">
      <c r="B603" s="38"/>
      <c r="C603" s="204" t="s">
        <v>1421</v>
      </c>
      <c r="D603" s="204" t="s">
        <v>132</v>
      </c>
      <c r="E603" s="205" t="s">
        <v>1422</v>
      </c>
      <c r="F603" s="206" t="s">
        <v>1423</v>
      </c>
      <c r="G603" s="207" t="s">
        <v>135</v>
      </c>
      <c r="H603" s="208">
        <v>506.62</v>
      </c>
      <c r="I603" s="209"/>
      <c r="J603" s="210">
        <f>ROUND(I603*H603,2)</f>
        <v>0</v>
      </c>
      <c r="K603" s="206" t="s">
        <v>136</v>
      </c>
      <c r="L603" s="43"/>
      <c r="M603" s="211" t="s">
        <v>19</v>
      </c>
      <c r="N603" s="212" t="s">
        <v>43</v>
      </c>
      <c r="O603" s="79"/>
      <c r="P603" s="213">
        <f>O603*H603</f>
        <v>0</v>
      </c>
      <c r="Q603" s="213">
        <v>0.00020000000000000001</v>
      </c>
      <c r="R603" s="213">
        <f>Q603*H603</f>
        <v>0.10132400000000001</v>
      </c>
      <c r="S603" s="213">
        <v>0</v>
      </c>
      <c r="T603" s="214">
        <f>S603*H603</f>
        <v>0</v>
      </c>
      <c r="AR603" s="17" t="s">
        <v>240</v>
      </c>
      <c r="AT603" s="17" t="s">
        <v>132</v>
      </c>
      <c r="AU603" s="17" t="s">
        <v>82</v>
      </c>
      <c r="AY603" s="17" t="s">
        <v>130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7" t="s">
        <v>80</v>
      </c>
      <c r="BK603" s="215">
        <f>ROUND(I603*H603,2)</f>
        <v>0</v>
      </c>
      <c r="BL603" s="17" t="s">
        <v>240</v>
      </c>
      <c r="BM603" s="17" t="s">
        <v>1424</v>
      </c>
    </row>
    <row r="604" s="1" customFormat="1" ht="14.4" customHeight="1">
      <c r="B604" s="38"/>
      <c r="C604" s="204" t="s">
        <v>1425</v>
      </c>
      <c r="D604" s="204" t="s">
        <v>132</v>
      </c>
      <c r="E604" s="205" t="s">
        <v>1426</v>
      </c>
      <c r="F604" s="206" t="s">
        <v>1427</v>
      </c>
      <c r="G604" s="207" t="s">
        <v>135</v>
      </c>
      <c r="H604" s="208">
        <v>147.21199999999999</v>
      </c>
      <c r="I604" s="209"/>
      <c r="J604" s="210">
        <f>ROUND(I604*H604,2)</f>
        <v>0</v>
      </c>
      <c r="K604" s="206" t="s">
        <v>136</v>
      </c>
      <c r="L604" s="43"/>
      <c r="M604" s="211" t="s">
        <v>19</v>
      </c>
      <c r="N604" s="212" t="s">
        <v>43</v>
      </c>
      <c r="O604" s="79"/>
      <c r="P604" s="213">
        <f>O604*H604</f>
        <v>0</v>
      </c>
      <c r="Q604" s="213">
        <v>0</v>
      </c>
      <c r="R604" s="213">
        <f>Q604*H604</f>
        <v>0</v>
      </c>
      <c r="S604" s="213">
        <v>0</v>
      </c>
      <c r="T604" s="214">
        <f>S604*H604</f>
        <v>0</v>
      </c>
      <c r="AR604" s="17" t="s">
        <v>240</v>
      </c>
      <c r="AT604" s="17" t="s">
        <v>132</v>
      </c>
      <c r="AU604" s="17" t="s">
        <v>82</v>
      </c>
      <c r="AY604" s="17" t="s">
        <v>130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17" t="s">
        <v>80</v>
      </c>
      <c r="BK604" s="215">
        <f>ROUND(I604*H604,2)</f>
        <v>0</v>
      </c>
      <c r="BL604" s="17" t="s">
        <v>240</v>
      </c>
      <c r="BM604" s="17" t="s">
        <v>1428</v>
      </c>
    </row>
    <row r="605" s="11" customFormat="1">
      <c r="B605" s="216"/>
      <c r="C605" s="217"/>
      <c r="D605" s="218" t="s">
        <v>139</v>
      </c>
      <c r="E605" s="219" t="s">
        <v>19</v>
      </c>
      <c r="F605" s="220" t="s">
        <v>1429</v>
      </c>
      <c r="G605" s="217"/>
      <c r="H605" s="221">
        <v>147.21199999999999</v>
      </c>
      <c r="I605" s="222"/>
      <c r="J605" s="217"/>
      <c r="K605" s="217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139</v>
      </c>
      <c r="AU605" s="227" t="s">
        <v>82</v>
      </c>
      <c r="AV605" s="11" t="s">
        <v>82</v>
      </c>
      <c r="AW605" s="11" t="s">
        <v>33</v>
      </c>
      <c r="AX605" s="11" t="s">
        <v>80</v>
      </c>
      <c r="AY605" s="227" t="s">
        <v>130</v>
      </c>
    </row>
    <row r="606" s="1" customFormat="1" ht="18" customHeight="1">
      <c r="B606" s="38"/>
      <c r="C606" s="204" t="s">
        <v>1430</v>
      </c>
      <c r="D606" s="204" t="s">
        <v>132</v>
      </c>
      <c r="E606" s="205" t="s">
        <v>1431</v>
      </c>
      <c r="F606" s="206" t="s">
        <v>1432</v>
      </c>
      <c r="G606" s="207" t="s">
        <v>305</v>
      </c>
      <c r="H606" s="208">
        <v>671</v>
      </c>
      <c r="I606" s="209"/>
      <c r="J606" s="210">
        <f>ROUND(I606*H606,2)</f>
        <v>0</v>
      </c>
      <c r="K606" s="206" t="s">
        <v>136</v>
      </c>
      <c r="L606" s="43"/>
      <c r="M606" s="211" t="s">
        <v>19</v>
      </c>
      <c r="N606" s="212" t="s">
        <v>43</v>
      </c>
      <c r="O606" s="79"/>
      <c r="P606" s="213">
        <f>O606*H606</f>
        <v>0</v>
      </c>
      <c r="Q606" s="213">
        <v>0</v>
      </c>
      <c r="R606" s="213">
        <f>Q606*H606</f>
        <v>0</v>
      </c>
      <c r="S606" s="213">
        <v>0</v>
      </c>
      <c r="T606" s="214">
        <f>S606*H606</f>
        <v>0</v>
      </c>
      <c r="AR606" s="17" t="s">
        <v>240</v>
      </c>
      <c r="AT606" s="17" t="s">
        <v>132</v>
      </c>
      <c r="AU606" s="17" t="s">
        <v>82</v>
      </c>
      <c r="AY606" s="17" t="s">
        <v>130</v>
      </c>
      <c r="BE606" s="215">
        <f>IF(N606="základní",J606,0)</f>
        <v>0</v>
      </c>
      <c r="BF606" s="215">
        <f>IF(N606="snížená",J606,0)</f>
        <v>0</v>
      </c>
      <c r="BG606" s="215">
        <f>IF(N606="zákl. přenesená",J606,0)</f>
        <v>0</v>
      </c>
      <c r="BH606" s="215">
        <f>IF(N606="sníž. přenesená",J606,0)</f>
        <v>0</v>
      </c>
      <c r="BI606" s="215">
        <f>IF(N606="nulová",J606,0)</f>
        <v>0</v>
      </c>
      <c r="BJ606" s="17" t="s">
        <v>80</v>
      </c>
      <c r="BK606" s="215">
        <f>ROUND(I606*H606,2)</f>
        <v>0</v>
      </c>
      <c r="BL606" s="17" t="s">
        <v>240</v>
      </c>
      <c r="BM606" s="17" t="s">
        <v>1433</v>
      </c>
    </row>
    <row r="607" s="11" customFormat="1">
      <c r="B607" s="216"/>
      <c r="C607" s="217"/>
      <c r="D607" s="218" t="s">
        <v>139</v>
      </c>
      <c r="E607" s="219" t="s">
        <v>19</v>
      </c>
      <c r="F607" s="220" t="s">
        <v>1434</v>
      </c>
      <c r="G607" s="217"/>
      <c r="H607" s="221">
        <v>200.5</v>
      </c>
      <c r="I607" s="222"/>
      <c r="J607" s="217"/>
      <c r="K607" s="217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139</v>
      </c>
      <c r="AU607" s="227" t="s">
        <v>82</v>
      </c>
      <c r="AV607" s="11" t="s">
        <v>82</v>
      </c>
      <c r="AW607" s="11" t="s">
        <v>33</v>
      </c>
      <c r="AX607" s="11" t="s">
        <v>72</v>
      </c>
      <c r="AY607" s="227" t="s">
        <v>130</v>
      </c>
    </row>
    <row r="608" s="11" customFormat="1">
      <c r="B608" s="216"/>
      <c r="C608" s="217"/>
      <c r="D608" s="218" t="s">
        <v>139</v>
      </c>
      <c r="E608" s="219" t="s">
        <v>19</v>
      </c>
      <c r="F608" s="220" t="s">
        <v>1435</v>
      </c>
      <c r="G608" s="217"/>
      <c r="H608" s="221">
        <v>470.5</v>
      </c>
      <c r="I608" s="222"/>
      <c r="J608" s="217"/>
      <c r="K608" s="217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139</v>
      </c>
      <c r="AU608" s="227" t="s">
        <v>82</v>
      </c>
      <c r="AV608" s="11" t="s">
        <v>82</v>
      </c>
      <c r="AW608" s="11" t="s">
        <v>33</v>
      </c>
      <c r="AX608" s="11" t="s">
        <v>72</v>
      </c>
      <c r="AY608" s="227" t="s">
        <v>130</v>
      </c>
    </row>
    <row r="609" s="12" customFormat="1">
      <c r="B609" s="228"/>
      <c r="C609" s="229"/>
      <c r="D609" s="218" t="s">
        <v>139</v>
      </c>
      <c r="E609" s="230" t="s">
        <v>19</v>
      </c>
      <c r="F609" s="231" t="s">
        <v>166</v>
      </c>
      <c r="G609" s="229"/>
      <c r="H609" s="232">
        <v>671</v>
      </c>
      <c r="I609" s="233"/>
      <c r="J609" s="229"/>
      <c r="K609" s="229"/>
      <c r="L609" s="234"/>
      <c r="M609" s="235"/>
      <c r="N609" s="236"/>
      <c r="O609" s="236"/>
      <c r="P609" s="236"/>
      <c r="Q609" s="236"/>
      <c r="R609" s="236"/>
      <c r="S609" s="236"/>
      <c r="T609" s="237"/>
      <c r="AT609" s="238" t="s">
        <v>139</v>
      </c>
      <c r="AU609" s="238" t="s">
        <v>82</v>
      </c>
      <c r="AV609" s="12" t="s">
        <v>137</v>
      </c>
      <c r="AW609" s="12" t="s">
        <v>33</v>
      </c>
      <c r="AX609" s="12" t="s">
        <v>80</v>
      </c>
      <c r="AY609" s="238" t="s">
        <v>130</v>
      </c>
    </row>
    <row r="610" s="1" customFormat="1" ht="14.4" customHeight="1">
      <c r="B610" s="38"/>
      <c r="C610" s="253" t="s">
        <v>1436</v>
      </c>
      <c r="D610" s="253" t="s">
        <v>741</v>
      </c>
      <c r="E610" s="254" t="s">
        <v>1437</v>
      </c>
      <c r="F610" s="255" t="s">
        <v>1438</v>
      </c>
      <c r="G610" s="256" t="s">
        <v>156</v>
      </c>
      <c r="H610" s="257">
        <v>5.0839999999999996</v>
      </c>
      <c r="I610" s="258"/>
      <c r="J610" s="259">
        <f>ROUND(I610*H610,2)</f>
        <v>0</v>
      </c>
      <c r="K610" s="255" t="s">
        <v>19</v>
      </c>
      <c r="L610" s="260"/>
      <c r="M610" s="261" t="s">
        <v>19</v>
      </c>
      <c r="N610" s="262" t="s">
        <v>43</v>
      </c>
      <c r="O610" s="79"/>
      <c r="P610" s="213">
        <f>O610*H610</f>
        <v>0</v>
      </c>
      <c r="Q610" s="213">
        <v>0.55000000000000004</v>
      </c>
      <c r="R610" s="213">
        <f>Q610*H610</f>
        <v>2.7962000000000002</v>
      </c>
      <c r="S610" s="213">
        <v>0</v>
      </c>
      <c r="T610" s="214">
        <f>S610*H610</f>
        <v>0</v>
      </c>
      <c r="AR610" s="17" t="s">
        <v>346</v>
      </c>
      <c r="AT610" s="17" t="s">
        <v>741</v>
      </c>
      <c r="AU610" s="17" t="s">
        <v>82</v>
      </c>
      <c r="AY610" s="17" t="s">
        <v>130</v>
      </c>
      <c r="BE610" s="215">
        <f>IF(N610="základní",J610,0)</f>
        <v>0</v>
      </c>
      <c r="BF610" s="215">
        <f>IF(N610="snížená",J610,0)</f>
        <v>0</v>
      </c>
      <c r="BG610" s="215">
        <f>IF(N610="zákl. přenesená",J610,0)</f>
        <v>0</v>
      </c>
      <c r="BH610" s="215">
        <f>IF(N610="sníž. přenesená",J610,0)</f>
        <v>0</v>
      </c>
      <c r="BI610" s="215">
        <f>IF(N610="nulová",J610,0)</f>
        <v>0</v>
      </c>
      <c r="BJ610" s="17" t="s">
        <v>80</v>
      </c>
      <c r="BK610" s="215">
        <f>ROUND(I610*H610,2)</f>
        <v>0</v>
      </c>
      <c r="BL610" s="17" t="s">
        <v>240</v>
      </c>
      <c r="BM610" s="17" t="s">
        <v>1439</v>
      </c>
    </row>
    <row r="611" s="11" customFormat="1">
      <c r="B611" s="216"/>
      <c r="C611" s="217"/>
      <c r="D611" s="218" t="s">
        <v>139</v>
      </c>
      <c r="E611" s="219" t="s">
        <v>19</v>
      </c>
      <c r="F611" s="220" t="s">
        <v>1440</v>
      </c>
      <c r="G611" s="217"/>
      <c r="H611" s="221">
        <v>2.8260000000000001</v>
      </c>
      <c r="I611" s="222"/>
      <c r="J611" s="217"/>
      <c r="K611" s="217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139</v>
      </c>
      <c r="AU611" s="227" t="s">
        <v>82</v>
      </c>
      <c r="AV611" s="11" t="s">
        <v>82</v>
      </c>
      <c r="AW611" s="11" t="s">
        <v>33</v>
      </c>
      <c r="AX611" s="11" t="s">
        <v>72</v>
      </c>
      <c r="AY611" s="227" t="s">
        <v>130</v>
      </c>
    </row>
    <row r="612" s="11" customFormat="1">
      <c r="B612" s="216"/>
      <c r="C612" s="217"/>
      <c r="D612" s="218" t="s">
        <v>139</v>
      </c>
      <c r="E612" s="219" t="s">
        <v>19</v>
      </c>
      <c r="F612" s="220" t="s">
        <v>1441</v>
      </c>
      <c r="G612" s="217"/>
      <c r="H612" s="221">
        <v>2.258</v>
      </c>
      <c r="I612" s="222"/>
      <c r="J612" s="217"/>
      <c r="K612" s="217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139</v>
      </c>
      <c r="AU612" s="227" t="s">
        <v>82</v>
      </c>
      <c r="AV612" s="11" t="s">
        <v>82</v>
      </c>
      <c r="AW612" s="11" t="s">
        <v>33</v>
      </c>
      <c r="AX612" s="11" t="s">
        <v>72</v>
      </c>
      <c r="AY612" s="227" t="s">
        <v>130</v>
      </c>
    </row>
    <row r="613" s="12" customFormat="1">
      <c r="B613" s="228"/>
      <c r="C613" s="229"/>
      <c r="D613" s="218" t="s">
        <v>139</v>
      </c>
      <c r="E613" s="230" t="s">
        <v>19</v>
      </c>
      <c r="F613" s="231" t="s">
        <v>166</v>
      </c>
      <c r="G613" s="229"/>
      <c r="H613" s="232">
        <v>5.0839999999999996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AT613" s="238" t="s">
        <v>139</v>
      </c>
      <c r="AU613" s="238" t="s">
        <v>82</v>
      </c>
      <c r="AV613" s="12" t="s">
        <v>137</v>
      </c>
      <c r="AW613" s="12" t="s">
        <v>33</v>
      </c>
      <c r="AX613" s="12" t="s">
        <v>80</v>
      </c>
      <c r="AY613" s="238" t="s">
        <v>130</v>
      </c>
    </row>
    <row r="614" s="1" customFormat="1" ht="18" customHeight="1">
      <c r="B614" s="38"/>
      <c r="C614" s="204" t="s">
        <v>1442</v>
      </c>
      <c r="D614" s="204" t="s">
        <v>132</v>
      </c>
      <c r="E614" s="205" t="s">
        <v>1443</v>
      </c>
      <c r="F614" s="206" t="s">
        <v>1444</v>
      </c>
      <c r="G614" s="207" t="s">
        <v>1170</v>
      </c>
      <c r="H614" s="276"/>
      <c r="I614" s="209"/>
      <c r="J614" s="210">
        <f>ROUND(I614*H614,2)</f>
        <v>0</v>
      </c>
      <c r="K614" s="206" t="s">
        <v>136</v>
      </c>
      <c r="L614" s="43"/>
      <c r="M614" s="211" t="s">
        <v>19</v>
      </c>
      <c r="N614" s="212" t="s">
        <v>43</v>
      </c>
      <c r="O614" s="79"/>
      <c r="P614" s="213">
        <f>O614*H614</f>
        <v>0</v>
      </c>
      <c r="Q614" s="213">
        <v>0</v>
      </c>
      <c r="R614" s="213">
        <f>Q614*H614</f>
        <v>0</v>
      </c>
      <c r="S614" s="213">
        <v>0</v>
      </c>
      <c r="T614" s="214">
        <f>S614*H614</f>
        <v>0</v>
      </c>
      <c r="AR614" s="17" t="s">
        <v>240</v>
      </c>
      <c r="AT614" s="17" t="s">
        <v>132</v>
      </c>
      <c r="AU614" s="17" t="s">
        <v>82</v>
      </c>
      <c r="AY614" s="17" t="s">
        <v>130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17" t="s">
        <v>80</v>
      </c>
      <c r="BK614" s="215">
        <f>ROUND(I614*H614,2)</f>
        <v>0</v>
      </c>
      <c r="BL614" s="17" t="s">
        <v>240</v>
      </c>
      <c r="BM614" s="17" t="s">
        <v>1445</v>
      </c>
    </row>
    <row r="615" s="10" customFormat="1" ht="22.8" customHeight="1">
      <c r="B615" s="188"/>
      <c r="C615" s="189"/>
      <c r="D615" s="190" t="s">
        <v>71</v>
      </c>
      <c r="E615" s="202" t="s">
        <v>500</v>
      </c>
      <c r="F615" s="202" t="s">
        <v>501</v>
      </c>
      <c r="G615" s="189"/>
      <c r="H615" s="189"/>
      <c r="I615" s="192"/>
      <c r="J615" s="203">
        <f>BK615</f>
        <v>0</v>
      </c>
      <c r="K615" s="189"/>
      <c r="L615" s="194"/>
      <c r="M615" s="195"/>
      <c r="N615" s="196"/>
      <c r="O615" s="196"/>
      <c r="P615" s="197">
        <f>SUM(P616:P639)</f>
        <v>0</v>
      </c>
      <c r="Q615" s="196"/>
      <c r="R615" s="197">
        <f>SUM(R616:R639)</f>
        <v>28.7763025</v>
      </c>
      <c r="S615" s="196"/>
      <c r="T615" s="198">
        <f>SUM(T616:T639)</f>
        <v>0</v>
      </c>
      <c r="AR615" s="199" t="s">
        <v>82</v>
      </c>
      <c r="AT615" s="200" t="s">
        <v>71</v>
      </c>
      <c r="AU615" s="200" t="s">
        <v>80</v>
      </c>
      <c r="AY615" s="199" t="s">
        <v>130</v>
      </c>
      <c r="BK615" s="201">
        <f>SUM(BK616:BK639)</f>
        <v>0</v>
      </c>
    </row>
    <row r="616" s="1" customFormat="1" ht="18" customHeight="1">
      <c r="B616" s="38"/>
      <c r="C616" s="204" t="s">
        <v>1446</v>
      </c>
      <c r="D616" s="204" t="s">
        <v>132</v>
      </c>
      <c r="E616" s="205" t="s">
        <v>1447</v>
      </c>
      <c r="F616" s="206" t="s">
        <v>1448</v>
      </c>
      <c r="G616" s="207" t="s">
        <v>135</v>
      </c>
      <c r="H616" s="208">
        <v>295.82600000000002</v>
      </c>
      <c r="I616" s="209"/>
      <c r="J616" s="210">
        <f>ROUND(I616*H616,2)</f>
        <v>0</v>
      </c>
      <c r="K616" s="206" t="s">
        <v>136</v>
      </c>
      <c r="L616" s="43"/>
      <c r="M616" s="211" t="s">
        <v>19</v>
      </c>
      <c r="N616" s="212" t="s">
        <v>43</v>
      </c>
      <c r="O616" s="79"/>
      <c r="P616" s="213">
        <f>O616*H616</f>
        <v>0</v>
      </c>
      <c r="Q616" s="213">
        <v>0.052499999999999998</v>
      </c>
      <c r="R616" s="213">
        <f>Q616*H616</f>
        <v>15.530865</v>
      </c>
      <c r="S616" s="213">
        <v>0</v>
      </c>
      <c r="T616" s="214">
        <f>S616*H616</f>
        <v>0</v>
      </c>
      <c r="AR616" s="17" t="s">
        <v>240</v>
      </c>
      <c r="AT616" s="17" t="s">
        <v>132</v>
      </c>
      <c r="AU616" s="17" t="s">
        <v>82</v>
      </c>
      <c r="AY616" s="17" t="s">
        <v>130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17" t="s">
        <v>80</v>
      </c>
      <c r="BK616" s="215">
        <f>ROUND(I616*H616,2)</f>
        <v>0</v>
      </c>
      <c r="BL616" s="17" t="s">
        <v>240</v>
      </c>
      <c r="BM616" s="17" t="s">
        <v>1449</v>
      </c>
    </row>
    <row r="617" s="13" customFormat="1">
      <c r="B617" s="239"/>
      <c r="C617" s="240"/>
      <c r="D617" s="218" t="s">
        <v>139</v>
      </c>
      <c r="E617" s="241" t="s">
        <v>19</v>
      </c>
      <c r="F617" s="242" t="s">
        <v>220</v>
      </c>
      <c r="G617" s="240"/>
      <c r="H617" s="241" t="s">
        <v>19</v>
      </c>
      <c r="I617" s="243"/>
      <c r="J617" s="240"/>
      <c r="K617" s="240"/>
      <c r="L617" s="244"/>
      <c r="M617" s="245"/>
      <c r="N617" s="246"/>
      <c r="O617" s="246"/>
      <c r="P617" s="246"/>
      <c r="Q617" s="246"/>
      <c r="R617" s="246"/>
      <c r="S617" s="246"/>
      <c r="T617" s="247"/>
      <c r="AT617" s="248" t="s">
        <v>139</v>
      </c>
      <c r="AU617" s="248" t="s">
        <v>82</v>
      </c>
      <c r="AV617" s="13" t="s">
        <v>80</v>
      </c>
      <c r="AW617" s="13" t="s">
        <v>33</v>
      </c>
      <c r="AX617" s="13" t="s">
        <v>72</v>
      </c>
      <c r="AY617" s="248" t="s">
        <v>130</v>
      </c>
    </row>
    <row r="618" s="11" customFormat="1">
      <c r="B618" s="216"/>
      <c r="C618" s="217"/>
      <c r="D618" s="218" t="s">
        <v>139</v>
      </c>
      <c r="E618" s="219" t="s">
        <v>19</v>
      </c>
      <c r="F618" s="220" t="s">
        <v>1450</v>
      </c>
      <c r="G618" s="217"/>
      <c r="H618" s="221">
        <v>91.495999999999995</v>
      </c>
      <c r="I618" s="222"/>
      <c r="J618" s="217"/>
      <c r="K618" s="217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139</v>
      </c>
      <c r="AU618" s="227" t="s">
        <v>82</v>
      </c>
      <c r="AV618" s="11" t="s">
        <v>82</v>
      </c>
      <c r="AW618" s="11" t="s">
        <v>33</v>
      </c>
      <c r="AX618" s="11" t="s">
        <v>72</v>
      </c>
      <c r="AY618" s="227" t="s">
        <v>130</v>
      </c>
    </row>
    <row r="619" s="11" customFormat="1">
      <c r="B619" s="216"/>
      <c r="C619" s="217"/>
      <c r="D619" s="218" t="s">
        <v>139</v>
      </c>
      <c r="E619" s="219" t="s">
        <v>19</v>
      </c>
      <c r="F619" s="220" t="s">
        <v>1451</v>
      </c>
      <c r="G619" s="217"/>
      <c r="H619" s="221">
        <v>54.539999999999999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139</v>
      </c>
      <c r="AU619" s="227" t="s">
        <v>82</v>
      </c>
      <c r="AV619" s="11" t="s">
        <v>82</v>
      </c>
      <c r="AW619" s="11" t="s">
        <v>33</v>
      </c>
      <c r="AX619" s="11" t="s">
        <v>72</v>
      </c>
      <c r="AY619" s="227" t="s">
        <v>130</v>
      </c>
    </row>
    <row r="620" s="11" customFormat="1">
      <c r="B620" s="216"/>
      <c r="C620" s="217"/>
      <c r="D620" s="218" t="s">
        <v>139</v>
      </c>
      <c r="E620" s="219" t="s">
        <v>19</v>
      </c>
      <c r="F620" s="220" t="s">
        <v>1452</v>
      </c>
      <c r="G620" s="217"/>
      <c r="H620" s="221">
        <v>55.018000000000001</v>
      </c>
      <c r="I620" s="222"/>
      <c r="J620" s="217"/>
      <c r="K620" s="217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139</v>
      </c>
      <c r="AU620" s="227" t="s">
        <v>82</v>
      </c>
      <c r="AV620" s="11" t="s">
        <v>82</v>
      </c>
      <c r="AW620" s="11" t="s">
        <v>33</v>
      </c>
      <c r="AX620" s="11" t="s">
        <v>72</v>
      </c>
      <c r="AY620" s="227" t="s">
        <v>130</v>
      </c>
    </row>
    <row r="621" s="11" customFormat="1">
      <c r="B621" s="216"/>
      <c r="C621" s="217"/>
      <c r="D621" s="218" t="s">
        <v>139</v>
      </c>
      <c r="E621" s="219" t="s">
        <v>19</v>
      </c>
      <c r="F621" s="220" t="s">
        <v>1453</v>
      </c>
      <c r="G621" s="217"/>
      <c r="H621" s="221">
        <v>101.905</v>
      </c>
      <c r="I621" s="222"/>
      <c r="J621" s="217"/>
      <c r="K621" s="217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139</v>
      </c>
      <c r="AU621" s="227" t="s">
        <v>82</v>
      </c>
      <c r="AV621" s="11" t="s">
        <v>82</v>
      </c>
      <c r="AW621" s="11" t="s">
        <v>33</v>
      </c>
      <c r="AX621" s="11" t="s">
        <v>72</v>
      </c>
      <c r="AY621" s="227" t="s">
        <v>130</v>
      </c>
    </row>
    <row r="622" s="11" customFormat="1">
      <c r="B622" s="216"/>
      <c r="C622" s="217"/>
      <c r="D622" s="218" t="s">
        <v>139</v>
      </c>
      <c r="E622" s="219" t="s">
        <v>19</v>
      </c>
      <c r="F622" s="220" t="s">
        <v>1454</v>
      </c>
      <c r="G622" s="217"/>
      <c r="H622" s="221">
        <v>-7.133</v>
      </c>
      <c r="I622" s="222"/>
      <c r="J622" s="217"/>
      <c r="K622" s="217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139</v>
      </c>
      <c r="AU622" s="227" t="s">
        <v>82</v>
      </c>
      <c r="AV622" s="11" t="s">
        <v>82</v>
      </c>
      <c r="AW622" s="11" t="s">
        <v>33</v>
      </c>
      <c r="AX622" s="11" t="s">
        <v>72</v>
      </c>
      <c r="AY622" s="227" t="s">
        <v>130</v>
      </c>
    </row>
    <row r="623" s="12" customFormat="1">
      <c r="B623" s="228"/>
      <c r="C623" s="229"/>
      <c r="D623" s="218" t="s">
        <v>139</v>
      </c>
      <c r="E623" s="230" t="s">
        <v>19</v>
      </c>
      <c r="F623" s="231" t="s">
        <v>166</v>
      </c>
      <c r="G623" s="229"/>
      <c r="H623" s="232">
        <v>295.82600000000002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139</v>
      </c>
      <c r="AU623" s="238" t="s">
        <v>82</v>
      </c>
      <c r="AV623" s="12" t="s">
        <v>137</v>
      </c>
      <c r="AW623" s="12" t="s">
        <v>33</v>
      </c>
      <c r="AX623" s="12" t="s">
        <v>80</v>
      </c>
      <c r="AY623" s="238" t="s">
        <v>130</v>
      </c>
    </row>
    <row r="624" s="1" customFormat="1" ht="18" customHeight="1">
      <c r="B624" s="38"/>
      <c r="C624" s="204" t="s">
        <v>1455</v>
      </c>
      <c r="D624" s="204" t="s">
        <v>132</v>
      </c>
      <c r="E624" s="205" t="s">
        <v>1456</v>
      </c>
      <c r="F624" s="206" t="s">
        <v>1457</v>
      </c>
      <c r="G624" s="207" t="s">
        <v>135</v>
      </c>
      <c r="H624" s="208">
        <v>113.68000000000001</v>
      </c>
      <c r="I624" s="209"/>
      <c r="J624" s="210">
        <f>ROUND(I624*H624,2)</f>
        <v>0</v>
      </c>
      <c r="K624" s="206" t="s">
        <v>136</v>
      </c>
      <c r="L624" s="43"/>
      <c r="M624" s="211" t="s">
        <v>19</v>
      </c>
      <c r="N624" s="212" t="s">
        <v>43</v>
      </c>
      <c r="O624" s="79"/>
      <c r="P624" s="213">
        <f>O624*H624</f>
        <v>0</v>
      </c>
      <c r="Q624" s="213">
        <v>0.029229999999999999</v>
      </c>
      <c r="R624" s="213">
        <f>Q624*H624</f>
        <v>3.3228664000000001</v>
      </c>
      <c r="S624" s="213">
        <v>0</v>
      </c>
      <c r="T624" s="214">
        <f>S624*H624</f>
        <v>0</v>
      </c>
      <c r="AR624" s="17" t="s">
        <v>240</v>
      </c>
      <c r="AT624" s="17" t="s">
        <v>132</v>
      </c>
      <c r="AU624" s="17" t="s">
        <v>82</v>
      </c>
      <c r="AY624" s="17" t="s">
        <v>130</v>
      </c>
      <c r="BE624" s="215">
        <f>IF(N624="základní",J624,0)</f>
        <v>0</v>
      </c>
      <c r="BF624" s="215">
        <f>IF(N624="snížená",J624,0)</f>
        <v>0</v>
      </c>
      <c r="BG624" s="215">
        <f>IF(N624="zákl. přenesená",J624,0)</f>
        <v>0</v>
      </c>
      <c r="BH624" s="215">
        <f>IF(N624="sníž. přenesená",J624,0)</f>
        <v>0</v>
      </c>
      <c r="BI624" s="215">
        <f>IF(N624="nulová",J624,0)</f>
        <v>0</v>
      </c>
      <c r="BJ624" s="17" t="s">
        <v>80</v>
      </c>
      <c r="BK624" s="215">
        <f>ROUND(I624*H624,2)</f>
        <v>0</v>
      </c>
      <c r="BL624" s="17" t="s">
        <v>240</v>
      </c>
      <c r="BM624" s="17" t="s">
        <v>1458</v>
      </c>
    </row>
    <row r="625" s="11" customFormat="1">
      <c r="B625" s="216"/>
      <c r="C625" s="217"/>
      <c r="D625" s="218" t="s">
        <v>139</v>
      </c>
      <c r="E625" s="219" t="s">
        <v>19</v>
      </c>
      <c r="F625" s="220" t="s">
        <v>1459</v>
      </c>
      <c r="G625" s="217"/>
      <c r="H625" s="221">
        <v>21.789999999999999</v>
      </c>
      <c r="I625" s="222"/>
      <c r="J625" s="217"/>
      <c r="K625" s="217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139</v>
      </c>
      <c r="AU625" s="227" t="s">
        <v>82</v>
      </c>
      <c r="AV625" s="11" t="s">
        <v>82</v>
      </c>
      <c r="AW625" s="11" t="s">
        <v>33</v>
      </c>
      <c r="AX625" s="11" t="s">
        <v>72</v>
      </c>
      <c r="AY625" s="227" t="s">
        <v>130</v>
      </c>
    </row>
    <row r="626" s="11" customFormat="1">
      <c r="B626" s="216"/>
      <c r="C626" s="217"/>
      <c r="D626" s="218" t="s">
        <v>139</v>
      </c>
      <c r="E626" s="219" t="s">
        <v>19</v>
      </c>
      <c r="F626" s="220" t="s">
        <v>1460</v>
      </c>
      <c r="G626" s="217"/>
      <c r="H626" s="221">
        <v>2.29</v>
      </c>
      <c r="I626" s="222"/>
      <c r="J626" s="217"/>
      <c r="K626" s="217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139</v>
      </c>
      <c r="AU626" s="227" t="s">
        <v>82</v>
      </c>
      <c r="AV626" s="11" t="s">
        <v>82</v>
      </c>
      <c r="AW626" s="11" t="s">
        <v>33</v>
      </c>
      <c r="AX626" s="11" t="s">
        <v>72</v>
      </c>
      <c r="AY626" s="227" t="s">
        <v>130</v>
      </c>
    </row>
    <row r="627" s="11" customFormat="1">
      <c r="B627" s="216"/>
      <c r="C627" s="217"/>
      <c r="D627" s="218" t="s">
        <v>139</v>
      </c>
      <c r="E627" s="219" t="s">
        <v>19</v>
      </c>
      <c r="F627" s="220" t="s">
        <v>1461</v>
      </c>
      <c r="G627" s="217"/>
      <c r="H627" s="221">
        <v>89.599999999999994</v>
      </c>
      <c r="I627" s="222"/>
      <c r="J627" s="217"/>
      <c r="K627" s="217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139</v>
      </c>
      <c r="AU627" s="227" t="s">
        <v>82</v>
      </c>
      <c r="AV627" s="11" t="s">
        <v>82</v>
      </c>
      <c r="AW627" s="11" t="s">
        <v>33</v>
      </c>
      <c r="AX627" s="11" t="s">
        <v>72</v>
      </c>
      <c r="AY627" s="227" t="s">
        <v>130</v>
      </c>
    </row>
    <row r="628" s="12" customFormat="1">
      <c r="B628" s="228"/>
      <c r="C628" s="229"/>
      <c r="D628" s="218" t="s">
        <v>139</v>
      </c>
      <c r="E628" s="230" t="s">
        <v>1462</v>
      </c>
      <c r="F628" s="231" t="s">
        <v>166</v>
      </c>
      <c r="G628" s="229"/>
      <c r="H628" s="232">
        <v>113.68000000000001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139</v>
      </c>
      <c r="AU628" s="238" t="s">
        <v>82</v>
      </c>
      <c r="AV628" s="12" t="s">
        <v>137</v>
      </c>
      <c r="AW628" s="12" t="s">
        <v>33</v>
      </c>
      <c r="AX628" s="12" t="s">
        <v>80</v>
      </c>
      <c r="AY628" s="238" t="s">
        <v>130</v>
      </c>
    </row>
    <row r="629" s="1" customFormat="1" ht="18" customHeight="1">
      <c r="B629" s="38"/>
      <c r="C629" s="204" t="s">
        <v>1463</v>
      </c>
      <c r="D629" s="204" t="s">
        <v>132</v>
      </c>
      <c r="E629" s="205" t="s">
        <v>1464</v>
      </c>
      <c r="F629" s="206" t="s">
        <v>1465</v>
      </c>
      <c r="G629" s="207" t="s">
        <v>135</v>
      </c>
      <c r="H629" s="208">
        <v>253.31</v>
      </c>
      <c r="I629" s="209"/>
      <c r="J629" s="210">
        <f>ROUND(I629*H629,2)</f>
        <v>0</v>
      </c>
      <c r="K629" s="206" t="s">
        <v>136</v>
      </c>
      <c r="L629" s="43"/>
      <c r="M629" s="211" t="s">
        <v>19</v>
      </c>
      <c r="N629" s="212" t="s">
        <v>43</v>
      </c>
      <c r="O629" s="79"/>
      <c r="P629" s="213">
        <f>O629*H629</f>
        <v>0</v>
      </c>
      <c r="Q629" s="213">
        <v>0.036810000000000002</v>
      </c>
      <c r="R629" s="213">
        <f>Q629*H629</f>
        <v>9.3243410999999998</v>
      </c>
      <c r="S629" s="213">
        <v>0</v>
      </c>
      <c r="T629" s="214">
        <f>S629*H629</f>
        <v>0</v>
      </c>
      <c r="AR629" s="17" t="s">
        <v>240</v>
      </c>
      <c r="AT629" s="17" t="s">
        <v>132</v>
      </c>
      <c r="AU629" s="17" t="s">
        <v>82</v>
      </c>
      <c r="AY629" s="17" t="s">
        <v>130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17" t="s">
        <v>80</v>
      </c>
      <c r="BK629" s="215">
        <f>ROUND(I629*H629,2)</f>
        <v>0</v>
      </c>
      <c r="BL629" s="17" t="s">
        <v>240</v>
      </c>
      <c r="BM629" s="17" t="s">
        <v>1466</v>
      </c>
    </row>
    <row r="630" s="11" customFormat="1">
      <c r="B630" s="216"/>
      <c r="C630" s="217"/>
      <c r="D630" s="218" t="s">
        <v>139</v>
      </c>
      <c r="E630" s="219" t="s">
        <v>19</v>
      </c>
      <c r="F630" s="220" t="s">
        <v>1185</v>
      </c>
      <c r="G630" s="217"/>
      <c r="H630" s="221">
        <v>253.31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139</v>
      </c>
      <c r="AU630" s="227" t="s">
        <v>82</v>
      </c>
      <c r="AV630" s="11" t="s">
        <v>82</v>
      </c>
      <c r="AW630" s="11" t="s">
        <v>33</v>
      </c>
      <c r="AX630" s="11" t="s">
        <v>80</v>
      </c>
      <c r="AY630" s="227" t="s">
        <v>130</v>
      </c>
    </row>
    <row r="631" s="1" customFormat="1" ht="18" customHeight="1">
      <c r="B631" s="38"/>
      <c r="C631" s="204" t="s">
        <v>1467</v>
      </c>
      <c r="D631" s="204" t="s">
        <v>132</v>
      </c>
      <c r="E631" s="205" t="s">
        <v>1468</v>
      </c>
      <c r="F631" s="206" t="s">
        <v>1469</v>
      </c>
      <c r="G631" s="207" t="s">
        <v>721</v>
      </c>
      <c r="H631" s="208">
        <v>9</v>
      </c>
      <c r="I631" s="209"/>
      <c r="J631" s="210">
        <f>ROUND(I631*H631,2)</f>
        <v>0</v>
      </c>
      <c r="K631" s="206" t="s">
        <v>136</v>
      </c>
      <c r="L631" s="43"/>
      <c r="M631" s="211" t="s">
        <v>19</v>
      </c>
      <c r="N631" s="212" t="s">
        <v>43</v>
      </c>
      <c r="O631" s="79"/>
      <c r="P631" s="213">
        <f>O631*H631</f>
        <v>0</v>
      </c>
      <c r="Q631" s="213">
        <v>0.00022000000000000001</v>
      </c>
      <c r="R631" s="213">
        <f>Q631*H631</f>
        <v>0.00198</v>
      </c>
      <c r="S631" s="213">
        <v>0</v>
      </c>
      <c r="T631" s="214">
        <f>S631*H631</f>
        <v>0</v>
      </c>
      <c r="AR631" s="17" t="s">
        <v>240</v>
      </c>
      <c r="AT631" s="17" t="s">
        <v>132</v>
      </c>
      <c r="AU631" s="17" t="s">
        <v>82</v>
      </c>
      <c r="AY631" s="17" t="s">
        <v>130</v>
      </c>
      <c r="BE631" s="215">
        <f>IF(N631="základní",J631,0)</f>
        <v>0</v>
      </c>
      <c r="BF631" s="215">
        <f>IF(N631="snížená",J631,0)</f>
        <v>0</v>
      </c>
      <c r="BG631" s="215">
        <f>IF(N631="zákl. přenesená",J631,0)</f>
        <v>0</v>
      </c>
      <c r="BH631" s="215">
        <f>IF(N631="sníž. přenesená",J631,0)</f>
        <v>0</v>
      </c>
      <c r="BI631" s="215">
        <f>IF(N631="nulová",J631,0)</f>
        <v>0</v>
      </c>
      <c r="BJ631" s="17" t="s">
        <v>80</v>
      </c>
      <c r="BK631" s="215">
        <f>ROUND(I631*H631,2)</f>
        <v>0</v>
      </c>
      <c r="BL631" s="17" t="s">
        <v>240</v>
      </c>
      <c r="BM631" s="17" t="s">
        <v>1470</v>
      </c>
    </row>
    <row r="632" s="1" customFormat="1" ht="14.4" customHeight="1">
      <c r="B632" s="38"/>
      <c r="C632" s="253" t="s">
        <v>1471</v>
      </c>
      <c r="D632" s="253" t="s">
        <v>741</v>
      </c>
      <c r="E632" s="254" t="s">
        <v>1472</v>
      </c>
      <c r="F632" s="255" t="s">
        <v>1473</v>
      </c>
      <c r="G632" s="256" t="s">
        <v>721</v>
      </c>
      <c r="H632" s="257">
        <v>3</v>
      </c>
      <c r="I632" s="258"/>
      <c r="J632" s="259">
        <f>ROUND(I632*H632,2)</f>
        <v>0</v>
      </c>
      <c r="K632" s="255" t="s">
        <v>136</v>
      </c>
      <c r="L632" s="260"/>
      <c r="M632" s="261" t="s">
        <v>19</v>
      </c>
      <c r="N632" s="262" t="s">
        <v>43</v>
      </c>
      <c r="O632" s="79"/>
      <c r="P632" s="213">
        <f>O632*H632</f>
        <v>0</v>
      </c>
      <c r="Q632" s="213">
        <v>0.025420000000000002</v>
      </c>
      <c r="R632" s="213">
        <f>Q632*H632</f>
        <v>0.076260000000000008</v>
      </c>
      <c r="S632" s="213">
        <v>0</v>
      </c>
      <c r="T632" s="214">
        <f>S632*H632</f>
        <v>0</v>
      </c>
      <c r="AR632" s="17" t="s">
        <v>346</v>
      </c>
      <c r="AT632" s="17" t="s">
        <v>741</v>
      </c>
      <c r="AU632" s="17" t="s">
        <v>82</v>
      </c>
      <c r="AY632" s="17" t="s">
        <v>130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17" t="s">
        <v>80</v>
      </c>
      <c r="BK632" s="215">
        <f>ROUND(I632*H632,2)</f>
        <v>0</v>
      </c>
      <c r="BL632" s="17" t="s">
        <v>240</v>
      </c>
      <c r="BM632" s="17" t="s">
        <v>1474</v>
      </c>
    </row>
    <row r="633" s="1" customFormat="1" ht="14.4" customHeight="1">
      <c r="B633" s="38"/>
      <c r="C633" s="253" t="s">
        <v>1475</v>
      </c>
      <c r="D633" s="253" t="s">
        <v>741</v>
      </c>
      <c r="E633" s="254" t="s">
        <v>1476</v>
      </c>
      <c r="F633" s="255" t="s">
        <v>1477</v>
      </c>
      <c r="G633" s="256" t="s">
        <v>721</v>
      </c>
      <c r="H633" s="257">
        <v>6</v>
      </c>
      <c r="I633" s="258"/>
      <c r="J633" s="259">
        <f>ROUND(I633*H633,2)</f>
        <v>0</v>
      </c>
      <c r="K633" s="255" t="s">
        <v>136</v>
      </c>
      <c r="L633" s="260"/>
      <c r="M633" s="261" t="s">
        <v>19</v>
      </c>
      <c r="N633" s="262" t="s">
        <v>43</v>
      </c>
      <c r="O633" s="79"/>
      <c r="P633" s="213">
        <f>O633*H633</f>
        <v>0</v>
      </c>
      <c r="Q633" s="213">
        <v>0.026190000000000001</v>
      </c>
      <c r="R633" s="213">
        <f>Q633*H633</f>
        <v>0.15714</v>
      </c>
      <c r="S633" s="213">
        <v>0</v>
      </c>
      <c r="T633" s="214">
        <f>S633*H633</f>
        <v>0</v>
      </c>
      <c r="AR633" s="17" t="s">
        <v>346</v>
      </c>
      <c r="AT633" s="17" t="s">
        <v>741</v>
      </c>
      <c r="AU633" s="17" t="s">
        <v>82</v>
      </c>
      <c r="AY633" s="17" t="s">
        <v>130</v>
      </c>
      <c r="BE633" s="215">
        <f>IF(N633="základní",J633,0)</f>
        <v>0</v>
      </c>
      <c r="BF633" s="215">
        <f>IF(N633="snížená",J633,0)</f>
        <v>0</v>
      </c>
      <c r="BG633" s="215">
        <f>IF(N633="zákl. přenesená",J633,0)</f>
        <v>0</v>
      </c>
      <c r="BH633" s="215">
        <f>IF(N633="sníž. přenesená",J633,0)</f>
        <v>0</v>
      </c>
      <c r="BI633" s="215">
        <f>IF(N633="nulová",J633,0)</f>
        <v>0</v>
      </c>
      <c r="BJ633" s="17" t="s">
        <v>80</v>
      </c>
      <c r="BK633" s="215">
        <f>ROUND(I633*H633,2)</f>
        <v>0</v>
      </c>
      <c r="BL633" s="17" t="s">
        <v>240</v>
      </c>
      <c r="BM633" s="17" t="s">
        <v>1478</v>
      </c>
    </row>
    <row r="634" s="1" customFormat="1" ht="18" customHeight="1">
      <c r="B634" s="38"/>
      <c r="C634" s="204" t="s">
        <v>1479</v>
      </c>
      <c r="D634" s="204" t="s">
        <v>132</v>
      </c>
      <c r="E634" s="205" t="s">
        <v>1480</v>
      </c>
      <c r="F634" s="206" t="s">
        <v>1481</v>
      </c>
      <c r="G634" s="207" t="s">
        <v>721</v>
      </c>
      <c r="H634" s="208">
        <v>3</v>
      </c>
      <c r="I634" s="209"/>
      <c r="J634" s="210">
        <f>ROUND(I634*H634,2)</f>
        <v>0</v>
      </c>
      <c r="K634" s="206" t="s">
        <v>136</v>
      </c>
      <c r="L634" s="43"/>
      <c r="M634" s="211" t="s">
        <v>19</v>
      </c>
      <c r="N634" s="212" t="s">
        <v>43</v>
      </c>
      <c r="O634" s="79"/>
      <c r="P634" s="213">
        <f>O634*H634</f>
        <v>0</v>
      </c>
      <c r="Q634" s="213">
        <v>0.00022000000000000001</v>
      </c>
      <c r="R634" s="213">
        <f>Q634*H634</f>
        <v>0.00066</v>
      </c>
      <c r="S634" s="213">
        <v>0</v>
      </c>
      <c r="T634" s="214">
        <f>S634*H634</f>
        <v>0</v>
      </c>
      <c r="AR634" s="17" t="s">
        <v>240</v>
      </c>
      <c r="AT634" s="17" t="s">
        <v>132</v>
      </c>
      <c r="AU634" s="17" t="s">
        <v>82</v>
      </c>
      <c r="AY634" s="17" t="s">
        <v>130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17" t="s">
        <v>80</v>
      </c>
      <c r="BK634" s="215">
        <f>ROUND(I634*H634,2)</f>
        <v>0</v>
      </c>
      <c r="BL634" s="17" t="s">
        <v>240</v>
      </c>
      <c r="BM634" s="17" t="s">
        <v>1482</v>
      </c>
    </row>
    <row r="635" s="1" customFormat="1" ht="14.4" customHeight="1">
      <c r="B635" s="38"/>
      <c r="C635" s="253" t="s">
        <v>1483</v>
      </c>
      <c r="D635" s="253" t="s">
        <v>741</v>
      </c>
      <c r="E635" s="254" t="s">
        <v>1484</v>
      </c>
      <c r="F635" s="255" t="s">
        <v>1485</v>
      </c>
      <c r="G635" s="256" t="s">
        <v>721</v>
      </c>
      <c r="H635" s="257">
        <v>3</v>
      </c>
      <c r="I635" s="258"/>
      <c r="J635" s="259">
        <f>ROUND(I635*H635,2)</f>
        <v>0</v>
      </c>
      <c r="K635" s="255" t="s">
        <v>136</v>
      </c>
      <c r="L635" s="260"/>
      <c r="M635" s="261" t="s">
        <v>19</v>
      </c>
      <c r="N635" s="262" t="s">
        <v>43</v>
      </c>
      <c r="O635" s="79"/>
      <c r="P635" s="213">
        <f>O635*H635</f>
        <v>0</v>
      </c>
      <c r="Q635" s="213">
        <v>0.032039999999999999</v>
      </c>
      <c r="R635" s="213">
        <f>Q635*H635</f>
        <v>0.096119999999999997</v>
      </c>
      <c r="S635" s="213">
        <v>0</v>
      </c>
      <c r="T635" s="214">
        <f>S635*H635</f>
        <v>0</v>
      </c>
      <c r="AR635" s="17" t="s">
        <v>346</v>
      </c>
      <c r="AT635" s="17" t="s">
        <v>741</v>
      </c>
      <c r="AU635" s="17" t="s">
        <v>82</v>
      </c>
      <c r="AY635" s="17" t="s">
        <v>130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17" t="s">
        <v>80</v>
      </c>
      <c r="BK635" s="215">
        <f>ROUND(I635*H635,2)</f>
        <v>0</v>
      </c>
      <c r="BL635" s="17" t="s">
        <v>240</v>
      </c>
      <c r="BM635" s="17" t="s">
        <v>1486</v>
      </c>
    </row>
    <row r="636" s="1" customFormat="1" ht="14.4" customHeight="1">
      <c r="B636" s="38"/>
      <c r="C636" s="204" t="s">
        <v>1487</v>
      </c>
      <c r="D636" s="204" t="s">
        <v>132</v>
      </c>
      <c r="E636" s="205" t="s">
        <v>1488</v>
      </c>
      <c r="F636" s="206" t="s">
        <v>1489</v>
      </c>
      <c r="G636" s="207" t="s">
        <v>135</v>
      </c>
      <c r="H636" s="208">
        <v>10.5</v>
      </c>
      <c r="I636" s="209"/>
      <c r="J636" s="210">
        <f>ROUND(I636*H636,2)</f>
        <v>0</v>
      </c>
      <c r="K636" s="206" t="s">
        <v>136</v>
      </c>
      <c r="L636" s="43"/>
      <c r="M636" s="211" t="s">
        <v>19</v>
      </c>
      <c r="N636" s="212" t="s">
        <v>43</v>
      </c>
      <c r="O636" s="79"/>
      <c r="P636" s="213">
        <f>O636*H636</f>
        <v>0</v>
      </c>
      <c r="Q636" s="213">
        <v>0.021340000000000001</v>
      </c>
      <c r="R636" s="213">
        <f>Q636*H636</f>
        <v>0.22407000000000002</v>
      </c>
      <c r="S636" s="213">
        <v>0</v>
      </c>
      <c r="T636" s="214">
        <f>S636*H636</f>
        <v>0</v>
      </c>
      <c r="AR636" s="17" t="s">
        <v>240</v>
      </c>
      <c r="AT636" s="17" t="s">
        <v>132</v>
      </c>
      <c r="AU636" s="17" t="s">
        <v>82</v>
      </c>
      <c r="AY636" s="17" t="s">
        <v>130</v>
      </c>
      <c r="BE636" s="215">
        <f>IF(N636="základní",J636,0)</f>
        <v>0</v>
      </c>
      <c r="BF636" s="215">
        <f>IF(N636="snížená",J636,0)</f>
        <v>0</v>
      </c>
      <c r="BG636" s="215">
        <f>IF(N636="zákl. přenesená",J636,0)</f>
        <v>0</v>
      </c>
      <c r="BH636" s="215">
        <f>IF(N636="sníž. přenesená",J636,0)</f>
        <v>0</v>
      </c>
      <c r="BI636" s="215">
        <f>IF(N636="nulová",J636,0)</f>
        <v>0</v>
      </c>
      <c r="BJ636" s="17" t="s">
        <v>80</v>
      </c>
      <c r="BK636" s="215">
        <f>ROUND(I636*H636,2)</f>
        <v>0</v>
      </c>
      <c r="BL636" s="17" t="s">
        <v>240</v>
      </c>
      <c r="BM636" s="17" t="s">
        <v>1490</v>
      </c>
    </row>
    <row r="637" s="11" customFormat="1">
      <c r="B637" s="216"/>
      <c r="C637" s="217"/>
      <c r="D637" s="218" t="s">
        <v>139</v>
      </c>
      <c r="E637" s="219" t="s">
        <v>19</v>
      </c>
      <c r="F637" s="220" t="s">
        <v>1491</v>
      </c>
      <c r="G637" s="217"/>
      <c r="H637" s="221">
        <v>10.5</v>
      </c>
      <c r="I637" s="222"/>
      <c r="J637" s="217"/>
      <c r="K637" s="217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139</v>
      </c>
      <c r="AU637" s="227" t="s">
        <v>82</v>
      </c>
      <c r="AV637" s="11" t="s">
        <v>82</v>
      </c>
      <c r="AW637" s="11" t="s">
        <v>33</v>
      </c>
      <c r="AX637" s="11" t="s">
        <v>80</v>
      </c>
      <c r="AY637" s="227" t="s">
        <v>130</v>
      </c>
    </row>
    <row r="638" s="1" customFormat="1" ht="18" customHeight="1">
      <c r="B638" s="38"/>
      <c r="C638" s="204" t="s">
        <v>1492</v>
      </c>
      <c r="D638" s="204" t="s">
        <v>132</v>
      </c>
      <c r="E638" s="205" t="s">
        <v>1493</v>
      </c>
      <c r="F638" s="206" t="s">
        <v>1494</v>
      </c>
      <c r="G638" s="207" t="s">
        <v>721</v>
      </c>
      <c r="H638" s="208">
        <v>2</v>
      </c>
      <c r="I638" s="209"/>
      <c r="J638" s="210">
        <f>ROUND(I638*H638,2)</f>
        <v>0</v>
      </c>
      <c r="K638" s="206" t="s">
        <v>136</v>
      </c>
      <c r="L638" s="43"/>
      <c r="M638" s="211" t="s">
        <v>19</v>
      </c>
      <c r="N638" s="212" t="s">
        <v>43</v>
      </c>
      <c r="O638" s="79"/>
      <c r="P638" s="213">
        <f>O638*H638</f>
        <v>0</v>
      </c>
      <c r="Q638" s="213">
        <v>0.021000000000000001</v>
      </c>
      <c r="R638" s="213">
        <f>Q638*H638</f>
        <v>0.042000000000000003</v>
      </c>
      <c r="S638" s="213">
        <v>0</v>
      </c>
      <c r="T638" s="214">
        <f>S638*H638</f>
        <v>0</v>
      </c>
      <c r="AR638" s="17" t="s">
        <v>240</v>
      </c>
      <c r="AT638" s="17" t="s">
        <v>132</v>
      </c>
      <c r="AU638" s="17" t="s">
        <v>82</v>
      </c>
      <c r="AY638" s="17" t="s">
        <v>130</v>
      </c>
      <c r="BE638" s="215">
        <f>IF(N638="základní",J638,0)</f>
        <v>0</v>
      </c>
      <c r="BF638" s="215">
        <f>IF(N638="snížená",J638,0)</f>
        <v>0</v>
      </c>
      <c r="BG638" s="215">
        <f>IF(N638="zákl. přenesená",J638,0)</f>
        <v>0</v>
      </c>
      <c r="BH638" s="215">
        <f>IF(N638="sníž. přenesená",J638,0)</f>
        <v>0</v>
      </c>
      <c r="BI638" s="215">
        <f>IF(N638="nulová",J638,0)</f>
        <v>0</v>
      </c>
      <c r="BJ638" s="17" t="s">
        <v>80</v>
      </c>
      <c r="BK638" s="215">
        <f>ROUND(I638*H638,2)</f>
        <v>0</v>
      </c>
      <c r="BL638" s="17" t="s">
        <v>240</v>
      </c>
      <c r="BM638" s="17" t="s">
        <v>1495</v>
      </c>
    </row>
    <row r="639" s="1" customFormat="1" ht="18" customHeight="1">
      <c r="B639" s="38"/>
      <c r="C639" s="204" t="s">
        <v>1496</v>
      </c>
      <c r="D639" s="204" t="s">
        <v>132</v>
      </c>
      <c r="E639" s="205" t="s">
        <v>1497</v>
      </c>
      <c r="F639" s="206" t="s">
        <v>1498</v>
      </c>
      <c r="G639" s="207" t="s">
        <v>1170</v>
      </c>
      <c r="H639" s="276"/>
      <c r="I639" s="209"/>
      <c r="J639" s="210">
        <f>ROUND(I639*H639,2)</f>
        <v>0</v>
      </c>
      <c r="K639" s="206" t="s">
        <v>136</v>
      </c>
      <c r="L639" s="43"/>
      <c r="M639" s="211" t="s">
        <v>19</v>
      </c>
      <c r="N639" s="212" t="s">
        <v>43</v>
      </c>
      <c r="O639" s="79"/>
      <c r="P639" s="213">
        <f>O639*H639</f>
        <v>0</v>
      </c>
      <c r="Q639" s="213">
        <v>0</v>
      </c>
      <c r="R639" s="213">
        <f>Q639*H639</f>
        <v>0</v>
      </c>
      <c r="S639" s="213">
        <v>0</v>
      </c>
      <c r="T639" s="214">
        <f>S639*H639</f>
        <v>0</v>
      </c>
      <c r="AR639" s="17" t="s">
        <v>240</v>
      </c>
      <c r="AT639" s="17" t="s">
        <v>132</v>
      </c>
      <c r="AU639" s="17" t="s">
        <v>82</v>
      </c>
      <c r="AY639" s="17" t="s">
        <v>130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17" t="s">
        <v>80</v>
      </c>
      <c r="BK639" s="215">
        <f>ROUND(I639*H639,2)</f>
        <v>0</v>
      </c>
      <c r="BL639" s="17" t="s">
        <v>240</v>
      </c>
      <c r="BM639" s="17" t="s">
        <v>1499</v>
      </c>
    </row>
    <row r="640" s="10" customFormat="1" ht="22.8" customHeight="1">
      <c r="B640" s="188"/>
      <c r="C640" s="189"/>
      <c r="D640" s="190" t="s">
        <v>71</v>
      </c>
      <c r="E640" s="202" t="s">
        <v>507</v>
      </c>
      <c r="F640" s="202" t="s">
        <v>508</v>
      </c>
      <c r="G640" s="189"/>
      <c r="H640" s="189"/>
      <c r="I640" s="192"/>
      <c r="J640" s="203">
        <f>BK640</f>
        <v>0</v>
      </c>
      <c r="K640" s="189"/>
      <c r="L640" s="194"/>
      <c r="M640" s="195"/>
      <c r="N640" s="196"/>
      <c r="O640" s="196"/>
      <c r="P640" s="197">
        <f>SUM(P641:P680)</f>
        <v>0</v>
      </c>
      <c r="Q640" s="196"/>
      <c r="R640" s="197">
        <f>SUM(R641:R680)</f>
        <v>3.4821467199999998</v>
      </c>
      <c r="S640" s="196"/>
      <c r="T640" s="198">
        <f>SUM(T641:T680)</f>
        <v>0</v>
      </c>
      <c r="AR640" s="199" t="s">
        <v>82</v>
      </c>
      <c r="AT640" s="200" t="s">
        <v>71</v>
      </c>
      <c r="AU640" s="200" t="s">
        <v>80</v>
      </c>
      <c r="AY640" s="199" t="s">
        <v>130</v>
      </c>
      <c r="BK640" s="201">
        <f>SUM(BK641:BK680)</f>
        <v>0</v>
      </c>
    </row>
    <row r="641" s="1" customFormat="1" ht="14.4" customHeight="1">
      <c r="B641" s="38"/>
      <c r="C641" s="204" t="s">
        <v>1500</v>
      </c>
      <c r="D641" s="204" t="s">
        <v>132</v>
      </c>
      <c r="E641" s="205" t="s">
        <v>1501</v>
      </c>
      <c r="F641" s="206" t="s">
        <v>1502</v>
      </c>
      <c r="G641" s="207" t="s">
        <v>305</v>
      </c>
      <c r="H641" s="208">
        <v>220</v>
      </c>
      <c r="I641" s="209"/>
      <c r="J641" s="210">
        <f>ROUND(I641*H641,2)</f>
        <v>0</v>
      </c>
      <c r="K641" s="206" t="s">
        <v>136</v>
      </c>
      <c r="L641" s="43"/>
      <c r="M641" s="211" t="s">
        <v>19</v>
      </c>
      <c r="N641" s="212" t="s">
        <v>43</v>
      </c>
      <c r="O641" s="79"/>
      <c r="P641" s="213">
        <f>O641*H641</f>
        <v>0</v>
      </c>
      <c r="Q641" s="213">
        <v>0</v>
      </c>
      <c r="R641" s="213">
        <f>Q641*H641</f>
        <v>0</v>
      </c>
      <c r="S641" s="213">
        <v>0</v>
      </c>
      <c r="T641" s="214">
        <f>S641*H641</f>
        <v>0</v>
      </c>
      <c r="AR641" s="17" t="s">
        <v>240</v>
      </c>
      <c r="AT641" s="17" t="s">
        <v>132</v>
      </c>
      <c r="AU641" s="17" t="s">
        <v>82</v>
      </c>
      <c r="AY641" s="17" t="s">
        <v>130</v>
      </c>
      <c r="BE641" s="215">
        <f>IF(N641="základní",J641,0)</f>
        <v>0</v>
      </c>
      <c r="BF641" s="215">
        <f>IF(N641="snížená",J641,0)</f>
        <v>0</v>
      </c>
      <c r="BG641" s="215">
        <f>IF(N641="zákl. přenesená",J641,0)</f>
        <v>0</v>
      </c>
      <c r="BH641" s="215">
        <f>IF(N641="sníž. přenesená",J641,0)</f>
        <v>0</v>
      </c>
      <c r="BI641" s="215">
        <f>IF(N641="nulová",J641,0)</f>
        <v>0</v>
      </c>
      <c r="BJ641" s="17" t="s">
        <v>80</v>
      </c>
      <c r="BK641" s="215">
        <f>ROUND(I641*H641,2)</f>
        <v>0</v>
      </c>
      <c r="BL641" s="17" t="s">
        <v>240</v>
      </c>
      <c r="BM641" s="17" t="s">
        <v>1503</v>
      </c>
    </row>
    <row r="642" s="1" customFormat="1" ht="14.4" customHeight="1">
      <c r="B642" s="38"/>
      <c r="C642" s="253" t="s">
        <v>1504</v>
      </c>
      <c r="D642" s="253" t="s">
        <v>741</v>
      </c>
      <c r="E642" s="254" t="s">
        <v>1505</v>
      </c>
      <c r="F642" s="255" t="s">
        <v>1506</v>
      </c>
      <c r="G642" s="256" t="s">
        <v>135</v>
      </c>
      <c r="H642" s="257">
        <v>253</v>
      </c>
      <c r="I642" s="258"/>
      <c r="J642" s="259">
        <f>ROUND(I642*H642,2)</f>
        <v>0</v>
      </c>
      <c r="K642" s="255" t="s">
        <v>136</v>
      </c>
      <c r="L642" s="260"/>
      <c r="M642" s="261" t="s">
        <v>19</v>
      </c>
      <c r="N642" s="262" t="s">
        <v>43</v>
      </c>
      <c r="O642" s="79"/>
      <c r="P642" s="213">
        <f>O642*H642</f>
        <v>0</v>
      </c>
      <c r="Q642" s="213">
        <v>0.00038000000000000002</v>
      </c>
      <c r="R642" s="213">
        <f>Q642*H642</f>
        <v>0.096140000000000003</v>
      </c>
      <c r="S642" s="213">
        <v>0</v>
      </c>
      <c r="T642" s="214">
        <f>S642*H642</f>
        <v>0</v>
      </c>
      <c r="AR642" s="17" t="s">
        <v>346</v>
      </c>
      <c r="AT642" s="17" t="s">
        <v>741</v>
      </c>
      <c r="AU642" s="17" t="s">
        <v>82</v>
      </c>
      <c r="AY642" s="17" t="s">
        <v>130</v>
      </c>
      <c r="BE642" s="215">
        <f>IF(N642="základní",J642,0)</f>
        <v>0</v>
      </c>
      <c r="BF642" s="215">
        <f>IF(N642="snížená",J642,0)</f>
        <v>0</v>
      </c>
      <c r="BG642" s="215">
        <f>IF(N642="zákl. přenesená",J642,0)</f>
        <v>0</v>
      </c>
      <c r="BH642" s="215">
        <f>IF(N642="sníž. přenesená",J642,0)</f>
        <v>0</v>
      </c>
      <c r="BI642" s="215">
        <f>IF(N642="nulová",J642,0)</f>
        <v>0</v>
      </c>
      <c r="BJ642" s="17" t="s">
        <v>80</v>
      </c>
      <c r="BK642" s="215">
        <f>ROUND(I642*H642,2)</f>
        <v>0</v>
      </c>
      <c r="BL642" s="17" t="s">
        <v>240</v>
      </c>
      <c r="BM642" s="17" t="s">
        <v>1507</v>
      </c>
    </row>
    <row r="643" s="11" customFormat="1">
      <c r="B643" s="216"/>
      <c r="C643" s="217"/>
      <c r="D643" s="218" t="s">
        <v>139</v>
      </c>
      <c r="E643" s="217"/>
      <c r="F643" s="220" t="s">
        <v>1508</v>
      </c>
      <c r="G643" s="217"/>
      <c r="H643" s="221">
        <v>253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139</v>
      </c>
      <c r="AU643" s="227" t="s">
        <v>82</v>
      </c>
      <c r="AV643" s="11" t="s">
        <v>82</v>
      </c>
      <c r="AW643" s="11" t="s">
        <v>4</v>
      </c>
      <c r="AX643" s="11" t="s">
        <v>80</v>
      </c>
      <c r="AY643" s="227" t="s">
        <v>130</v>
      </c>
    </row>
    <row r="644" s="1" customFormat="1" ht="14.4" customHeight="1">
      <c r="B644" s="38"/>
      <c r="C644" s="204" t="s">
        <v>1509</v>
      </c>
      <c r="D644" s="204" t="s">
        <v>132</v>
      </c>
      <c r="E644" s="205" t="s">
        <v>1510</v>
      </c>
      <c r="F644" s="206" t="s">
        <v>1511</v>
      </c>
      <c r="G644" s="207" t="s">
        <v>135</v>
      </c>
      <c r="H644" s="208">
        <v>220</v>
      </c>
      <c r="I644" s="209"/>
      <c r="J644" s="210">
        <f>ROUND(I644*H644,2)</f>
        <v>0</v>
      </c>
      <c r="K644" s="206" t="s">
        <v>19</v>
      </c>
      <c r="L644" s="43"/>
      <c r="M644" s="211" t="s">
        <v>19</v>
      </c>
      <c r="N644" s="212" t="s">
        <v>43</v>
      </c>
      <c r="O644" s="79"/>
      <c r="P644" s="213">
        <f>O644*H644</f>
        <v>0</v>
      </c>
      <c r="Q644" s="213">
        <v>0.00027999999999999998</v>
      </c>
      <c r="R644" s="213">
        <f>Q644*H644</f>
        <v>0.061599999999999995</v>
      </c>
      <c r="S644" s="213">
        <v>0</v>
      </c>
      <c r="T644" s="214">
        <f>S644*H644</f>
        <v>0</v>
      </c>
      <c r="AR644" s="17" t="s">
        <v>240</v>
      </c>
      <c r="AT644" s="17" t="s">
        <v>132</v>
      </c>
      <c r="AU644" s="17" t="s">
        <v>82</v>
      </c>
      <c r="AY644" s="17" t="s">
        <v>130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17" t="s">
        <v>80</v>
      </c>
      <c r="BK644" s="215">
        <f>ROUND(I644*H644,2)</f>
        <v>0</v>
      </c>
      <c r="BL644" s="17" t="s">
        <v>240</v>
      </c>
      <c r="BM644" s="17" t="s">
        <v>1512</v>
      </c>
    </row>
    <row r="645" s="1" customFormat="1" ht="14.4" customHeight="1">
      <c r="B645" s="38"/>
      <c r="C645" s="204" t="s">
        <v>1513</v>
      </c>
      <c r="D645" s="204" t="s">
        <v>132</v>
      </c>
      <c r="E645" s="205" t="s">
        <v>1514</v>
      </c>
      <c r="F645" s="206" t="s">
        <v>1515</v>
      </c>
      <c r="G645" s="207" t="s">
        <v>135</v>
      </c>
      <c r="H645" s="208">
        <v>220</v>
      </c>
      <c r="I645" s="209"/>
      <c r="J645" s="210">
        <f>ROUND(I645*H645,2)</f>
        <v>0</v>
      </c>
      <c r="K645" s="206" t="s">
        <v>19</v>
      </c>
      <c r="L645" s="43"/>
      <c r="M645" s="211" t="s">
        <v>19</v>
      </c>
      <c r="N645" s="212" t="s">
        <v>43</v>
      </c>
      <c r="O645" s="79"/>
      <c r="P645" s="213">
        <f>O645*H645</f>
        <v>0</v>
      </c>
      <c r="Q645" s="213">
        <v>0.00027999999999999998</v>
      </c>
      <c r="R645" s="213">
        <f>Q645*H645</f>
        <v>0.061599999999999995</v>
      </c>
      <c r="S645" s="213">
        <v>0</v>
      </c>
      <c r="T645" s="214">
        <f>S645*H645</f>
        <v>0</v>
      </c>
      <c r="AR645" s="17" t="s">
        <v>240</v>
      </c>
      <c r="AT645" s="17" t="s">
        <v>132</v>
      </c>
      <c r="AU645" s="17" t="s">
        <v>82</v>
      </c>
      <c r="AY645" s="17" t="s">
        <v>130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17" t="s">
        <v>80</v>
      </c>
      <c r="BK645" s="215">
        <f>ROUND(I645*H645,2)</f>
        <v>0</v>
      </c>
      <c r="BL645" s="17" t="s">
        <v>240</v>
      </c>
      <c r="BM645" s="17" t="s">
        <v>1516</v>
      </c>
    </row>
    <row r="646" s="1" customFormat="1" ht="18" customHeight="1">
      <c r="B646" s="38"/>
      <c r="C646" s="204" t="s">
        <v>1517</v>
      </c>
      <c r="D646" s="204" t="s">
        <v>132</v>
      </c>
      <c r="E646" s="205" t="s">
        <v>1518</v>
      </c>
      <c r="F646" s="206" t="s">
        <v>1519</v>
      </c>
      <c r="G646" s="207" t="s">
        <v>135</v>
      </c>
      <c r="H646" s="208">
        <v>220</v>
      </c>
      <c r="I646" s="209"/>
      <c r="J646" s="210">
        <f>ROUND(I646*H646,2)</f>
        <v>0</v>
      </c>
      <c r="K646" s="206" t="s">
        <v>136</v>
      </c>
      <c r="L646" s="43"/>
      <c r="M646" s="211" t="s">
        <v>19</v>
      </c>
      <c r="N646" s="212" t="s">
        <v>43</v>
      </c>
      <c r="O646" s="79"/>
      <c r="P646" s="213">
        <f>O646*H646</f>
        <v>0</v>
      </c>
      <c r="Q646" s="213">
        <v>0.0067200000000000003</v>
      </c>
      <c r="R646" s="213">
        <f>Q646*H646</f>
        <v>1.4784000000000002</v>
      </c>
      <c r="S646" s="213">
        <v>0</v>
      </c>
      <c r="T646" s="214">
        <f>S646*H646</f>
        <v>0</v>
      </c>
      <c r="AR646" s="17" t="s">
        <v>137</v>
      </c>
      <c r="AT646" s="17" t="s">
        <v>132</v>
      </c>
      <c r="AU646" s="17" t="s">
        <v>82</v>
      </c>
      <c r="AY646" s="17" t="s">
        <v>130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17" t="s">
        <v>80</v>
      </c>
      <c r="BK646" s="215">
        <f>ROUND(I646*H646,2)</f>
        <v>0</v>
      </c>
      <c r="BL646" s="17" t="s">
        <v>137</v>
      </c>
      <c r="BM646" s="17" t="s">
        <v>1520</v>
      </c>
    </row>
    <row r="647" s="11" customFormat="1">
      <c r="B647" s="216"/>
      <c r="C647" s="217"/>
      <c r="D647" s="218" t="s">
        <v>139</v>
      </c>
      <c r="E647" s="219" t="s">
        <v>19</v>
      </c>
      <c r="F647" s="220" t="s">
        <v>1521</v>
      </c>
      <c r="G647" s="217"/>
      <c r="H647" s="221">
        <v>115</v>
      </c>
      <c r="I647" s="222"/>
      <c r="J647" s="217"/>
      <c r="K647" s="217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139</v>
      </c>
      <c r="AU647" s="227" t="s">
        <v>82</v>
      </c>
      <c r="AV647" s="11" t="s">
        <v>82</v>
      </c>
      <c r="AW647" s="11" t="s">
        <v>33</v>
      </c>
      <c r="AX647" s="11" t="s">
        <v>72</v>
      </c>
      <c r="AY647" s="227" t="s">
        <v>130</v>
      </c>
    </row>
    <row r="648" s="11" customFormat="1">
      <c r="B648" s="216"/>
      <c r="C648" s="217"/>
      <c r="D648" s="218" t="s">
        <v>139</v>
      </c>
      <c r="E648" s="219" t="s">
        <v>19</v>
      </c>
      <c r="F648" s="220" t="s">
        <v>1522</v>
      </c>
      <c r="G648" s="217"/>
      <c r="H648" s="221">
        <v>105</v>
      </c>
      <c r="I648" s="222"/>
      <c r="J648" s="217"/>
      <c r="K648" s="217"/>
      <c r="L648" s="223"/>
      <c r="M648" s="224"/>
      <c r="N648" s="225"/>
      <c r="O648" s="225"/>
      <c r="P648" s="225"/>
      <c r="Q648" s="225"/>
      <c r="R648" s="225"/>
      <c r="S648" s="225"/>
      <c r="T648" s="226"/>
      <c r="AT648" s="227" t="s">
        <v>139</v>
      </c>
      <c r="AU648" s="227" t="s">
        <v>82</v>
      </c>
      <c r="AV648" s="11" t="s">
        <v>82</v>
      </c>
      <c r="AW648" s="11" t="s">
        <v>33</v>
      </c>
      <c r="AX648" s="11" t="s">
        <v>72</v>
      </c>
      <c r="AY648" s="227" t="s">
        <v>130</v>
      </c>
    </row>
    <row r="649" s="12" customFormat="1">
      <c r="B649" s="228"/>
      <c r="C649" s="229"/>
      <c r="D649" s="218" t="s">
        <v>139</v>
      </c>
      <c r="E649" s="230" t="s">
        <v>19</v>
      </c>
      <c r="F649" s="231" t="s">
        <v>166</v>
      </c>
      <c r="G649" s="229"/>
      <c r="H649" s="232">
        <v>220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AT649" s="238" t="s">
        <v>139</v>
      </c>
      <c r="AU649" s="238" t="s">
        <v>82</v>
      </c>
      <c r="AV649" s="12" t="s">
        <v>137</v>
      </c>
      <c r="AW649" s="12" t="s">
        <v>33</v>
      </c>
      <c r="AX649" s="12" t="s">
        <v>80</v>
      </c>
      <c r="AY649" s="238" t="s">
        <v>130</v>
      </c>
    </row>
    <row r="650" s="1" customFormat="1" ht="14.4" customHeight="1">
      <c r="B650" s="38"/>
      <c r="C650" s="204" t="s">
        <v>1523</v>
      </c>
      <c r="D650" s="204" t="s">
        <v>132</v>
      </c>
      <c r="E650" s="205" t="s">
        <v>1524</v>
      </c>
      <c r="F650" s="206" t="s">
        <v>1525</v>
      </c>
      <c r="G650" s="207" t="s">
        <v>305</v>
      </c>
      <c r="H650" s="208">
        <v>3</v>
      </c>
      <c r="I650" s="209"/>
      <c r="J650" s="210">
        <f>ROUND(I650*H650,2)</f>
        <v>0</v>
      </c>
      <c r="K650" s="206" t="s">
        <v>136</v>
      </c>
      <c r="L650" s="43"/>
      <c r="M650" s="211" t="s">
        <v>19</v>
      </c>
      <c r="N650" s="212" t="s">
        <v>43</v>
      </c>
      <c r="O650" s="79"/>
      <c r="P650" s="213">
        <f>O650*H650</f>
        <v>0</v>
      </c>
      <c r="Q650" s="213">
        <v>0.00282</v>
      </c>
      <c r="R650" s="213">
        <f>Q650*H650</f>
        <v>0.0084600000000000005</v>
      </c>
      <c r="S650" s="213">
        <v>0</v>
      </c>
      <c r="T650" s="214">
        <f>S650*H650</f>
        <v>0</v>
      </c>
      <c r="AR650" s="17" t="s">
        <v>240</v>
      </c>
      <c r="AT650" s="17" t="s">
        <v>132</v>
      </c>
      <c r="AU650" s="17" t="s">
        <v>82</v>
      </c>
      <c r="AY650" s="17" t="s">
        <v>130</v>
      </c>
      <c r="BE650" s="215">
        <f>IF(N650="základní",J650,0)</f>
        <v>0</v>
      </c>
      <c r="BF650" s="215">
        <f>IF(N650="snížená",J650,0)</f>
        <v>0</v>
      </c>
      <c r="BG650" s="215">
        <f>IF(N650="zákl. přenesená",J650,0)</f>
        <v>0</v>
      </c>
      <c r="BH650" s="215">
        <f>IF(N650="sníž. přenesená",J650,0)</f>
        <v>0</v>
      </c>
      <c r="BI650" s="215">
        <f>IF(N650="nulová",J650,0)</f>
        <v>0</v>
      </c>
      <c r="BJ650" s="17" t="s">
        <v>80</v>
      </c>
      <c r="BK650" s="215">
        <f>ROUND(I650*H650,2)</f>
        <v>0</v>
      </c>
      <c r="BL650" s="17" t="s">
        <v>240</v>
      </c>
      <c r="BM650" s="17" t="s">
        <v>1526</v>
      </c>
    </row>
    <row r="651" s="11" customFormat="1">
      <c r="B651" s="216"/>
      <c r="C651" s="217"/>
      <c r="D651" s="218" t="s">
        <v>139</v>
      </c>
      <c r="E651" s="219" t="s">
        <v>19</v>
      </c>
      <c r="F651" s="220" t="s">
        <v>1527</v>
      </c>
      <c r="G651" s="217"/>
      <c r="H651" s="221">
        <v>3</v>
      </c>
      <c r="I651" s="222"/>
      <c r="J651" s="217"/>
      <c r="K651" s="217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139</v>
      </c>
      <c r="AU651" s="227" t="s">
        <v>82</v>
      </c>
      <c r="AV651" s="11" t="s">
        <v>82</v>
      </c>
      <c r="AW651" s="11" t="s">
        <v>33</v>
      </c>
      <c r="AX651" s="11" t="s">
        <v>80</v>
      </c>
      <c r="AY651" s="227" t="s">
        <v>130</v>
      </c>
    </row>
    <row r="652" s="1" customFormat="1" ht="14.4" customHeight="1">
      <c r="B652" s="38"/>
      <c r="C652" s="204" t="s">
        <v>1528</v>
      </c>
      <c r="D652" s="204" t="s">
        <v>132</v>
      </c>
      <c r="E652" s="205" t="s">
        <v>1529</v>
      </c>
      <c r="F652" s="206" t="s">
        <v>1530</v>
      </c>
      <c r="G652" s="207" t="s">
        <v>721</v>
      </c>
      <c r="H652" s="208">
        <v>115</v>
      </c>
      <c r="I652" s="209"/>
      <c r="J652" s="210">
        <f>ROUND(I652*H652,2)</f>
        <v>0</v>
      </c>
      <c r="K652" s="206" t="s">
        <v>19</v>
      </c>
      <c r="L652" s="43"/>
      <c r="M652" s="211" t="s">
        <v>19</v>
      </c>
      <c r="N652" s="212" t="s">
        <v>43</v>
      </c>
      <c r="O652" s="79"/>
      <c r="P652" s="213">
        <f>O652*H652</f>
        <v>0</v>
      </c>
      <c r="Q652" s="213">
        <v>0.0015</v>
      </c>
      <c r="R652" s="213">
        <f>Q652*H652</f>
        <v>0.17250000000000001</v>
      </c>
      <c r="S652" s="213">
        <v>0</v>
      </c>
      <c r="T652" s="214">
        <f>S652*H652</f>
        <v>0</v>
      </c>
      <c r="AR652" s="17" t="s">
        <v>240</v>
      </c>
      <c r="AT652" s="17" t="s">
        <v>132</v>
      </c>
      <c r="AU652" s="17" t="s">
        <v>82</v>
      </c>
      <c r="AY652" s="17" t="s">
        <v>130</v>
      </c>
      <c r="BE652" s="215">
        <f>IF(N652="základní",J652,0)</f>
        <v>0</v>
      </c>
      <c r="BF652" s="215">
        <f>IF(N652="snížená",J652,0)</f>
        <v>0</v>
      </c>
      <c r="BG652" s="215">
        <f>IF(N652="zákl. přenesená",J652,0)</f>
        <v>0</v>
      </c>
      <c r="BH652" s="215">
        <f>IF(N652="sníž. přenesená",J652,0)</f>
        <v>0</v>
      </c>
      <c r="BI652" s="215">
        <f>IF(N652="nulová",J652,0)</f>
        <v>0</v>
      </c>
      <c r="BJ652" s="17" t="s">
        <v>80</v>
      </c>
      <c r="BK652" s="215">
        <f>ROUND(I652*H652,2)</f>
        <v>0</v>
      </c>
      <c r="BL652" s="17" t="s">
        <v>240</v>
      </c>
      <c r="BM652" s="17" t="s">
        <v>1531</v>
      </c>
    </row>
    <row r="653" s="11" customFormat="1">
      <c r="B653" s="216"/>
      <c r="C653" s="217"/>
      <c r="D653" s="218" t="s">
        <v>139</v>
      </c>
      <c r="E653" s="219" t="s">
        <v>19</v>
      </c>
      <c r="F653" s="220" t="s">
        <v>1532</v>
      </c>
      <c r="G653" s="217"/>
      <c r="H653" s="221">
        <v>115</v>
      </c>
      <c r="I653" s="222"/>
      <c r="J653" s="217"/>
      <c r="K653" s="217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139</v>
      </c>
      <c r="AU653" s="227" t="s">
        <v>82</v>
      </c>
      <c r="AV653" s="11" t="s">
        <v>82</v>
      </c>
      <c r="AW653" s="11" t="s">
        <v>33</v>
      </c>
      <c r="AX653" s="11" t="s">
        <v>80</v>
      </c>
      <c r="AY653" s="227" t="s">
        <v>130</v>
      </c>
    </row>
    <row r="654" s="1" customFormat="1" ht="14.4" customHeight="1">
      <c r="B654" s="38"/>
      <c r="C654" s="204" t="s">
        <v>1533</v>
      </c>
      <c r="D654" s="204" t="s">
        <v>132</v>
      </c>
      <c r="E654" s="205" t="s">
        <v>1534</v>
      </c>
      <c r="F654" s="206" t="s">
        <v>1535</v>
      </c>
      <c r="G654" s="207" t="s">
        <v>305</v>
      </c>
      <c r="H654" s="208">
        <v>24.5</v>
      </c>
      <c r="I654" s="209"/>
      <c r="J654" s="210">
        <f>ROUND(I654*H654,2)</f>
        <v>0</v>
      </c>
      <c r="K654" s="206" t="s">
        <v>136</v>
      </c>
      <c r="L654" s="43"/>
      <c r="M654" s="211" t="s">
        <v>19</v>
      </c>
      <c r="N654" s="212" t="s">
        <v>43</v>
      </c>
      <c r="O654" s="79"/>
      <c r="P654" s="213">
        <f>O654*H654</f>
        <v>0</v>
      </c>
      <c r="Q654" s="213">
        <v>0.0037299999999999998</v>
      </c>
      <c r="R654" s="213">
        <f>Q654*H654</f>
        <v>0.091384999999999994</v>
      </c>
      <c r="S654" s="213">
        <v>0</v>
      </c>
      <c r="T654" s="214">
        <f>S654*H654</f>
        <v>0</v>
      </c>
      <c r="AR654" s="17" t="s">
        <v>240</v>
      </c>
      <c r="AT654" s="17" t="s">
        <v>132</v>
      </c>
      <c r="AU654" s="17" t="s">
        <v>82</v>
      </c>
      <c r="AY654" s="17" t="s">
        <v>130</v>
      </c>
      <c r="BE654" s="215">
        <f>IF(N654="základní",J654,0)</f>
        <v>0</v>
      </c>
      <c r="BF654" s="215">
        <f>IF(N654="snížená",J654,0)</f>
        <v>0</v>
      </c>
      <c r="BG654" s="215">
        <f>IF(N654="zákl. přenesená",J654,0)</f>
        <v>0</v>
      </c>
      <c r="BH654" s="215">
        <f>IF(N654="sníž. přenesená",J654,0)</f>
        <v>0</v>
      </c>
      <c r="BI654" s="215">
        <f>IF(N654="nulová",J654,0)</f>
        <v>0</v>
      </c>
      <c r="BJ654" s="17" t="s">
        <v>80</v>
      </c>
      <c r="BK654" s="215">
        <f>ROUND(I654*H654,2)</f>
        <v>0</v>
      </c>
      <c r="BL654" s="17" t="s">
        <v>240</v>
      </c>
      <c r="BM654" s="17" t="s">
        <v>1536</v>
      </c>
    </row>
    <row r="655" s="11" customFormat="1">
      <c r="B655" s="216"/>
      <c r="C655" s="217"/>
      <c r="D655" s="218" t="s">
        <v>139</v>
      </c>
      <c r="E655" s="219" t="s">
        <v>19</v>
      </c>
      <c r="F655" s="220" t="s">
        <v>1537</v>
      </c>
      <c r="G655" s="217"/>
      <c r="H655" s="221">
        <v>22</v>
      </c>
      <c r="I655" s="222"/>
      <c r="J655" s="217"/>
      <c r="K655" s="217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139</v>
      </c>
      <c r="AU655" s="227" t="s">
        <v>82</v>
      </c>
      <c r="AV655" s="11" t="s">
        <v>82</v>
      </c>
      <c r="AW655" s="11" t="s">
        <v>33</v>
      </c>
      <c r="AX655" s="11" t="s">
        <v>72</v>
      </c>
      <c r="AY655" s="227" t="s">
        <v>130</v>
      </c>
    </row>
    <row r="656" s="11" customFormat="1">
      <c r="B656" s="216"/>
      <c r="C656" s="217"/>
      <c r="D656" s="218" t="s">
        <v>139</v>
      </c>
      <c r="E656" s="219" t="s">
        <v>19</v>
      </c>
      <c r="F656" s="220" t="s">
        <v>1538</v>
      </c>
      <c r="G656" s="217"/>
      <c r="H656" s="221">
        <v>2.5</v>
      </c>
      <c r="I656" s="222"/>
      <c r="J656" s="217"/>
      <c r="K656" s="217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139</v>
      </c>
      <c r="AU656" s="227" t="s">
        <v>82</v>
      </c>
      <c r="AV656" s="11" t="s">
        <v>82</v>
      </c>
      <c r="AW656" s="11" t="s">
        <v>33</v>
      </c>
      <c r="AX656" s="11" t="s">
        <v>72</v>
      </c>
      <c r="AY656" s="227" t="s">
        <v>130</v>
      </c>
    </row>
    <row r="657" s="12" customFormat="1">
      <c r="B657" s="228"/>
      <c r="C657" s="229"/>
      <c r="D657" s="218" t="s">
        <v>139</v>
      </c>
      <c r="E657" s="230" t="s">
        <v>19</v>
      </c>
      <c r="F657" s="231" t="s">
        <v>166</v>
      </c>
      <c r="G657" s="229"/>
      <c r="H657" s="232">
        <v>24.5</v>
      </c>
      <c r="I657" s="233"/>
      <c r="J657" s="229"/>
      <c r="K657" s="229"/>
      <c r="L657" s="234"/>
      <c r="M657" s="235"/>
      <c r="N657" s="236"/>
      <c r="O657" s="236"/>
      <c r="P657" s="236"/>
      <c r="Q657" s="236"/>
      <c r="R657" s="236"/>
      <c r="S657" s="236"/>
      <c r="T657" s="237"/>
      <c r="AT657" s="238" t="s">
        <v>139</v>
      </c>
      <c r="AU657" s="238" t="s">
        <v>82</v>
      </c>
      <c r="AV657" s="12" t="s">
        <v>137</v>
      </c>
      <c r="AW657" s="12" t="s">
        <v>33</v>
      </c>
      <c r="AX657" s="12" t="s">
        <v>80</v>
      </c>
      <c r="AY657" s="238" t="s">
        <v>130</v>
      </c>
    </row>
    <row r="658" s="1" customFormat="1" ht="14.4" customHeight="1">
      <c r="B658" s="38"/>
      <c r="C658" s="204" t="s">
        <v>1539</v>
      </c>
      <c r="D658" s="204" t="s">
        <v>132</v>
      </c>
      <c r="E658" s="205" t="s">
        <v>1540</v>
      </c>
      <c r="F658" s="206" t="s">
        <v>1541</v>
      </c>
      <c r="G658" s="207" t="s">
        <v>305</v>
      </c>
      <c r="H658" s="208">
        <v>371.30000000000001</v>
      </c>
      <c r="I658" s="209"/>
      <c r="J658" s="210">
        <f>ROUND(I658*H658,2)</f>
        <v>0</v>
      </c>
      <c r="K658" s="206" t="s">
        <v>136</v>
      </c>
      <c r="L658" s="43"/>
      <c r="M658" s="211" t="s">
        <v>19</v>
      </c>
      <c r="N658" s="212" t="s">
        <v>43</v>
      </c>
      <c r="O658" s="79"/>
      <c r="P658" s="213">
        <f>O658*H658</f>
        <v>0</v>
      </c>
      <c r="Q658" s="213">
        <v>0.0025200000000000001</v>
      </c>
      <c r="R658" s="213">
        <f>Q658*H658</f>
        <v>0.93567600000000006</v>
      </c>
      <c r="S658" s="213">
        <v>0</v>
      </c>
      <c r="T658" s="214">
        <f>S658*H658</f>
        <v>0</v>
      </c>
      <c r="AR658" s="17" t="s">
        <v>240</v>
      </c>
      <c r="AT658" s="17" t="s">
        <v>132</v>
      </c>
      <c r="AU658" s="17" t="s">
        <v>82</v>
      </c>
      <c r="AY658" s="17" t="s">
        <v>130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17" t="s">
        <v>80</v>
      </c>
      <c r="BK658" s="215">
        <f>ROUND(I658*H658,2)</f>
        <v>0</v>
      </c>
      <c r="BL658" s="17" t="s">
        <v>240</v>
      </c>
      <c r="BM658" s="17" t="s">
        <v>1542</v>
      </c>
    </row>
    <row r="659" s="11" customFormat="1">
      <c r="B659" s="216"/>
      <c r="C659" s="217"/>
      <c r="D659" s="218" t="s">
        <v>139</v>
      </c>
      <c r="E659" s="219" t="s">
        <v>19</v>
      </c>
      <c r="F659" s="220" t="s">
        <v>1543</v>
      </c>
      <c r="G659" s="217"/>
      <c r="H659" s="221">
        <v>128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139</v>
      </c>
      <c r="AU659" s="227" t="s">
        <v>82</v>
      </c>
      <c r="AV659" s="11" t="s">
        <v>82</v>
      </c>
      <c r="AW659" s="11" t="s">
        <v>33</v>
      </c>
      <c r="AX659" s="11" t="s">
        <v>72</v>
      </c>
      <c r="AY659" s="227" t="s">
        <v>130</v>
      </c>
    </row>
    <row r="660" s="11" customFormat="1">
      <c r="B660" s="216"/>
      <c r="C660" s="217"/>
      <c r="D660" s="218" t="s">
        <v>139</v>
      </c>
      <c r="E660" s="219" t="s">
        <v>19</v>
      </c>
      <c r="F660" s="220" t="s">
        <v>1544</v>
      </c>
      <c r="G660" s="217"/>
      <c r="H660" s="221">
        <v>113.8</v>
      </c>
      <c r="I660" s="222"/>
      <c r="J660" s="217"/>
      <c r="K660" s="217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139</v>
      </c>
      <c r="AU660" s="227" t="s">
        <v>82</v>
      </c>
      <c r="AV660" s="11" t="s">
        <v>82</v>
      </c>
      <c r="AW660" s="11" t="s">
        <v>33</v>
      </c>
      <c r="AX660" s="11" t="s">
        <v>72</v>
      </c>
      <c r="AY660" s="227" t="s">
        <v>130</v>
      </c>
    </row>
    <row r="661" s="11" customFormat="1">
      <c r="B661" s="216"/>
      <c r="C661" s="217"/>
      <c r="D661" s="218" t="s">
        <v>139</v>
      </c>
      <c r="E661" s="219" t="s">
        <v>19</v>
      </c>
      <c r="F661" s="220" t="s">
        <v>1545</v>
      </c>
      <c r="G661" s="217"/>
      <c r="H661" s="221">
        <v>52</v>
      </c>
      <c r="I661" s="222"/>
      <c r="J661" s="217"/>
      <c r="K661" s="217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139</v>
      </c>
      <c r="AU661" s="227" t="s">
        <v>82</v>
      </c>
      <c r="AV661" s="11" t="s">
        <v>82</v>
      </c>
      <c r="AW661" s="11" t="s">
        <v>33</v>
      </c>
      <c r="AX661" s="11" t="s">
        <v>72</v>
      </c>
      <c r="AY661" s="227" t="s">
        <v>130</v>
      </c>
    </row>
    <row r="662" s="11" customFormat="1">
      <c r="B662" s="216"/>
      <c r="C662" s="217"/>
      <c r="D662" s="218" t="s">
        <v>139</v>
      </c>
      <c r="E662" s="219" t="s">
        <v>19</v>
      </c>
      <c r="F662" s="220" t="s">
        <v>1546</v>
      </c>
      <c r="G662" s="217"/>
      <c r="H662" s="221">
        <v>35.5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139</v>
      </c>
      <c r="AU662" s="227" t="s">
        <v>82</v>
      </c>
      <c r="AV662" s="11" t="s">
        <v>82</v>
      </c>
      <c r="AW662" s="11" t="s">
        <v>33</v>
      </c>
      <c r="AX662" s="11" t="s">
        <v>72</v>
      </c>
      <c r="AY662" s="227" t="s">
        <v>130</v>
      </c>
    </row>
    <row r="663" s="11" customFormat="1">
      <c r="B663" s="216"/>
      <c r="C663" s="217"/>
      <c r="D663" s="218" t="s">
        <v>139</v>
      </c>
      <c r="E663" s="219" t="s">
        <v>19</v>
      </c>
      <c r="F663" s="220" t="s">
        <v>1547</v>
      </c>
      <c r="G663" s="217"/>
      <c r="H663" s="221">
        <v>42</v>
      </c>
      <c r="I663" s="222"/>
      <c r="J663" s="217"/>
      <c r="K663" s="217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139</v>
      </c>
      <c r="AU663" s="227" t="s">
        <v>82</v>
      </c>
      <c r="AV663" s="11" t="s">
        <v>82</v>
      </c>
      <c r="AW663" s="11" t="s">
        <v>33</v>
      </c>
      <c r="AX663" s="11" t="s">
        <v>72</v>
      </c>
      <c r="AY663" s="227" t="s">
        <v>130</v>
      </c>
    </row>
    <row r="664" s="12" customFormat="1">
      <c r="B664" s="228"/>
      <c r="C664" s="229"/>
      <c r="D664" s="218" t="s">
        <v>139</v>
      </c>
      <c r="E664" s="230" t="s">
        <v>19</v>
      </c>
      <c r="F664" s="231" t="s">
        <v>166</v>
      </c>
      <c r="G664" s="229"/>
      <c r="H664" s="232">
        <v>371.30000000000001</v>
      </c>
      <c r="I664" s="233"/>
      <c r="J664" s="229"/>
      <c r="K664" s="229"/>
      <c r="L664" s="234"/>
      <c r="M664" s="235"/>
      <c r="N664" s="236"/>
      <c r="O664" s="236"/>
      <c r="P664" s="236"/>
      <c r="Q664" s="236"/>
      <c r="R664" s="236"/>
      <c r="S664" s="236"/>
      <c r="T664" s="237"/>
      <c r="AT664" s="238" t="s">
        <v>139</v>
      </c>
      <c r="AU664" s="238" t="s">
        <v>82</v>
      </c>
      <c r="AV664" s="12" t="s">
        <v>137</v>
      </c>
      <c r="AW664" s="12" t="s">
        <v>33</v>
      </c>
      <c r="AX664" s="12" t="s">
        <v>80</v>
      </c>
      <c r="AY664" s="238" t="s">
        <v>130</v>
      </c>
    </row>
    <row r="665" s="1" customFormat="1" ht="14.4" customHeight="1">
      <c r="B665" s="38"/>
      <c r="C665" s="204" t="s">
        <v>1548</v>
      </c>
      <c r="D665" s="204" t="s">
        <v>132</v>
      </c>
      <c r="E665" s="205" t="s">
        <v>1549</v>
      </c>
      <c r="F665" s="206" t="s">
        <v>1550</v>
      </c>
      <c r="G665" s="207" t="s">
        <v>305</v>
      </c>
      <c r="H665" s="208">
        <v>56.100000000000001</v>
      </c>
      <c r="I665" s="209"/>
      <c r="J665" s="210">
        <f>ROUND(I665*H665,2)</f>
        <v>0</v>
      </c>
      <c r="K665" s="206" t="s">
        <v>136</v>
      </c>
      <c r="L665" s="43"/>
      <c r="M665" s="211" t="s">
        <v>19</v>
      </c>
      <c r="N665" s="212" t="s">
        <v>43</v>
      </c>
      <c r="O665" s="79"/>
      <c r="P665" s="213">
        <f>O665*H665</f>
        <v>0</v>
      </c>
      <c r="Q665" s="213">
        <v>0.0019</v>
      </c>
      <c r="R665" s="213">
        <f>Q665*H665</f>
        <v>0.10659</v>
      </c>
      <c r="S665" s="213">
        <v>0</v>
      </c>
      <c r="T665" s="214">
        <f>S665*H665</f>
        <v>0</v>
      </c>
      <c r="AR665" s="17" t="s">
        <v>240</v>
      </c>
      <c r="AT665" s="17" t="s">
        <v>132</v>
      </c>
      <c r="AU665" s="17" t="s">
        <v>82</v>
      </c>
      <c r="AY665" s="17" t="s">
        <v>130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17" t="s">
        <v>80</v>
      </c>
      <c r="BK665" s="215">
        <f>ROUND(I665*H665,2)</f>
        <v>0</v>
      </c>
      <c r="BL665" s="17" t="s">
        <v>240</v>
      </c>
      <c r="BM665" s="17" t="s">
        <v>1551</v>
      </c>
    </row>
    <row r="666" s="11" customFormat="1">
      <c r="B666" s="216"/>
      <c r="C666" s="217"/>
      <c r="D666" s="218" t="s">
        <v>139</v>
      </c>
      <c r="E666" s="219" t="s">
        <v>19</v>
      </c>
      <c r="F666" s="220" t="s">
        <v>1552</v>
      </c>
      <c r="G666" s="217"/>
      <c r="H666" s="221">
        <v>56.100000000000001</v>
      </c>
      <c r="I666" s="222"/>
      <c r="J666" s="217"/>
      <c r="K666" s="217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139</v>
      </c>
      <c r="AU666" s="227" t="s">
        <v>82</v>
      </c>
      <c r="AV666" s="11" t="s">
        <v>82</v>
      </c>
      <c r="AW666" s="11" t="s">
        <v>33</v>
      </c>
      <c r="AX666" s="11" t="s">
        <v>80</v>
      </c>
      <c r="AY666" s="227" t="s">
        <v>130</v>
      </c>
    </row>
    <row r="667" s="1" customFormat="1" ht="14.4" customHeight="1">
      <c r="B667" s="38"/>
      <c r="C667" s="204" t="s">
        <v>1553</v>
      </c>
      <c r="D667" s="204" t="s">
        <v>132</v>
      </c>
      <c r="E667" s="205" t="s">
        <v>1554</v>
      </c>
      <c r="F667" s="206" t="s">
        <v>1555</v>
      </c>
      <c r="G667" s="207" t="s">
        <v>135</v>
      </c>
      <c r="H667" s="208">
        <v>5.7560000000000002</v>
      </c>
      <c r="I667" s="209"/>
      <c r="J667" s="210">
        <f>ROUND(I667*H667,2)</f>
        <v>0</v>
      </c>
      <c r="K667" s="206" t="s">
        <v>136</v>
      </c>
      <c r="L667" s="43"/>
      <c r="M667" s="211" t="s">
        <v>19</v>
      </c>
      <c r="N667" s="212" t="s">
        <v>43</v>
      </c>
      <c r="O667" s="79"/>
      <c r="P667" s="213">
        <f>O667*H667</f>
        <v>0</v>
      </c>
      <c r="Q667" s="213">
        <v>0.0063699999999999998</v>
      </c>
      <c r="R667" s="213">
        <f>Q667*H667</f>
        <v>0.036665719999999999</v>
      </c>
      <c r="S667" s="213">
        <v>0</v>
      </c>
      <c r="T667" s="214">
        <f>S667*H667</f>
        <v>0</v>
      </c>
      <c r="AR667" s="17" t="s">
        <v>240</v>
      </c>
      <c r="AT667" s="17" t="s">
        <v>132</v>
      </c>
      <c r="AU667" s="17" t="s">
        <v>82</v>
      </c>
      <c r="AY667" s="17" t="s">
        <v>130</v>
      </c>
      <c r="BE667" s="215">
        <f>IF(N667="základní",J667,0)</f>
        <v>0</v>
      </c>
      <c r="BF667" s="215">
        <f>IF(N667="snížená",J667,0)</f>
        <v>0</v>
      </c>
      <c r="BG667" s="215">
        <f>IF(N667="zákl. přenesená",J667,0)</f>
        <v>0</v>
      </c>
      <c r="BH667" s="215">
        <f>IF(N667="sníž. přenesená",J667,0)</f>
        <v>0</v>
      </c>
      <c r="BI667" s="215">
        <f>IF(N667="nulová",J667,0)</f>
        <v>0</v>
      </c>
      <c r="BJ667" s="17" t="s">
        <v>80</v>
      </c>
      <c r="BK667" s="215">
        <f>ROUND(I667*H667,2)</f>
        <v>0</v>
      </c>
      <c r="BL667" s="17" t="s">
        <v>240</v>
      </c>
      <c r="BM667" s="17" t="s">
        <v>1556</v>
      </c>
    </row>
    <row r="668" s="11" customFormat="1">
      <c r="B668" s="216"/>
      <c r="C668" s="217"/>
      <c r="D668" s="218" t="s">
        <v>139</v>
      </c>
      <c r="E668" s="219" t="s">
        <v>19</v>
      </c>
      <c r="F668" s="220" t="s">
        <v>1557</v>
      </c>
      <c r="G668" s="217"/>
      <c r="H668" s="221">
        <v>4.3559999999999999</v>
      </c>
      <c r="I668" s="222"/>
      <c r="J668" s="217"/>
      <c r="K668" s="217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139</v>
      </c>
      <c r="AU668" s="227" t="s">
        <v>82</v>
      </c>
      <c r="AV668" s="11" t="s">
        <v>82</v>
      </c>
      <c r="AW668" s="11" t="s">
        <v>33</v>
      </c>
      <c r="AX668" s="11" t="s">
        <v>72</v>
      </c>
      <c r="AY668" s="227" t="s">
        <v>130</v>
      </c>
    </row>
    <row r="669" s="11" customFormat="1">
      <c r="B669" s="216"/>
      <c r="C669" s="217"/>
      <c r="D669" s="218" t="s">
        <v>139</v>
      </c>
      <c r="E669" s="219" t="s">
        <v>19</v>
      </c>
      <c r="F669" s="220" t="s">
        <v>1558</v>
      </c>
      <c r="G669" s="217"/>
      <c r="H669" s="221">
        <v>1.3999999999999999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139</v>
      </c>
      <c r="AU669" s="227" t="s">
        <v>82</v>
      </c>
      <c r="AV669" s="11" t="s">
        <v>82</v>
      </c>
      <c r="AW669" s="11" t="s">
        <v>33</v>
      </c>
      <c r="AX669" s="11" t="s">
        <v>72</v>
      </c>
      <c r="AY669" s="227" t="s">
        <v>130</v>
      </c>
    </row>
    <row r="670" s="12" customFormat="1">
      <c r="B670" s="228"/>
      <c r="C670" s="229"/>
      <c r="D670" s="218" t="s">
        <v>139</v>
      </c>
      <c r="E670" s="230" t="s">
        <v>19</v>
      </c>
      <c r="F670" s="231" t="s">
        <v>166</v>
      </c>
      <c r="G670" s="229"/>
      <c r="H670" s="232">
        <v>5.7560000000000002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139</v>
      </c>
      <c r="AU670" s="238" t="s">
        <v>82</v>
      </c>
      <c r="AV670" s="12" t="s">
        <v>137</v>
      </c>
      <c r="AW670" s="12" t="s">
        <v>33</v>
      </c>
      <c r="AX670" s="12" t="s">
        <v>80</v>
      </c>
      <c r="AY670" s="238" t="s">
        <v>130</v>
      </c>
    </row>
    <row r="671" s="1" customFormat="1" ht="18" customHeight="1">
      <c r="B671" s="38"/>
      <c r="C671" s="204" t="s">
        <v>1559</v>
      </c>
      <c r="D671" s="204" t="s">
        <v>132</v>
      </c>
      <c r="E671" s="205" t="s">
        <v>1560</v>
      </c>
      <c r="F671" s="206" t="s">
        <v>1561</v>
      </c>
      <c r="G671" s="207" t="s">
        <v>721</v>
      </c>
      <c r="H671" s="208">
        <v>5</v>
      </c>
      <c r="I671" s="209"/>
      <c r="J671" s="210">
        <f>ROUND(I671*H671,2)</f>
        <v>0</v>
      </c>
      <c r="K671" s="206" t="s">
        <v>136</v>
      </c>
      <c r="L671" s="43"/>
      <c r="M671" s="211" t="s">
        <v>19</v>
      </c>
      <c r="N671" s="212" t="s">
        <v>43</v>
      </c>
      <c r="O671" s="79"/>
      <c r="P671" s="213">
        <f>O671*H671</f>
        <v>0</v>
      </c>
      <c r="Q671" s="213">
        <v>0.002</v>
      </c>
      <c r="R671" s="213">
        <f>Q671*H671</f>
        <v>0.01</v>
      </c>
      <c r="S671" s="213">
        <v>0</v>
      </c>
      <c r="T671" s="214">
        <f>S671*H671</f>
        <v>0</v>
      </c>
      <c r="AR671" s="17" t="s">
        <v>240</v>
      </c>
      <c r="AT671" s="17" t="s">
        <v>132</v>
      </c>
      <c r="AU671" s="17" t="s">
        <v>82</v>
      </c>
      <c r="AY671" s="17" t="s">
        <v>130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17" t="s">
        <v>80</v>
      </c>
      <c r="BK671" s="215">
        <f>ROUND(I671*H671,2)</f>
        <v>0</v>
      </c>
      <c r="BL671" s="17" t="s">
        <v>240</v>
      </c>
      <c r="BM671" s="17" t="s">
        <v>1562</v>
      </c>
    </row>
    <row r="672" s="11" customFormat="1">
      <c r="B672" s="216"/>
      <c r="C672" s="217"/>
      <c r="D672" s="218" t="s">
        <v>139</v>
      </c>
      <c r="E672" s="219" t="s">
        <v>19</v>
      </c>
      <c r="F672" s="220" t="s">
        <v>1563</v>
      </c>
      <c r="G672" s="217"/>
      <c r="H672" s="221">
        <v>5</v>
      </c>
      <c r="I672" s="222"/>
      <c r="J672" s="217"/>
      <c r="K672" s="217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139</v>
      </c>
      <c r="AU672" s="227" t="s">
        <v>82</v>
      </c>
      <c r="AV672" s="11" t="s">
        <v>82</v>
      </c>
      <c r="AW672" s="11" t="s">
        <v>33</v>
      </c>
      <c r="AX672" s="11" t="s">
        <v>80</v>
      </c>
      <c r="AY672" s="227" t="s">
        <v>130</v>
      </c>
    </row>
    <row r="673" s="1" customFormat="1" ht="14.4" customHeight="1">
      <c r="B673" s="38"/>
      <c r="C673" s="204" t="s">
        <v>1564</v>
      </c>
      <c r="D673" s="204" t="s">
        <v>132</v>
      </c>
      <c r="E673" s="205" t="s">
        <v>1565</v>
      </c>
      <c r="F673" s="206" t="s">
        <v>1566</v>
      </c>
      <c r="G673" s="207" t="s">
        <v>305</v>
      </c>
      <c r="H673" s="208">
        <v>96</v>
      </c>
      <c r="I673" s="209"/>
      <c r="J673" s="210">
        <f>ROUND(I673*H673,2)</f>
        <v>0</v>
      </c>
      <c r="K673" s="206" t="s">
        <v>136</v>
      </c>
      <c r="L673" s="43"/>
      <c r="M673" s="211" t="s">
        <v>19</v>
      </c>
      <c r="N673" s="212" t="s">
        <v>43</v>
      </c>
      <c r="O673" s="79"/>
      <c r="P673" s="213">
        <f>O673*H673</f>
        <v>0</v>
      </c>
      <c r="Q673" s="213">
        <v>0.0025899999999999999</v>
      </c>
      <c r="R673" s="213">
        <f>Q673*H673</f>
        <v>0.24863999999999997</v>
      </c>
      <c r="S673" s="213">
        <v>0</v>
      </c>
      <c r="T673" s="214">
        <f>S673*H673</f>
        <v>0</v>
      </c>
      <c r="AR673" s="17" t="s">
        <v>240</v>
      </c>
      <c r="AT673" s="17" t="s">
        <v>132</v>
      </c>
      <c r="AU673" s="17" t="s">
        <v>82</v>
      </c>
      <c r="AY673" s="17" t="s">
        <v>130</v>
      </c>
      <c r="BE673" s="215">
        <f>IF(N673="základní",J673,0)</f>
        <v>0</v>
      </c>
      <c r="BF673" s="215">
        <f>IF(N673="snížená",J673,0)</f>
        <v>0</v>
      </c>
      <c r="BG673" s="215">
        <f>IF(N673="zákl. přenesená",J673,0)</f>
        <v>0</v>
      </c>
      <c r="BH673" s="215">
        <f>IF(N673="sníž. přenesená",J673,0)</f>
        <v>0</v>
      </c>
      <c r="BI673" s="215">
        <f>IF(N673="nulová",J673,0)</f>
        <v>0</v>
      </c>
      <c r="BJ673" s="17" t="s">
        <v>80</v>
      </c>
      <c r="BK673" s="215">
        <f>ROUND(I673*H673,2)</f>
        <v>0</v>
      </c>
      <c r="BL673" s="17" t="s">
        <v>240</v>
      </c>
      <c r="BM673" s="17" t="s">
        <v>1567</v>
      </c>
    </row>
    <row r="674" s="11" customFormat="1">
      <c r="B674" s="216"/>
      <c r="C674" s="217"/>
      <c r="D674" s="218" t="s">
        <v>139</v>
      </c>
      <c r="E674" s="219" t="s">
        <v>19</v>
      </c>
      <c r="F674" s="220" t="s">
        <v>1568</v>
      </c>
      <c r="G674" s="217"/>
      <c r="H674" s="221">
        <v>96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139</v>
      </c>
      <c r="AU674" s="227" t="s">
        <v>82</v>
      </c>
      <c r="AV674" s="11" t="s">
        <v>82</v>
      </c>
      <c r="AW674" s="11" t="s">
        <v>33</v>
      </c>
      <c r="AX674" s="11" t="s">
        <v>80</v>
      </c>
      <c r="AY674" s="227" t="s">
        <v>130</v>
      </c>
    </row>
    <row r="675" s="1" customFormat="1" ht="14.4" customHeight="1">
      <c r="B675" s="38"/>
      <c r="C675" s="204" t="s">
        <v>1569</v>
      </c>
      <c r="D675" s="204" t="s">
        <v>132</v>
      </c>
      <c r="E675" s="205" t="s">
        <v>1570</v>
      </c>
      <c r="F675" s="206" t="s">
        <v>1571</v>
      </c>
      <c r="G675" s="207" t="s">
        <v>721</v>
      </c>
      <c r="H675" s="208">
        <v>6</v>
      </c>
      <c r="I675" s="209"/>
      <c r="J675" s="210">
        <f>ROUND(I675*H675,2)</f>
        <v>0</v>
      </c>
      <c r="K675" s="206" t="s">
        <v>136</v>
      </c>
      <c r="L675" s="43"/>
      <c r="M675" s="211" t="s">
        <v>19</v>
      </c>
      <c r="N675" s="212" t="s">
        <v>43</v>
      </c>
      <c r="O675" s="79"/>
      <c r="P675" s="213">
        <f>O675*H675</f>
        <v>0</v>
      </c>
      <c r="Q675" s="213">
        <v>0.0033899999999999998</v>
      </c>
      <c r="R675" s="213">
        <f>Q675*H675</f>
        <v>0.020339999999999997</v>
      </c>
      <c r="S675" s="213">
        <v>0</v>
      </c>
      <c r="T675" s="214">
        <f>S675*H675</f>
        <v>0</v>
      </c>
      <c r="AR675" s="17" t="s">
        <v>240</v>
      </c>
      <c r="AT675" s="17" t="s">
        <v>132</v>
      </c>
      <c r="AU675" s="17" t="s">
        <v>82</v>
      </c>
      <c r="AY675" s="17" t="s">
        <v>130</v>
      </c>
      <c r="BE675" s="215">
        <f>IF(N675="základní",J675,0)</f>
        <v>0</v>
      </c>
      <c r="BF675" s="215">
        <f>IF(N675="snížená",J675,0)</f>
        <v>0</v>
      </c>
      <c r="BG675" s="215">
        <f>IF(N675="zákl. přenesená",J675,0)</f>
        <v>0</v>
      </c>
      <c r="BH675" s="215">
        <f>IF(N675="sníž. přenesená",J675,0)</f>
        <v>0</v>
      </c>
      <c r="BI675" s="215">
        <f>IF(N675="nulová",J675,0)</f>
        <v>0</v>
      </c>
      <c r="BJ675" s="17" t="s">
        <v>80</v>
      </c>
      <c r="BK675" s="215">
        <f>ROUND(I675*H675,2)</f>
        <v>0</v>
      </c>
      <c r="BL675" s="17" t="s">
        <v>240</v>
      </c>
      <c r="BM675" s="17" t="s">
        <v>1572</v>
      </c>
    </row>
    <row r="676" s="1" customFormat="1" ht="14.4" customHeight="1">
      <c r="B676" s="38"/>
      <c r="C676" s="204" t="s">
        <v>1573</v>
      </c>
      <c r="D676" s="204" t="s">
        <v>132</v>
      </c>
      <c r="E676" s="205" t="s">
        <v>1574</v>
      </c>
      <c r="F676" s="206" t="s">
        <v>1575</v>
      </c>
      <c r="G676" s="207" t="s">
        <v>305</v>
      </c>
      <c r="H676" s="208">
        <v>20</v>
      </c>
      <c r="I676" s="209"/>
      <c r="J676" s="210">
        <f>ROUND(I676*H676,2)</f>
        <v>0</v>
      </c>
      <c r="K676" s="206" t="s">
        <v>136</v>
      </c>
      <c r="L676" s="43"/>
      <c r="M676" s="211" t="s">
        <v>19</v>
      </c>
      <c r="N676" s="212" t="s">
        <v>43</v>
      </c>
      <c r="O676" s="79"/>
      <c r="P676" s="213">
        <f>O676*H676</f>
        <v>0</v>
      </c>
      <c r="Q676" s="213">
        <v>0.0030699999999999998</v>
      </c>
      <c r="R676" s="213">
        <f>Q676*H676</f>
        <v>0.061399999999999996</v>
      </c>
      <c r="S676" s="213">
        <v>0</v>
      </c>
      <c r="T676" s="214">
        <f>S676*H676</f>
        <v>0</v>
      </c>
      <c r="AR676" s="17" t="s">
        <v>240</v>
      </c>
      <c r="AT676" s="17" t="s">
        <v>132</v>
      </c>
      <c r="AU676" s="17" t="s">
        <v>82</v>
      </c>
      <c r="AY676" s="17" t="s">
        <v>130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17" t="s">
        <v>80</v>
      </c>
      <c r="BK676" s="215">
        <f>ROUND(I676*H676,2)</f>
        <v>0</v>
      </c>
      <c r="BL676" s="17" t="s">
        <v>240</v>
      </c>
      <c r="BM676" s="17" t="s">
        <v>1576</v>
      </c>
    </row>
    <row r="677" s="11" customFormat="1">
      <c r="B677" s="216"/>
      <c r="C677" s="217"/>
      <c r="D677" s="218" t="s">
        <v>139</v>
      </c>
      <c r="E677" s="219" t="s">
        <v>19</v>
      </c>
      <c r="F677" s="220" t="s">
        <v>1577</v>
      </c>
      <c r="G677" s="217"/>
      <c r="H677" s="221">
        <v>20</v>
      </c>
      <c r="I677" s="222"/>
      <c r="J677" s="217"/>
      <c r="K677" s="217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139</v>
      </c>
      <c r="AU677" s="227" t="s">
        <v>82</v>
      </c>
      <c r="AV677" s="11" t="s">
        <v>82</v>
      </c>
      <c r="AW677" s="11" t="s">
        <v>33</v>
      </c>
      <c r="AX677" s="11" t="s">
        <v>80</v>
      </c>
      <c r="AY677" s="227" t="s">
        <v>130</v>
      </c>
    </row>
    <row r="678" s="1" customFormat="1" ht="14.4" customHeight="1">
      <c r="B678" s="38"/>
      <c r="C678" s="204" t="s">
        <v>1578</v>
      </c>
      <c r="D678" s="204" t="s">
        <v>132</v>
      </c>
      <c r="E678" s="205" t="s">
        <v>1579</v>
      </c>
      <c r="F678" s="206" t="s">
        <v>1580</v>
      </c>
      <c r="G678" s="207" t="s">
        <v>305</v>
      </c>
      <c r="H678" s="208">
        <v>25</v>
      </c>
      <c r="I678" s="209"/>
      <c r="J678" s="210">
        <f>ROUND(I678*H678,2)</f>
        <v>0</v>
      </c>
      <c r="K678" s="206" t="s">
        <v>136</v>
      </c>
      <c r="L678" s="43"/>
      <c r="M678" s="211" t="s">
        <v>19</v>
      </c>
      <c r="N678" s="212" t="s">
        <v>43</v>
      </c>
      <c r="O678" s="79"/>
      <c r="P678" s="213">
        <f>O678*H678</f>
        <v>0</v>
      </c>
      <c r="Q678" s="213">
        <v>0.0037100000000000002</v>
      </c>
      <c r="R678" s="213">
        <f>Q678*H678</f>
        <v>0.092749999999999999</v>
      </c>
      <c r="S678" s="213">
        <v>0</v>
      </c>
      <c r="T678" s="214">
        <f>S678*H678</f>
        <v>0</v>
      </c>
      <c r="AR678" s="17" t="s">
        <v>240</v>
      </c>
      <c r="AT678" s="17" t="s">
        <v>132</v>
      </c>
      <c r="AU678" s="17" t="s">
        <v>82</v>
      </c>
      <c r="AY678" s="17" t="s">
        <v>130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17" t="s">
        <v>80</v>
      </c>
      <c r="BK678" s="215">
        <f>ROUND(I678*H678,2)</f>
        <v>0</v>
      </c>
      <c r="BL678" s="17" t="s">
        <v>240</v>
      </c>
      <c r="BM678" s="17" t="s">
        <v>1581</v>
      </c>
    </row>
    <row r="679" s="11" customFormat="1">
      <c r="B679" s="216"/>
      <c r="C679" s="217"/>
      <c r="D679" s="218" t="s">
        <v>139</v>
      </c>
      <c r="E679" s="219" t="s">
        <v>19</v>
      </c>
      <c r="F679" s="220" t="s">
        <v>1582</v>
      </c>
      <c r="G679" s="217"/>
      <c r="H679" s="221">
        <v>25</v>
      </c>
      <c r="I679" s="222"/>
      <c r="J679" s="217"/>
      <c r="K679" s="217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139</v>
      </c>
      <c r="AU679" s="227" t="s">
        <v>82</v>
      </c>
      <c r="AV679" s="11" t="s">
        <v>82</v>
      </c>
      <c r="AW679" s="11" t="s">
        <v>33</v>
      </c>
      <c r="AX679" s="11" t="s">
        <v>80</v>
      </c>
      <c r="AY679" s="227" t="s">
        <v>130</v>
      </c>
    </row>
    <row r="680" s="1" customFormat="1" ht="18" customHeight="1">
      <c r="B680" s="38"/>
      <c r="C680" s="204" t="s">
        <v>1583</v>
      </c>
      <c r="D680" s="204" t="s">
        <v>132</v>
      </c>
      <c r="E680" s="205" t="s">
        <v>1584</v>
      </c>
      <c r="F680" s="206" t="s">
        <v>1585</v>
      </c>
      <c r="G680" s="207" t="s">
        <v>1170</v>
      </c>
      <c r="H680" s="276"/>
      <c r="I680" s="209"/>
      <c r="J680" s="210">
        <f>ROUND(I680*H680,2)</f>
        <v>0</v>
      </c>
      <c r="K680" s="206" t="s">
        <v>136</v>
      </c>
      <c r="L680" s="43"/>
      <c r="M680" s="211" t="s">
        <v>19</v>
      </c>
      <c r="N680" s="212" t="s">
        <v>43</v>
      </c>
      <c r="O680" s="79"/>
      <c r="P680" s="213">
        <f>O680*H680</f>
        <v>0</v>
      </c>
      <c r="Q680" s="213">
        <v>0</v>
      </c>
      <c r="R680" s="213">
        <f>Q680*H680</f>
        <v>0</v>
      </c>
      <c r="S680" s="213">
        <v>0</v>
      </c>
      <c r="T680" s="214">
        <f>S680*H680</f>
        <v>0</v>
      </c>
      <c r="AR680" s="17" t="s">
        <v>240</v>
      </c>
      <c r="AT680" s="17" t="s">
        <v>132</v>
      </c>
      <c r="AU680" s="17" t="s">
        <v>82</v>
      </c>
      <c r="AY680" s="17" t="s">
        <v>130</v>
      </c>
      <c r="BE680" s="215">
        <f>IF(N680="základní",J680,0)</f>
        <v>0</v>
      </c>
      <c r="BF680" s="215">
        <f>IF(N680="snížená",J680,0)</f>
        <v>0</v>
      </c>
      <c r="BG680" s="215">
        <f>IF(N680="zákl. přenesená",J680,0)</f>
        <v>0</v>
      </c>
      <c r="BH680" s="215">
        <f>IF(N680="sníž. přenesená",J680,0)</f>
        <v>0</v>
      </c>
      <c r="BI680" s="215">
        <f>IF(N680="nulová",J680,0)</f>
        <v>0</v>
      </c>
      <c r="BJ680" s="17" t="s">
        <v>80</v>
      </c>
      <c r="BK680" s="215">
        <f>ROUND(I680*H680,2)</f>
        <v>0</v>
      </c>
      <c r="BL680" s="17" t="s">
        <v>240</v>
      </c>
      <c r="BM680" s="17" t="s">
        <v>1586</v>
      </c>
    </row>
    <row r="681" s="10" customFormat="1" ht="22.8" customHeight="1">
      <c r="B681" s="188"/>
      <c r="C681" s="189"/>
      <c r="D681" s="190" t="s">
        <v>71</v>
      </c>
      <c r="E681" s="202" t="s">
        <v>1587</v>
      </c>
      <c r="F681" s="202" t="s">
        <v>1588</v>
      </c>
      <c r="G681" s="189"/>
      <c r="H681" s="189"/>
      <c r="I681" s="192"/>
      <c r="J681" s="203">
        <f>BK681</f>
        <v>0</v>
      </c>
      <c r="K681" s="189"/>
      <c r="L681" s="194"/>
      <c r="M681" s="195"/>
      <c r="N681" s="196"/>
      <c r="O681" s="196"/>
      <c r="P681" s="197">
        <f>SUM(P682:P697)</f>
        <v>0</v>
      </c>
      <c r="Q681" s="196"/>
      <c r="R681" s="197">
        <f>SUM(R682:R697)</f>
        <v>20.053414500000002</v>
      </c>
      <c r="S681" s="196"/>
      <c r="T681" s="198">
        <f>SUM(T682:T697)</f>
        <v>0</v>
      </c>
      <c r="AR681" s="199" t="s">
        <v>82</v>
      </c>
      <c r="AT681" s="200" t="s">
        <v>71</v>
      </c>
      <c r="AU681" s="200" t="s">
        <v>80</v>
      </c>
      <c r="AY681" s="199" t="s">
        <v>130</v>
      </c>
      <c r="BK681" s="201">
        <f>SUM(BK682:BK697)</f>
        <v>0</v>
      </c>
    </row>
    <row r="682" s="1" customFormat="1" ht="14.4" customHeight="1">
      <c r="B682" s="38"/>
      <c r="C682" s="204" t="s">
        <v>1589</v>
      </c>
      <c r="D682" s="204" t="s">
        <v>132</v>
      </c>
      <c r="E682" s="205" t="s">
        <v>1590</v>
      </c>
      <c r="F682" s="206" t="s">
        <v>1591</v>
      </c>
      <c r="G682" s="207" t="s">
        <v>135</v>
      </c>
      <c r="H682" s="208">
        <v>435</v>
      </c>
      <c r="I682" s="209"/>
      <c r="J682" s="210">
        <f>ROUND(I682*H682,2)</f>
        <v>0</v>
      </c>
      <c r="K682" s="206" t="s">
        <v>136</v>
      </c>
      <c r="L682" s="43"/>
      <c r="M682" s="211" t="s">
        <v>19</v>
      </c>
      <c r="N682" s="212" t="s">
        <v>43</v>
      </c>
      <c r="O682" s="79"/>
      <c r="P682" s="213">
        <f>O682*H682</f>
        <v>0</v>
      </c>
      <c r="Q682" s="213">
        <v>0.043490000000000001</v>
      </c>
      <c r="R682" s="213">
        <f>Q682*H682</f>
        <v>18.918150000000001</v>
      </c>
      <c r="S682" s="213">
        <v>0</v>
      </c>
      <c r="T682" s="214">
        <f>S682*H682</f>
        <v>0</v>
      </c>
      <c r="AR682" s="17" t="s">
        <v>240</v>
      </c>
      <c r="AT682" s="17" t="s">
        <v>132</v>
      </c>
      <c r="AU682" s="17" t="s">
        <v>82</v>
      </c>
      <c r="AY682" s="17" t="s">
        <v>130</v>
      </c>
      <c r="BE682" s="215">
        <f>IF(N682="základní",J682,0)</f>
        <v>0</v>
      </c>
      <c r="BF682" s="215">
        <f>IF(N682="snížená",J682,0)</f>
        <v>0</v>
      </c>
      <c r="BG682" s="215">
        <f>IF(N682="zákl. přenesená",J682,0)</f>
        <v>0</v>
      </c>
      <c r="BH682" s="215">
        <f>IF(N682="sníž. přenesená",J682,0)</f>
        <v>0</v>
      </c>
      <c r="BI682" s="215">
        <f>IF(N682="nulová",J682,0)</f>
        <v>0</v>
      </c>
      <c r="BJ682" s="17" t="s">
        <v>80</v>
      </c>
      <c r="BK682" s="215">
        <f>ROUND(I682*H682,2)</f>
        <v>0</v>
      </c>
      <c r="BL682" s="17" t="s">
        <v>240</v>
      </c>
      <c r="BM682" s="17" t="s">
        <v>1592</v>
      </c>
    </row>
    <row r="683" s="11" customFormat="1">
      <c r="B683" s="216"/>
      <c r="C683" s="217"/>
      <c r="D683" s="218" t="s">
        <v>139</v>
      </c>
      <c r="E683" s="219" t="s">
        <v>19</v>
      </c>
      <c r="F683" s="220" t="s">
        <v>1593</v>
      </c>
      <c r="G683" s="217"/>
      <c r="H683" s="221">
        <v>435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139</v>
      </c>
      <c r="AU683" s="227" t="s">
        <v>82</v>
      </c>
      <c r="AV683" s="11" t="s">
        <v>82</v>
      </c>
      <c r="AW683" s="11" t="s">
        <v>33</v>
      </c>
      <c r="AX683" s="11" t="s">
        <v>80</v>
      </c>
      <c r="AY683" s="227" t="s">
        <v>130</v>
      </c>
    </row>
    <row r="684" s="1" customFormat="1" ht="14.4" customHeight="1">
      <c r="B684" s="38"/>
      <c r="C684" s="204" t="s">
        <v>1594</v>
      </c>
      <c r="D684" s="204" t="s">
        <v>132</v>
      </c>
      <c r="E684" s="205" t="s">
        <v>1595</v>
      </c>
      <c r="F684" s="206" t="s">
        <v>1596</v>
      </c>
      <c r="G684" s="207" t="s">
        <v>305</v>
      </c>
      <c r="H684" s="208">
        <v>64.950000000000003</v>
      </c>
      <c r="I684" s="209"/>
      <c r="J684" s="210">
        <f>ROUND(I684*H684,2)</f>
        <v>0</v>
      </c>
      <c r="K684" s="206" t="s">
        <v>136</v>
      </c>
      <c r="L684" s="43"/>
      <c r="M684" s="211" t="s">
        <v>19</v>
      </c>
      <c r="N684" s="212" t="s">
        <v>43</v>
      </c>
      <c r="O684" s="79"/>
      <c r="P684" s="213">
        <f>O684*H684</f>
        <v>0</v>
      </c>
      <c r="Q684" s="213">
        <v>0.0012099999999999999</v>
      </c>
      <c r="R684" s="213">
        <f>Q684*H684</f>
        <v>0.078589499999999993</v>
      </c>
      <c r="S684" s="213">
        <v>0</v>
      </c>
      <c r="T684" s="214">
        <f>S684*H684</f>
        <v>0</v>
      </c>
      <c r="AR684" s="17" t="s">
        <v>240</v>
      </c>
      <c r="AT684" s="17" t="s">
        <v>132</v>
      </c>
      <c r="AU684" s="17" t="s">
        <v>82</v>
      </c>
      <c r="AY684" s="17" t="s">
        <v>130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17" t="s">
        <v>80</v>
      </c>
      <c r="BK684" s="215">
        <f>ROUND(I684*H684,2)</f>
        <v>0</v>
      </c>
      <c r="BL684" s="17" t="s">
        <v>240</v>
      </c>
      <c r="BM684" s="17" t="s">
        <v>1597</v>
      </c>
    </row>
    <row r="685" s="11" customFormat="1">
      <c r="B685" s="216"/>
      <c r="C685" s="217"/>
      <c r="D685" s="218" t="s">
        <v>139</v>
      </c>
      <c r="E685" s="219" t="s">
        <v>19</v>
      </c>
      <c r="F685" s="220" t="s">
        <v>1598</v>
      </c>
      <c r="G685" s="217"/>
      <c r="H685" s="221">
        <v>64.950000000000003</v>
      </c>
      <c r="I685" s="222"/>
      <c r="J685" s="217"/>
      <c r="K685" s="217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139</v>
      </c>
      <c r="AU685" s="227" t="s">
        <v>82</v>
      </c>
      <c r="AV685" s="11" t="s">
        <v>82</v>
      </c>
      <c r="AW685" s="11" t="s">
        <v>33</v>
      </c>
      <c r="AX685" s="11" t="s">
        <v>80</v>
      </c>
      <c r="AY685" s="227" t="s">
        <v>130</v>
      </c>
    </row>
    <row r="686" s="1" customFormat="1" ht="18" customHeight="1">
      <c r="B686" s="38"/>
      <c r="C686" s="204" t="s">
        <v>1599</v>
      </c>
      <c r="D686" s="204" t="s">
        <v>132</v>
      </c>
      <c r="E686" s="205" t="s">
        <v>1600</v>
      </c>
      <c r="F686" s="206" t="s">
        <v>1601</v>
      </c>
      <c r="G686" s="207" t="s">
        <v>305</v>
      </c>
      <c r="H686" s="208">
        <v>33.5</v>
      </c>
      <c r="I686" s="209"/>
      <c r="J686" s="210">
        <f>ROUND(I686*H686,2)</f>
        <v>0</v>
      </c>
      <c r="K686" s="206" t="s">
        <v>136</v>
      </c>
      <c r="L686" s="43"/>
      <c r="M686" s="211" t="s">
        <v>19</v>
      </c>
      <c r="N686" s="212" t="s">
        <v>43</v>
      </c>
      <c r="O686" s="79"/>
      <c r="P686" s="213">
        <f>O686*H686</f>
        <v>0</v>
      </c>
      <c r="Q686" s="213">
        <v>0.013270000000000001</v>
      </c>
      <c r="R686" s="213">
        <f>Q686*H686</f>
        <v>0.44454500000000002</v>
      </c>
      <c r="S686" s="213">
        <v>0</v>
      </c>
      <c r="T686" s="214">
        <f>S686*H686</f>
        <v>0</v>
      </c>
      <c r="AR686" s="17" t="s">
        <v>240</v>
      </c>
      <c r="AT686" s="17" t="s">
        <v>132</v>
      </c>
      <c r="AU686" s="17" t="s">
        <v>82</v>
      </c>
      <c r="AY686" s="17" t="s">
        <v>130</v>
      </c>
      <c r="BE686" s="215">
        <f>IF(N686="základní",J686,0)</f>
        <v>0</v>
      </c>
      <c r="BF686" s="215">
        <f>IF(N686="snížená",J686,0)</f>
        <v>0</v>
      </c>
      <c r="BG686" s="215">
        <f>IF(N686="zákl. přenesená",J686,0)</f>
        <v>0</v>
      </c>
      <c r="BH686" s="215">
        <f>IF(N686="sníž. přenesená",J686,0)</f>
        <v>0</v>
      </c>
      <c r="BI686" s="215">
        <f>IF(N686="nulová",J686,0)</f>
        <v>0</v>
      </c>
      <c r="BJ686" s="17" t="s">
        <v>80</v>
      </c>
      <c r="BK686" s="215">
        <f>ROUND(I686*H686,2)</f>
        <v>0</v>
      </c>
      <c r="BL686" s="17" t="s">
        <v>240</v>
      </c>
      <c r="BM686" s="17" t="s">
        <v>1602</v>
      </c>
    </row>
    <row r="687" s="11" customFormat="1">
      <c r="B687" s="216"/>
      <c r="C687" s="217"/>
      <c r="D687" s="218" t="s">
        <v>139</v>
      </c>
      <c r="E687" s="219" t="s">
        <v>19</v>
      </c>
      <c r="F687" s="220" t="s">
        <v>1603</v>
      </c>
      <c r="G687" s="217"/>
      <c r="H687" s="221">
        <v>33.5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139</v>
      </c>
      <c r="AU687" s="227" t="s">
        <v>82</v>
      </c>
      <c r="AV687" s="11" t="s">
        <v>82</v>
      </c>
      <c r="AW687" s="11" t="s">
        <v>33</v>
      </c>
      <c r="AX687" s="11" t="s">
        <v>80</v>
      </c>
      <c r="AY687" s="227" t="s">
        <v>130</v>
      </c>
    </row>
    <row r="688" s="1" customFormat="1" ht="14.4" customHeight="1">
      <c r="B688" s="38"/>
      <c r="C688" s="204" t="s">
        <v>1604</v>
      </c>
      <c r="D688" s="204" t="s">
        <v>132</v>
      </c>
      <c r="E688" s="205" t="s">
        <v>1605</v>
      </c>
      <c r="F688" s="206" t="s">
        <v>1606</v>
      </c>
      <c r="G688" s="207" t="s">
        <v>305</v>
      </c>
      <c r="H688" s="208">
        <v>34</v>
      </c>
      <c r="I688" s="209"/>
      <c r="J688" s="210">
        <f>ROUND(I688*H688,2)</f>
        <v>0</v>
      </c>
      <c r="K688" s="206" t="s">
        <v>136</v>
      </c>
      <c r="L688" s="43"/>
      <c r="M688" s="211" t="s">
        <v>19</v>
      </c>
      <c r="N688" s="212" t="s">
        <v>43</v>
      </c>
      <c r="O688" s="79"/>
      <c r="P688" s="213">
        <f>O688*H688</f>
        <v>0</v>
      </c>
      <c r="Q688" s="213">
        <v>0.013270000000000001</v>
      </c>
      <c r="R688" s="213">
        <f>Q688*H688</f>
        <v>0.45118000000000003</v>
      </c>
      <c r="S688" s="213">
        <v>0</v>
      </c>
      <c r="T688" s="214">
        <f>S688*H688</f>
        <v>0</v>
      </c>
      <c r="AR688" s="17" t="s">
        <v>240</v>
      </c>
      <c r="AT688" s="17" t="s">
        <v>132</v>
      </c>
      <c r="AU688" s="17" t="s">
        <v>82</v>
      </c>
      <c r="AY688" s="17" t="s">
        <v>130</v>
      </c>
      <c r="BE688" s="215">
        <f>IF(N688="základní",J688,0)</f>
        <v>0</v>
      </c>
      <c r="BF688" s="215">
        <f>IF(N688="snížená",J688,0)</f>
        <v>0</v>
      </c>
      <c r="BG688" s="215">
        <f>IF(N688="zákl. přenesená",J688,0)</f>
        <v>0</v>
      </c>
      <c r="BH688" s="215">
        <f>IF(N688="sníž. přenesená",J688,0)</f>
        <v>0</v>
      </c>
      <c r="BI688" s="215">
        <f>IF(N688="nulová",J688,0)</f>
        <v>0</v>
      </c>
      <c r="BJ688" s="17" t="s">
        <v>80</v>
      </c>
      <c r="BK688" s="215">
        <f>ROUND(I688*H688,2)</f>
        <v>0</v>
      </c>
      <c r="BL688" s="17" t="s">
        <v>240</v>
      </c>
      <c r="BM688" s="17" t="s">
        <v>1607</v>
      </c>
    </row>
    <row r="689" s="11" customFormat="1">
      <c r="B689" s="216"/>
      <c r="C689" s="217"/>
      <c r="D689" s="218" t="s">
        <v>139</v>
      </c>
      <c r="E689" s="219" t="s">
        <v>19</v>
      </c>
      <c r="F689" s="220" t="s">
        <v>1608</v>
      </c>
      <c r="G689" s="217"/>
      <c r="H689" s="221">
        <v>34</v>
      </c>
      <c r="I689" s="222"/>
      <c r="J689" s="217"/>
      <c r="K689" s="217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139</v>
      </c>
      <c r="AU689" s="227" t="s">
        <v>82</v>
      </c>
      <c r="AV689" s="11" t="s">
        <v>82</v>
      </c>
      <c r="AW689" s="11" t="s">
        <v>33</v>
      </c>
      <c r="AX689" s="11" t="s">
        <v>80</v>
      </c>
      <c r="AY689" s="227" t="s">
        <v>130</v>
      </c>
    </row>
    <row r="690" s="1" customFormat="1" ht="14.4" customHeight="1">
      <c r="B690" s="38"/>
      <c r="C690" s="204" t="s">
        <v>1609</v>
      </c>
      <c r="D690" s="204" t="s">
        <v>132</v>
      </c>
      <c r="E690" s="205" t="s">
        <v>1610</v>
      </c>
      <c r="F690" s="206" t="s">
        <v>1611</v>
      </c>
      <c r="G690" s="207" t="s">
        <v>135</v>
      </c>
      <c r="H690" s="208">
        <v>435</v>
      </c>
      <c r="I690" s="209"/>
      <c r="J690" s="210">
        <f>ROUND(I690*H690,2)</f>
        <v>0</v>
      </c>
      <c r="K690" s="206" t="s">
        <v>136</v>
      </c>
      <c r="L690" s="43"/>
      <c r="M690" s="211" t="s">
        <v>19</v>
      </c>
      <c r="N690" s="212" t="s">
        <v>43</v>
      </c>
      <c r="O690" s="79"/>
      <c r="P690" s="213">
        <f>O690*H690</f>
        <v>0</v>
      </c>
      <c r="Q690" s="213">
        <v>4.0000000000000003E-05</v>
      </c>
      <c r="R690" s="213">
        <f>Q690*H690</f>
        <v>0.017400000000000002</v>
      </c>
      <c r="S690" s="213">
        <v>0</v>
      </c>
      <c r="T690" s="214">
        <f>S690*H690</f>
        <v>0</v>
      </c>
      <c r="AR690" s="17" t="s">
        <v>240</v>
      </c>
      <c r="AT690" s="17" t="s">
        <v>132</v>
      </c>
      <c r="AU690" s="17" t="s">
        <v>82</v>
      </c>
      <c r="AY690" s="17" t="s">
        <v>130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17" t="s">
        <v>80</v>
      </c>
      <c r="BK690" s="215">
        <f>ROUND(I690*H690,2)</f>
        <v>0</v>
      </c>
      <c r="BL690" s="17" t="s">
        <v>240</v>
      </c>
      <c r="BM690" s="17" t="s">
        <v>1612</v>
      </c>
    </row>
    <row r="691" s="1" customFormat="1" ht="14.4" customHeight="1">
      <c r="B691" s="38"/>
      <c r="C691" s="204" t="s">
        <v>1613</v>
      </c>
      <c r="D691" s="204" t="s">
        <v>132</v>
      </c>
      <c r="E691" s="205" t="s">
        <v>1614</v>
      </c>
      <c r="F691" s="206" t="s">
        <v>1615</v>
      </c>
      <c r="G691" s="207" t="s">
        <v>135</v>
      </c>
      <c r="H691" s="208">
        <v>435</v>
      </c>
      <c r="I691" s="209"/>
      <c r="J691" s="210">
        <f>ROUND(I691*H691,2)</f>
        <v>0</v>
      </c>
      <c r="K691" s="206" t="s">
        <v>136</v>
      </c>
      <c r="L691" s="43"/>
      <c r="M691" s="211" t="s">
        <v>19</v>
      </c>
      <c r="N691" s="212" t="s">
        <v>43</v>
      </c>
      <c r="O691" s="79"/>
      <c r="P691" s="213">
        <f>O691*H691</f>
        <v>0</v>
      </c>
      <c r="Q691" s="213">
        <v>0</v>
      </c>
      <c r="R691" s="213">
        <f>Q691*H691</f>
        <v>0</v>
      </c>
      <c r="S691" s="213">
        <v>0</v>
      </c>
      <c r="T691" s="214">
        <f>S691*H691</f>
        <v>0</v>
      </c>
      <c r="AR691" s="17" t="s">
        <v>240</v>
      </c>
      <c r="AT691" s="17" t="s">
        <v>132</v>
      </c>
      <c r="AU691" s="17" t="s">
        <v>82</v>
      </c>
      <c r="AY691" s="17" t="s">
        <v>130</v>
      </c>
      <c r="BE691" s="215">
        <f>IF(N691="základní",J691,0)</f>
        <v>0</v>
      </c>
      <c r="BF691" s="215">
        <f>IF(N691="snížená",J691,0)</f>
        <v>0</v>
      </c>
      <c r="BG691" s="215">
        <f>IF(N691="zákl. přenesená",J691,0)</f>
        <v>0</v>
      </c>
      <c r="BH691" s="215">
        <f>IF(N691="sníž. přenesená",J691,0)</f>
        <v>0</v>
      </c>
      <c r="BI691" s="215">
        <f>IF(N691="nulová",J691,0)</f>
        <v>0</v>
      </c>
      <c r="BJ691" s="17" t="s">
        <v>80</v>
      </c>
      <c r="BK691" s="215">
        <f>ROUND(I691*H691,2)</f>
        <v>0</v>
      </c>
      <c r="BL691" s="17" t="s">
        <v>240</v>
      </c>
      <c r="BM691" s="17" t="s">
        <v>1616</v>
      </c>
    </row>
    <row r="692" s="1" customFormat="1" ht="18" customHeight="1">
      <c r="B692" s="38"/>
      <c r="C692" s="253" t="s">
        <v>1617</v>
      </c>
      <c r="D692" s="253" t="s">
        <v>741</v>
      </c>
      <c r="E692" s="254" t="s">
        <v>1618</v>
      </c>
      <c r="F692" s="255" t="s">
        <v>1619</v>
      </c>
      <c r="G692" s="256" t="s">
        <v>135</v>
      </c>
      <c r="H692" s="257">
        <v>478.5</v>
      </c>
      <c r="I692" s="258"/>
      <c r="J692" s="259">
        <f>ROUND(I692*H692,2)</f>
        <v>0</v>
      </c>
      <c r="K692" s="255" t="s">
        <v>136</v>
      </c>
      <c r="L692" s="260"/>
      <c r="M692" s="261" t="s">
        <v>19</v>
      </c>
      <c r="N692" s="262" t="s">
        <v>43</v>
      </c>
      <c r="O692" s="79"/>
      <c r="P692" s="213">
        <f>O692*H692</f>
        <v>0</v>
      </c>
      <c r="Q692" s="213">
        <v>0.00013999999999999999</v>
      </c>
      <c r="R692" s="213">
        <f>Q692*H692</f>
        <v>0.066989999999999994</v>
      </c>
      <c r="S692" s="213">
        <v>0</v>
      </c>
      <c r="T692" s="214">
        <f>S692*H692</f>
        <v>0</v>
      </c>
      <c r="AR692" s="17" t="s">
        <v>346</v>
      </c>
      <c r="AT692" s="17" t="s">
        <v>741</v>
      </c>
      <c r="AU692" s="17" t="s">
        <v>82</v>
      </c>
      <c r="AY692" s="17" t="s">
        <v>130</v>
      </c>
      <c r="BE692" s="215">
        <f>IF(N692="základní",J692,0)</f>
        <v>0</v>
      </c>
      <c r="BF692" s="215">
        <f>IF(N692="snížená",J692,0)</f>
        <v>0</v>
      </c>
      <c r="BG692" s="215">
        <f>IF(N692="zákl. přenesená",J692,0)</f>
        <v>0</v>
      </c>
      <c r="BH692" s="215">
        <f>IF(N692="sníž. přenesená",J692,0)</f>
        <v>0</v>
      </c>
      <c r="BI692" s="215">
        <f>IF(N692="nulová",J692,0)</f>
        <v>0</v>
      </c>
      <c r="BJ692" s="17" t="s">
        <v>80</v>
      </c>
      <c r="BK692" s="215">
        <f>ROUND(I692*H692,2)</f>
        <v>0</v>
      </c>
      <c r="BL692" s="17" t="s">
        <v>240</v>
      </c>
      <c r="BM692" s="17" t="s">
        <v>1620</v>
      </c>
    </row>
    <row r="693" s="11" customFormat="1">
      <c r="B693" s="216"/>
      <c r="C693" s="217"/>
      <c r="D693" s="218" t="s">
        <v>139</v>
      </c>
      <c r="E693" s="217"/>
      <c r="F693" s="220" t="s">
        <v>1621</v>
      </c>
      <c r="G693" s="217"/>
      <c r="H693" s="221">
        <v>478.5</v>
      </c>
      <c r="I693" s="222"/>
      <c r="J693" s="217"/>
      <c r="K693" s="217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139</v>
      </c>
      <c r="AU693" s="227" t="s">
        <v>82</v>
      </c>
      <c r="AV693" s="11" t="s">
        <v>82</v>
      </c>
      <c r="AW693" s="11" t="s">
        <v>4</v>
      </c>
      <c r="AX693" s="11" t="s">
        <v>80</v>
      </c>
      <c r="AY693" s="227" t="s">
        <v>130</v>
      </c>
    </row>
    <row r="694" s="1" customFormat="1" ht="14.4" customHeight="1">
      <c r="B694" s="38"/>
      <c r="C694" s="204" t="s">
        <v>1622</v>
      </c>
      <c r="D694" s="204" t="s">
        <v>132</v>
      </c>
      <c r="E694" s="205" t="s">
        <v>1623</v>
      </c>
      <c r="F694" s="206" t="s">
        <v>1624</v>
      </c>
      <c r="G694" s="207" t="s">
        <v>135</v>
      </c>
      <c r="H694" s="208">
        <v>435</v>
      </c>
      <c r="I694" s="209"/>
      <c r="J694" s="210">
        <f>ROUND(I694*H694,2)</f>
        <v>0</v>
      </c>
      <c r="K694" s="206" t="s">
        <v>136</v>
      </c>
      <c r="L694" s="43"/>
      <c r="M694" s="211" t="s">
        <v>19</v>
      </c>
      <c r="N694" s="212" t="s">
        <v>43</v>
      </c>
      <c r="O694" s="79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AR694" s="17" t="s">
        <v>240</v>
      </c>
      <c r="AT694" s="17" t="s">
        <v>132</v>
      </c>
      <c r="AU694" s="17" t="s">
        <v>82</v>
      </c>
      <c r="AY694" s="17" t="s">
        <v>130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17" t="s">
        <v>80</v>
      </c>
      <c r="BK694" s="215">
        <f>ROUND(I694*H694,2)</f>
        <v>0</v>
      </c>
      <c r="BL694" s="17" t="s">
        <v>240</v>
      </c>
      <c r="BM694" s="17" t="s">
        <v>1625</v>
      </c>
    </row>
    <row r="695" s="1" customFormat="1" ht="14.4" customHeight="1">
      <c r="B695" s="38"/>
      <c r="C695" s="253" t="s">
        <v>1626</v>
      </c>
      <c r="D695" s="253" t="s">
        <v>741</v>
      </c>
      <c r="E695" s="254" t="s">
        <v>1627</v>
      </c>
      <c r="F695" s="255" t="s">
        <v>1628</v>
      </c>
      <c r="G695" s="256" t="s">
        <v>135</v>
      </c>
      <c r="H695" s="257">
        <v>478.5</v>
      </c>
      <c r="I695" s="258"/>
      <c r="J695" s="259">
        <f>ROUND(I695*H695,2)</f>
        <v>0</v>
      </c>
      <c r="K695" s="255" t="s">
        <v>136</v>
      </c>
      <c r="L695" s="260"/>
      <c r="M695" s="261" t="s">
        <v>19</v>
      </c>
      <c r="N695" s="262" t="s">
        <v>43</v>
      </c>
      <c r="O695" s="79"/>
      <c r="P695" s="213">
        <f>O695*H695</f>
        <v>0</v>
      </c>
      <c r="Q695" s="213">
        <v>0.00016000000000000001</v>
      </c>
      <c r="R695" s="213">
        <f>Q695*H695</f>
        <v>0.076560000000000003</v>
      </c>
      <c r="S695" s="213">
        <v>0</v>
      </c>
      <c r="T695" s="214">
        <f>S695*H695</f>
        <v>0</v>
      </c>
      <c r="AR695" s="17" t="s">
        <v>346</v>
      </c>
      <c r="AT695" s="17" t="s">
        <v>741</v>
      </c>
      <c r="AU695" s="17" t="s">
        <v>82</v>
      </c>
      <c r="AY695" s="17" t="s">
        <v>130</v>
      </c>
      <c r="BE695" s="215">
        <f>IF(N695="základní",J695,0)</f>
        <v>0</v>
      </c>
      <c r="BF695" s="215">
        <f>IF(N695="snížená",J695,0)</f>
        <v>0</v>
      </c>
      <c r="BG695" s="215">
        <f>IF(N695="zákl. přenesená",J695,0)</f>
        <v>0</v>
      </c>
      <c r="BH695" s="215">
        <f>IF(N695="sníž. přenesená",J695,0)</f>
        <v>0</v>
      </c>
      <c r="BI695" s="215">
        <f>IF(N695="nulová",J695,0)</f>
        <v>0</v>
      </c>
      <c r="BJ695" s="17" t="s">
        <v>80</v>
      </c>
      <c r="BK695" s="215">
        <f>ROUND(I695*H695,2)</f>
        <v>0</v>
      </c>
      <c r="BL695" s="17" t="s">
        <v>240</v>
      </c>
      <c r="BM695" s="17" t="s">
        <v>1629</v>
      </c>
    </row>
    <row r="696" s="11" customFormat="1">
      <c r="B696" s="216"/>
      <c r="C696" s="217"/>
      <c r="D696" s="218" t="s">
        <v>139</v>
      </c>
      <c r="E696" s="217"/>
      <c r="F696" s="220" t="s">
        <v>1621</v>
      </c>
      <c r="G696" s="217"/>
      <c r="H696" s="221">
        <v>478.5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139</v>
      </c>
      <c r="AU696" s="227" t="s">
        <v>82</v>
      </c>
      <c r="AV696" s="11" t="s">
        <v>82</v>
      </c>
      <c r="AW696" s="11" t="s">
        <v>4</v>
      </c>
      <c r="AX696" s="11" t="s">
        <v>80</v>
      </c>
      <c r="AY696" s="227" t="s">
        <v>130</v>
      </c>
    </row>
    <row r="697" s="1" customFormat="1" ht="18" customHeight="1">
      <c r="B697" s="38"/>
      <c r="C697" s="204" t="s">
        <v>1630</v>
      </c>
      <c r="D697" s="204" t="s">
        <v>132</v>
      </c>
      <c r="E697" s="205" t="s">
        <v>1631</v>
      </c>
      <c r="F697" s="206" t="s">
        <v>1632</v>
      </c>
      <c r="G697" s="207" t="s">
        <v>1170</v>
      </c>
      <c r="H697" s="276"/>
      <c r="I697" s="209"/>
      <c r="J697" s="210">
        <f>ROUND(I697*H697,2)</f>
        <v>0</v>
      </c>
      <c r="K697" s="206" t="s">
        <v>136</v>
      </c>
      <c r="L697" s="43"/>
      <c r="M697" s="211" t="s">
        <v>19</v>
      </c>
      <c r="N697" s="212" t="s">
        <v>43</v>
      </c>
      <c r="O697" s="79"/>
      <c r="P697" s="213">
        <f>O697*H697</f>
        <v>0</v>
      </c>
      <c r="Q697" s="213">
        <v>0</v>
      </c>
      <c r="R697" s="213">
        <f>Q697*H697</f>
        <v>0</v>
      </c>
      <c r="S697" s="213">
        <v>0</v>
      </c>
      <c r="T697" s="214">
        <f>S697*H697</f>
        <v>0</v>
      </c>
      <c r="AR697" s="17" t="s">
        <v>240</v>
      </c>
      <c r="AT697" s="17" t="s">
        <v>132</v>
      </c>
      <c r="AU697" s="17" t="s">
        <v>82</v>
      </c>
      <c r="AY697" s="17" t="s">
        <v>130</v>
      </c>
      <c r="BE697" s="215">
        <f>IF(N697="základní",J697,0)</f>
        <v>0</v>
      </c>
      <c r="BF697" s="215">
        <f>IF(N697="snížená",J697,0)</f>
        <v>0</v>
      </c>
      <c r="BG697" s="215">
        <f>IF(N697="zákl. přenesená",J697,0)</f>
        <v>0</v>
      </c>
      <c r="BH697" s="215">
        <f>IF(N697="sníž. přenesená",J697,0)</f>
        <v>0</v>
      </c>
      <c r="BI697" s="215">
        <f>IF(N697="nulová",J697,0)</f>
        <v>0</v>
      </c>
      <c r="BJ697" s="17" t="s">
        <v>80</v>
      </c>
      <c r="BK697" s="215">
        <f>ROUND(I697*H697,2)</f>
        <v>0</v>
      </c>
      <c r="BL697" s="17" t="s">
        <v>240</v>
      </c>
      <c r="BM697" s="17" t="s">
        <v>1633</v>
      </c>
    </row>
    <row r="698" s="10" customFormat="1" ht="22.8" customHeight="1">
      <c r="B698" s="188"/>
      <c r="C698" s="189"/>
      <c r="D698" s="190" t="s">
        <v>71</v>
      </c>
      <c r="E698" s="202" t="s">
        <v>1634</v>
      </c>
      <c r="F698" s="202" t="s">
        <v>1635</v>
      </c>
      <c r="G698" s="189"/>
      <c r="H698" s="189"/>
      <c r="I698" s="192"/>
      <c r="J698" s="203">
        <f>BK698</f>
        <v>0</v>
      </c>
      <c r="K698" s="189"/>
      <c r="L698" s="194"/>
      <c r="M698" s="195"/>
      <c r="N698" s="196"/>
      <c r="O698" s="196"/>
      <c r="P698" s="197">
        <f>SUM(P699:P807)</f>
        <v>0</v>
      </c>
      <c r="Q698" s="196"/>
      <c r="R698" s="197">
        <f>SUM(R699:R807)</f>
        <v>7.9590641999999994</v>
      </c>
      <c r="S698" s="196"/>
      <c r="T698" s="198">
        <f>SUM(T699:T807)</f>
        <v>0</v>
      </c>
      <c r="AR698" s="199" t="s">
        <v>82</v>
      </c>
      <c r="AT698" s="200" t="s">
        <v>71</v>
      </c>
      <c r="AU698" s="200" t="s">
        <v>80</v>
      </c>
      <c r="AY698" s="199" t="s">
        <v>130</v>
      </c>
      <c r="BK698" s="201">
        <f>SUM(BK699:BK807)</f>
        <v>0</v>
      </c>
    </row>
    <row r="699" s="1" customFormat="1" ht="14.4" customHeight="1">
      <c r="B699" s="38"/>
      <c r="C699" s="204" t="s">
        <v>1636</v>
      </c>
      <c r="D699" s="204" t="s">
        <v>132</v>
      </c>
      <c r="E699" s="205" t="s">
        <v>1637</v>
      </c>
      <c r="F699" s="206" t="s">
        <v>1638</v>
      </c>
      <c r="G699" s="207" t="s">
        <v>135</v>
      </c>
      <c r="H699" s="208">
        <v>19.815999999999999</v>
      </c>
      <c r="I699" s="209"/>
      <c r="J699" s="210">
        <f>ROUND(I699*H699,2)</f>
        <v>0</v>
      </c>
      <c r="K699" s="206" t="s">
        <v>19</v>
      </c>
      <c r="L699" s="43"/>
      <c r="M699" s="211" t="s">
        <v>19</v>
      </c>
      <c r="N699" s="212" t="s">
        <v>43</v>
      </c>
      <c r="O699" s="79"/>
      <c r="P699" s="213">
        <f>O699*H699</f>
        <v>0</v>
      </c>
      <c r="Q699" s="213">
        <v>0</v>
      </c>
      <c r="R699" s="213">
        <f>Q699*H699</f>
        <v>0</v>
      </c>
      <c r="S699" s="213">
        <v>0</v>
      </c>
      <c r="T699" s="214">
        <f>S699*H699</f>
        <v>0</v>
      </c>
      <c r="AR699" s="17" t="s">
        <v>240</v>
      </c>
      <c r="AT699" s="17" t="s">
        <v>132</v>
      </c>
      <c r="AU699" s="17" t="s">
        <v>82</v>
      </c>
      <c r="AY699" s="17" t="s">
        <v>130</v>
      </c>
      <c r="BE699" s="215">
        <f>IF(N699="základní",J699,0)</f>
        <v>0</v>
      </c>
      <c r="BF699" s="215">
        <f>IF(N699="snížená",J699,0)</f>
        <v>0</v>
      </c>
      <c r="BG699" s="215">
        <f>IF(N699="zákl. přenesená",J699,0)</f>
        <v>0</v>
      </c>
      <c r="BH699" s="215">
        <f>IF(N699="sníž. přenesená",J699,0)</f>
        <v>0</v>
      </c>
      <c r="BI699" s="215">
        <f>IF(N699="nulová",J699,0)</f>
        <v>0</v>
      </c>
      <c r="BJ699" s="17" t="s">
        <v>80</v>
      </c>
      <c r="BK699" s="215">
        <f>ROUND(I699*H699,2)</f>
        <v>0</v>
      </c>
      <c r="BL699" s="17" t="s">
        <v>240</v>
      </c>
      <c r="BM699" s="17" t="s">
        <v>1639</v>
      </c>
    </row>
    <row r="700" s="11" customFormat="1">
      <c r="B700" s="216"/>
      <c r="C700" s="217"/>
      <c r="D700" s="218" t="s">
        <v>139</v>
      </c>
      <c r="E700" s="219" t="s">
        <v>19</v>
      </c>
      <c r="F700" s="220" t="s">
        <v>1640</v>
      </c>
      <c r="G700" s="217"/>
      <c r="H700" s="221">
        <v>11.673</v>
      </c>
      <c r="I700" s="222"/>
      <c r="J700" s="217"/>
      <c r="K700" s="217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139</v>
      </c>
      <c r="AU700" s="227" t="s">
        <v>82</v>
      </c>
      <c r="AV700" s="11" t="s">
        <v>82</v>
      </c>
      <c r="AW700" s="11" t="s">
        <v>33</v>
      </c>
      <c r="AX700" s="11" t="s">
        <v>72</v>
      </c>
      <c r="AY700" s="227" t="s">
        <v>130</v>
      </c>
    </row>
    <row r="701" s="11" customFormat="1">
      <c r="B701" s="216"/>
      <c r="C701" s="217"/>
      <c r="D701" s="218" t="s">
        <v>139</v>
      </c>
      <c r="E701" s="219" t="s">
        <v>19</v>
      </c>
      <c r="F701" s="220" t="s">
        <v>1641</v>
      </c>
      <c r="G701" s="217"/>
      <c r="H701" s="221">
        <v>8.1430000000000007</v>
      </c>
      <c r="I701" s="222"/>
      <c r="J701" s="217"/>
      <c r="K701" s="217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139</v>
      </c>
      <c r="AU701" s="227" t="s">
        <v>82</v>
      </c>
      <c r="AV701" s="11" t="s">
        <v>82</v>
      </c>
      <c r="AW701" s="11" t="s">
        <v>33</v>
      </c>
      <c r="AX701" s="11" t="s">
        <v>72</v>
      </c>
      <c r="AY701" s="227" t="s">
        <v>130</v>
      </c>
    </row>
    <row r="702" s="12" customFormat="1">
      <c r="B702" s="228"/>
      <c r="C702" s="229"/>
      <c r="D702" s="218" t="s">
        <v>139</v>
      </c>
      <c r="E702" s="230" t="s">
        <v>19</v>
      </c>
      <c r="F702" s="231" t="s">
        <v>166</v>
      </c>
      <c r="G702" s="229"/>
      <c r="H702" s="232">
        <v>19.815999999999999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AT702" s="238" t="s">
        <v>139</v>
      </c>
      <c r="AU702" s="238" t="s">
        <v>82</v>
      </c>
      <c r="AV702" s="12" t="s">
        <v>137</v>
      </c>
      <c r="AW702" s="12" t="s">
        <v>33</v>
      </c>
      <c r="AX702" s="12" t="s">
        <v>80</v>
      </c>
      <c r="AY702" s="238" t="s">
        <v>130</v>
      </c>
    </row>
    <row r="703" s="1" customFormat="1" ht="18" customHeight="1">
      <c r="B703" s="38"/>
      <c r="C703" s="253" t="s">
        <v>1642</v>
      </c>
      <c r="D703" s="253" t="s">
        <v>741</v>
      </c>
      <c r="E703" s="254" t="s">
        <v>1643</v>
      </c>
      <c r="F703" s="255" t="s">
        <v>1644</v>
      </c>
      <c r="G703" s="256" t="s">
        <v>721</v>
      </c>
      <c r="H703" s="257">
        <v>1</v>
      </c>
      <c r="I703" s="258"/>
      <c r="J703" s="259">
        <f>ROUND(I703*H703,2)</f>
        <v>0</v>
      </c>
      <c r="K703" s="255" t="s">
        <v>19</v>
      </c>
      <c r="L703" s="260"/>
      <c r="M703" s="261" t="s">
        <v>19</v>
      </c>
      <c r="N703" s="262" t="s">
        <v>43</v>
      </c>
      <c r="O703" s="79"/>
      <c r="P703" s="213">
        <f>O703*H703</f>
        <v>0</v>
      </c>
      <c r="Q703" s="213">
        <v>0.11</v>
      </c>
      <c r="R703" s="213">
        <f>Q703*H703</f>
        <v>0.11</v>
      </c>
      <c r="S703" s="213">
        <v>0</v>
      </c>
      <c r="T703" s="214">
        <f>S703*H703</f>
        <v>0</v>
      </c>
      <c r="AR703" s="17" t="s">
        <v>346</v>
      </c>
      <c r="AT703" s="17" t="s">
        <v>741</v>
      </c>
      <c r="AU703" s="17" t="s">
        <v>82</v>
      </c>
      <c r="AY703" s="17" t="s">
        <v>130</v>
      </c>
      <c r="BE703" s="215">
        <f>IF(N703="základní",J703,0)</f>
        <v>0</v>
      </c>
      <c r="BF703" s="215">
        <f>IF(N703="snížená",J703,0)</f>
        <v>0</v>
      </c>
      <c r="BG703" s="215">
        <f>IF(N703="zákl. přenesená",J703,0)</f>
        <v>0</v>
      </c>
      <c r="BH703" s="215">
        <f>IF(N703="sníž. přenesená",J703,0)</f>
        <v>0</v>
      </c>
      <c r="BI703" s="215">
        <f>IF(N703="nulová",J703,0)</f>
        <v>0</v>
      </c>
      <c r="BJ703" s="17" t="s">
        <v>80</v>
      </c>
      <c r="BK703" s="215">
        <f>ROUND(I703*H703,2)</f>
        <v>0</v>
      </c>
      <c r="BL703" s="17" t="s">
        <v>240</v>
      </c>
      <c r="BM703" s="17" t="s">
        <v>1645</v>
      </c>
    </row>
    <row r="704" s="1" customFormat="1" ht="14.4" customHeight="1">
      <c r="B704" s="38"/>
      <c r="C704" s="253" t="s">
        <v>1646</v>
      </c>
      <c r="D704" s="253" t="s">
        <v>741</v>
      </c>
      <c r="E704" s="254" t="s">
        <v>1647</v>
      </c>
      <c r="F704" s="255" t="s">
        <v>1648</v>
      </c>
      <c r="G704" s="256" t="s">
        <v>721</v>
      </c>
      <c r="H704" s="257">
        <v>1</v>
      </c>
      <c r="I704" s="258"/>
      <c r="J704" s="259">
        <f>ROUND(I704*H704,2)</f>
        <v>0</v>
      </c>
      <c r="K704" s="255" t="s">
        <v>19</v>
      </c>
      <c r="L704" s="260"/>
      <c r="M704" s="261" t="s">
        <v>19</v>
      </c>
      <c r="N704" s="262" t="s">
        <v>43</v>
      </c>
      <c r="O704" s="79"/>
      <c r="P704" s="213">
        <f>O704*H704</f>
        <v>0</v>
      </c>
      <c r="Q704" s="213">
        <v>0.11</v>
      </c>
      <c r="R704" s="213">
        <f>Q704*H704</f>
        <v>0.11</v>
      </c>
      <c r="S704" s="213">
        <v>0</v>
      </c>
      <c r="T704" s="214">
        <f>S704*H704</f>
        <v>0</v>
      </c>
      <c r="AR704" s="17" t="s">
        <v>346</v>
      </c>
      <c r="AT704" s="17" t="s">
        <v>741</v>
      </c>
      <c r="AU704" s="17" t="s">
        <v>82</v>
      </c>
      <c r="AY704" s="17" t="s">
        <v>130</v>
      </c>
      <c r="BE704" s="215">
        <f>IF(N704="základní",J704,0)</f>
        <v>0</v>
      </c>
      <c r="BF704" s="215">
        <f>IF(N704="snížená",J704,0)</f>
        <v>0</v>
      </c>
      <c r="BG704" s="215">
        <f>IF(N704="zákl. přenesená",J704,0)</f>
        <v>0</v>
      </c>
      <c r="BH704" s="215">
        <f>IF(N704="sníž. přenesená",J704,0)</f>
        <v>0</v>
      </c>
      <c r="BI704" s="215">
        <f>IF(N704="nulová",J704,0)</f>
        <v>0</v>
      </c>
      <c r="BJ704" s="17" t="s">
        <v>80</v>
      </c>
      <c r="BK704" s="215">
        <f>ROUND(I704*H704,2)</f>
        <v>0</v>
      </c>
      <c r="BL704" s="17" t="s">
        <v>240</v>
      </c>
      <c r="BM704" s="17" t="s">
        <v>1649</v>
      </c>
    </row>
    <row r="705" s="1" customFormat="1" ht="14.4" customHeight="1">
      <c r="B705" s="38"/>
      <c r="C705" s="204" t="s">
        <v>1650</v>
      </c>
      <c r="D705" s="204" t="s">
        <v>132</v>
      </c>
      <c r="E705" s="205" t="s">
        <v>1651</v>
      </c>
      <c r="F705" s="206" t="s">
        <v>1652</v>
      </c>
      <c r="G705" s="207" t="s">
        <v>135</v>
      </c>
      <c r="H705" s="208">
        <v>3.7000000000000002</v>
      </c>
      <c r="I705" s="209"/>
      <c r="J705" s="210">
        <f>ROUND(I705*H705,2)</f>
        <v>0</v>
      </c>
      <c r="K705" s="206" t="s">
        <v>19</v>
      </c>
      <c r="L705" s="43"/>
      <c r="M705" s="211" t="s">
        <v>19</v>
      </c>
      <c r="N705" s="212" t="s">
        <v>43</v>
      </c>
      <c r="O705" s="79"/>
      <c r="P705" s="213">
        <f>O705*H705</f>
        <v>0</v>
      </c>
      <c r="Q705" s="213">
        <v>0.00025000000000000001</v>
      </c>
      <c r="R705" s="213">
        <f>Q705*H705</f>
        <v>0.00092500000000000004</v>
      </c>
      <c r="S705" s="213">
        <v>0</v>
      </c>
      <c r="T705" s="214">
        <f>S705*H705</f>
        <v>0</v>
      </c>
      <c r="AR705" s="17" t="s">
        <v>240</v>
      </c>
      <c r="AT705" s="17" t="s">
        <v>132</v>
      </c>
      <c r="AU705" s="17" t="s">
        <v>82</v>
      </c>
      <c r="AY705" s="17" t="s">
        <v>130</v>
      </c>
      <c r="BE705" s="215">
        <f>IF(N705="základní",J705,0)</f>
        <v>0</v>
      </c>
      <c r="BF705" s="215">
        <f>IF(N705="snížená",J705,0)</f>
        <v>0</v>
      </c>
      <c r="BG705" s="215">
        <f>IF(N705="zákl. přenesená",J705,0)</f>
        <v>0</v>
      </c>
      <c r="BH705" s="215">
        <f>IF(N705="sníž. přenesená",J705,0)</f>
        <v>0</v>
      </c>
      <c r="BI705" s="215">
        <f>IF(N705="nulová",J705,0)</f>
        <v>0</v>
      </c>
      <c r="BJ705" s="17" t="s">
        <v>80</v>
      </c>
      <c r="BK705" s="215">
        <f>ROUND(I705*H705,2)</f>
        <v>0</v>
      </c>
      <c r="BL705" s="17" t="s">
        <v>240</v>
      </c>
      <c r="BM705" s="17" t="s">
        <v>1653</v>
      </c>
    </row>
    <row r="706" s="11" customFormat="1">
      <c r="B706" s="216"/>
      <c r="C706" s="217"/>
      <c r="D706" s="218" t="s">
        <v>139</v>
      </c>
      <c r="E706" s="219" t="s">
        <v>19</v>
      </c>
      <c r="F706" s="220" t="s">
        <v>1654</v>
      </c>
      <c r="G706" s="217"/>
      <c r="H706" s="221">
        <v>1.6000000000000001</v>
      </c>
      <c r="I706" s="222"/>
      <c r="J706" s="217"/>
      <c r="K706" s="217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139</v>
      </c>
      <c r="AU706" s="227" t="s">
        <v>82</v>
      </c>
      <c r="AV706" s="11" t="s">
        <v>82</v>
      </c>
      <c r="AW706" s="11" t="s">
        <v>33</v>
      </c>
      <c r="AX706" s="11" t="s">
        <v>72</v>
      </c>
      <c r="AY706" s="227" t="s">
        <v>130</v>
      </c>
    </row>
    <row r="707" s="11" customFormat="1">
      <c r="B707" s="216"/>
      <c r="C707" s="217"/>
      <c r="D707" s="218" t="s">
        <v>139</v>
      </c>
      <c r="E707" s="219" t="s">
        <v>19</v>
      </c>
      <c r="F707" s="220" t="s">
        <v>1655</v>
      </c>
      <c r="G707" s="217"/>
      <c r="H707" s="221">
        <v>2.1000000000000001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139</v>
      </c>
      <c r="AU707" s="227" t="s">
        <v>82</v>
      </c>
      <c r="AV707" s="11" t="s">
        <v>82</v>
      </c>
      <c r="AW707" s="11" t="s">
        <v>33</v>
      </c>
      <c r="AX707" s="11" t="s">
        <v>72</v>
      </c>
      <c r="AY707" s="227" t="s">
        <v>130</v>
      </c>
    </row>
    <row r="708" s="12" customFormat="1">
      <c r="B708" s="228"/>
      <c r="C708" s="229"/>
      <c r="D708" s="218" t="s">
        <v>139</v>
      </c>
      <c r="E708" s="230" t="s">
        <v>19</v>
      </c>
      <c r="F708" s="231" t="s">
        <v>166</v>
      </c>
      <c r="G708" s="229"/>
      <c r="H708" s="232">
        <v>3.7000000000000002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139</v>
      </c>
      <c r="AU708" s="238" t="s">
        <v>82</v>
      </c>
      <c r="AV708" s="12" t="s">
        <v>137</v>
      </c>
      <c r="AW708" s="12" t="s">
        <v>33</v>
      </c>
      <c r="AX708" s="12" t="s">
        <v>80</v>
      </c>
      <c r="AY708" s="238" t="s">
        <v>130</v>
      </c>
    </row>
    <row r="709" s="1" customFormat="1" ht="14.4" customHeight="1">
      <c r="B709" s="38"/>
      <c r="C709" s="253" t="s">
        <v>1656</v>
      </c>
      <c r="D709" s="253" t="s">
        <v>741</v>
      </c>
      <c r="E709" s="254" t="s">
        <v>1657</v>
      </c>
      <c r="F709" s="255" t="s">
        <v>1658</v>
      </c>
      <c r="G709" s="256" t="s">
        <v>721</v>
      </c>
      <c r="H709" s="257">
        <v>1</v>
      </c>
      <c r="I709" s="258"/>
      <c r="J709" s="259">
        <f>ROUND(I709*H709,2)</f>
        <v>0</v>
      </c>
      <c r="K709" s="255" t="s">
        <v>19</v>
      </c>
      <c r="L709" s="260"/>
      <c r="M709" s="261" t="s">
        <v>19</v>
      </c>
      <c r="N709" s="262" t="s">
        <v>43</v>
      </c>
      <c r="O709" s="79"/>
      <c r="P709" s="213">
        <f>O709*H709</f>
        <v>0</v>
      </c>
      <c r="Q709" s="213">
        <v>0.024899999999999999</v>
      </c>
      <c r="R709" s="213">
        <f>Q709*H709</f>
        <v>0.024899999999999999</v>
      </c>
      <c r="S709" s="213">
        <v>0</v>
      </c>
      <c r="T709" s="214">
        <f>S709*H709</f>
        <v>0</v>
      </c>
      <c r="AR709" s="17" t="s">
        <v>346</v>
      </c>
      <c r="AT709" s="17" t="s">
        <v>741</v>
      </c>
      <c r="AU709" s="17" t="s">
        <v>82</v>
      </c>
      <c r="AY709" s="17" t="s">
        <v>130</v>
      </c>
      <c r="BE709" s="215">
        <f>IF(N709="základní",J709,0)</f>
        <v>0</v>
      </c>
      <c r="BF709" s="215">
        <f>IF(N709="snížená",J709,0)</f>
        <v>0</v>
      </c>
      <c r="BG709" s="215">
        <f>IF(N709="zákl. přenesená",J709,0)</f>
        <v>0</v>
      </c>
      <c r="BH709" s="215">
        <f>IF(N709="sníž. přenesená",J709,0)</f>
        <v>0</v>
      </c>
      <c r="BI709" s="215">
        <f>IF(N709="nulová",J709,0)</f>
        <v>0</v>
      </c>
      <c r="BJ709" s="17" t="s">
        <v>80</v>
      </c>
      <c r="BK709" s="215">
        <f>ROUND(I709*H709,2)</f>
        <v>0</v>
      </c>
      <c r="BL709" s="17" t="s">
        <v>240</v>
      </c>
      <c r="BM709" s="17" t="s">
        <v>1659</v>
      </c>
    </row>
    <row r="710" s="1" customFormat="1" ht="14.4" customHeight="1">
      <c r="B710" s="38"/>
      <c r="C710" s="253" t="s">
        <v>1660</v>
      </c>
      <c r="D710" s="253" t="s">
        <v>741</v>
      </c>
      <c r="E710" s="254" t="s">
        <v>1661</v>
      </c>
      <c r="F710" s="255" t="s">
        <v>1662</v>
      </c>
      <c r="G710" s="256" t="s">
        <v>721</v>
      </c>
      <c r="H710" s="257">
        <v>1</v>
      </c>
      <c r="I710" s="258"/>
      <c r="J710" s="259">
        <f>ROUND(I710*H710,2)</f>
        <v>0</v>
      </c>
      <c r="K710" s="255" t="s">
        <v>19</v>
      </c>
      <c r="L710" s="260"/>
      <c r="M710" s="261" t="s">
        <v>19</v>
      </c>
      <c r="N710" s="262" t="s">
        <v>43</v>
      </c>
      <c r="O710" s="79"/>
      <c r="P710" s="213">
        <f>O710*H710</f>
        <v>0</v>
      </c>
      <c r="Q710" s="213">
        <v>0.031099999999999999</v>
      </c>
      <c r="R710" s="213">
        <f>Q710*H710</f>
        <v>0.031099999999999999</v>
      </c>
      <c r="S710" s="213">
        <v>0</v>
      </c>
      <c r="T710" s="214">
        <f>S710*H710</f>
        <v>0</v>
      </c>
      <c r="AR710" s="17" t="s">
        <v>346</v>
      </c>
      <c r="AT710" s="17" t="s">
        <v>741</v>
      </c>
      <c r="AU710" s="17" t="s">
        <v>82</v>
      </c>
      <c r="AY710" s="17" t="s">
        <v>130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17" t="s">
        <v>80</v>
      </c>
      <c r="BK710" s="215">
        <f>ROUND(I710*H710,2)</f>
        <v>0</v>
      </c>
      <c r="BL710" s="17" t="s">
        <v>240</v>
      </c>
      <c r="BM710" s="17" t="s">
        <v>1663</v>
      </c>
    </row>
    <row r="711" s="1" customFormat="1" ht="14.4" customHeight="1">
      <c r="B711" s="38"/>
      <c r="C711" s="204" t="s">
        <v>1664</v>
      </c>
      <c r="D711" s="204" t="s">
        <v>132</v>
      </c>
      <c r="E711" s="205" t="s">
        <v>1665</v>
      </c>
      <c r="F711" s="206" t="s">
        <v>1666</v>
      </c>
      <c r="G711" s="207" t="s">
        <v>135</v>
      </c>
      <c r="H711" s="208">
        <v>81.640000000000001</v>
      </c>
      <c r="I711" s="209"/>
      <c r="J711" s="210">
        <f>ROUND(I711*H711,2)</f>
        <v>0</v>
      </c>
      <c r="K711" s="206" t="s">
        <v>136</v>
      </c>
      <c r="L711" s="43"/>
      <c r="M711" s="211" t="s">
        <v>19</v>
      </c>
      <c r="N711" s="212" t="s">
        <v>43</v>
      </c>
      <c r="O711" s="79"/>
      <c r="P711" s="213">
        <f>O711*H711</f>
        <v>0</v>
      </c>
      <c r="Q711" s="213">
        <v>0.00027999999999999998</v>
      </c>
      <c r="R711" s="213">
        <f>Q711*H711</f>
        <v>0.0228592</v>
      </c>
      <c r="S711" s="213">
        <v>0</v>
      </c>
      <c r="T711" s="214">
        <f>S711*H711</f>
        <v>0</v>
      </c>
      <c r="AR711" s="17" t="s">
        <v>240</v>
      </c>
      <c r="AT711" s="17" t="s">
        <v>132</v>
      </c>
      <c r="AU711" s="17" t="s">
        <v>82</v>
      </c>
      <c r="AY711" s="17" t="s">
        <v>130</v>
      </c>
      <c r="BE711" s="215">
        <f>IF(N711="základní",J711,0)</f>
        <v>0</v>
      </c>
      <c r="BF711" s="215">
        <f>IF(N711="snížená",J711,0)</f>
        <v>0</v>
      </c>
      <c r="BG711" s="215">
        <f>IF(N711="zákl. přenesená",J711,0)</f>
        <v>0</v>
      </c>
      <c r="BH711" s="215">
        <f>IF(N711="sníž. přenesená",J711,0)</f>
        <v>0</v>
      </c>
      <c r="BI711" s="215">
        <f>IF(N711="nulová",J711,0)</f>
        <v>0</v>
      </c>
      <c r="BJ711" s="17" t="s">
        <v>80</v>
      </c>
      <c r="BK711" s="215">
        <f>ROUND(I711*H711,2)</f>
        <v>0</v>
      </c>
      <c r="BL711" s="17" t="s">
        <v>240</v>
      </c>
      <c r="BM711" s="17" t="s">
        <v>1667</v>
      </c>
    </row>
    <row r="712" s="11" customFormat="1">
      <c r="B712" s="216"/>
      <c r="C712" s="217"/>
      <c r="D712" s="218" t="s">
        <v>139</v>
      </c>
      <c r="E712" s="219" t="s">
        <v>19</v>
      </c>
      <c r="F712" s="220" t="s">
        <v>1668</v>
      </c>
      <c r="G712" s="217"/>
      <c r="H712" s="221">
        <v>9.5999999999999996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139</v>
      </c>
      <c r="AU712" s="227" t="s">
        <v>82</v>
      </c>
      <c r="AV712" s="11" t="s">
        <v>82</v>
      </c>
      <c r="AW712" s="11" t="s">
        <v>33</v>
      </c>
      <c r="AX712" s="11" t="s">
        <v>72</v>
      </c>
      <c r="AY712" s="227" t="s">
        <v>130</v>
      </c>
    </row>
    <row r="713" s="11" customFormat="1">
      <c r="B713" s="216"/>
      <c r="C713" s="217"/>
      <c r="D713" s="218" t="s">
        <v>139</v>
      </c>
      <c r="E713" s="219" t="s">
        <v>19</v>
      </c>
      <c r="F713" s="220" t="s">
        <v>1669</v>
      </c>
      <c r="G713" s="217"/>
      <c r="H713" s="221">
        <v>7.6799999999999997</v>
      </c>
      <c r="I713" s="222"/>
      <c r="J713" s="217"/>
      <c r="K713" s="217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139</v>
      </c>
      <c r="AU713" s="227" t="s">
        <v>82</v>
      </c>
      <c r="AV713" s="11" t="s">
        <v>82</v>
      </c>
      <c r="AW713" s="11" t="s">
        <v>33</v>
      </c>
      <c r="AX713" s="11" t="s">
        <v>72</v>
      </c>
      <c r="AY713" s="227" t="s">
        <v>130</v>
      </c>
    </row>
    <row r="714" s="11" customFormat="1">
      <c r="B714" s="216"/>
      <c r="C714" s="217"/>
      <c r="D714" s="218" t="s">
        <v>139</v>
      </c>
      <c r="E714" s="219" t="s">
        <v>19</v>
      </c>
      <c r="F714" s="220" t="s">
        <v>1670</v>
      </c>
      <c r="G714" s="217"/>
      <c r="H714" s="221">
        <v>2.8799999999999999</v>
      </c>
      <c r="I714" s="222"/>
      <c r="J714" s="217"/>
      <c r="K714" s="217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139</v>
      </c>
      <c r="AU714" s="227" t="s">
        <v>82</v>
      </c>
      <c r="AV714" s="11" t="s">
        <v>82</v>
      </c>
      <c r="AW714" s="11" t="s">
        <v>33</v>
      </c>
      <c r="AX714" s="11" t="s">
        <v>72</v>
      </c>
      <c r="AY714" s="227" t="s">
        <v>130</v>
      </c>
    </row>
    <row r="715" s="11" customFormat="1">
      <c r="B715" s="216"/>
      <c r="C715" s="217"/>
      <c r="D715" s="218" t="s">
        <v>139</v>
      </c>
      <c r="E715" s="219" t="s">
        <v>19</v>
      </c>
      <c r="F715" s="220" t="s">
        <v>1671</v>
      </c>
      <c r="G715" s="217"/>
      <c r="H715" s="221">
        <v>2.52</v>
      </c>
      <c r="I715" s="222"/>
      <c r="J715" s="217"/>
      <c r="K715" s="217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139</v>
      </c>
      <c r="AU715" s="227" t="s">
        <v>82</v>
      </c>
      <c r="AV715" s="11" t="s">
        <v>82</v>
      </c>
      <c r="AW715" s="11" t="s">
        <v>33</v>
      </c>
      <c r="AX715" s="11" t="s">
        <v>72</v>
      </c>
      <c r="AY715" s="227" t="s">
        <v>130</v>
      </c>
    </row>
    <row r="716" s="11" customFormat="1">
      <c r="B716" s="216"/>
      <c r="C716" s="217"/>
      <c r="D716" s="218" t="s">
        <v>139</v>
      </c>
      <c r="E716" s="219" t="s">
        <v>19</v>
      </c>
      <c r="F716" s="220" t="s">
        <v>1672</v>
      </c>
      <c r="G716" s="217"/>
      <c r="H716" s="221">
        <v>2.52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139</v>
      </c>
      <c r="AU716" s="227" t="s">
        <v>82</v>
      </c>
      <c r="AV716" s="11" t="s">
        <v>82</v>
      </c>
      <c r="AW716" s="11" t="s">
        <v>33</v>
      </c>
      <c r="AX716" s="11" t="s">
        <v>72</v>
      </c>
      <c r="AY716" s="227" t="s">
        <v>130</v>
      </c>
    </row>
    <row r="717" s="11" customFormat="1">
      <c r="B717" s="216"/>
      <c r="C717" s="217"/>
      <c r="D717" s="218" t="s">
        <v>139</v>
      </c>
      <c r="E717" s="219" t="s">
        <v>19</v>
      </c>
      <c r="F717" s="220" t="s">
        <v>1673</v>
      </c>
      <c r="G717" s="217"/>
      <c r="H717" s="221">
        <v>1.8</v>
      </c>
      <c r="I717" s="222"/>
      <c r="J717" s="217"/>
      <c r="K717" s="217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139</v>
      </c>
      <c r="AU717" s="227" t="s">
        <v>82</v>
      </c>
      <c r="AV717" s="11" t="s">
        <v>82</v>
      </c>
      <c r="AW717" s="11" t="s">
        <v>33</v>
      </c>
      <c r="AX717" s="11" t="s">
        <v>72</v>
      </c>
      <c r="AY717" s="227" t="s">
        <v>130</v>
      </c>
    </row>
    <row r="718" s="11" customFormat="1">
      <c r="B718" s="216"/>
      <c r="C718" s="217"/>
      <c r="D718" s="218" t="s">
        <v>139</v>
      </c>
      <c r="E718" s="219" t="s">
        <v>19</v>
      </c>
      <c r="F718" s="220" t="s">
        <v>1674</v>
      </c>
      <c r="G718" s="217"/>
      <c r="H718" s="221">
        <v>10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139</v>
      </c>
      <c r="AU718" s="227" t="s">
        <v>82</v>
      </c>
      <c r="AV718" s="11" t="s">
        <v>82</v>
      </c>
      <c r="AW718" s="11" t="s">
        <v>33</v>
      </c>
      <c r="AX718" s="11" t="s">
        <v>72</v>
      </c>
      <c r="AY718" s="227" t="s">
        <v>130</v>
      </c>
    </row>
    <row r="719" s="11" customFormat="1">
      <c r="B719" s="216"/>
      <c r="C719" s="217"/>
      <c r="D719" s="218" t="s">
        <v>139</v>
      </c>
      <c r="E719" s="219" t="s">
        <v>19</v>
      </c>
      <c r="F719" s="220" t="s">
        <v>1675</v>
      </c>
      <c r="G719" s="217"/>
      <c r="H719" s="221">
        <v>8</v>
      </c>
      <c r="I719" s="222"/>
      <c r="J719" s="217"/>
      <c r="K719" s="217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139</v>
      </c>
      <c r="AU719" s="227" t="s">
        <v>82</v>
      </c>
      <c r="AV719" s="11" t="s">
        <v>82</v>
      </c>
      <c r="AW719" s="11" t="s">
        <v>33</v>
      </c>
      <c r="AX719" s="11" t="s">
        <v>72</v>
      </c>
      <c r="AY719" s="227" t="s">
        <v>130</v>
      </c>
    </row>
    <row r="720" s="11" customFormat="1">
      <c r="B720" s="216"/>
      <c r="C720" s="217"/>
      <c r="D720" s="218" t="s">
        <v>139</v>
      </c>
      <c r="E720" s="219" t="s">
        <v>19</v>
      </c>
      <c r="F720" s="220" t="s">
        <v>1676</v>
      </c>
      <c r="G720" s="217"/>
      <c r="H720" s="221">
        <v>6</v>
      </c>
      <c r="I720" s="222"/>
      <c r="J720" s="217"/>
      <c r="K720" s="217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139</v>
      </c>
      <c r="AU720" s="227" t="s">
        <v>82</v>
      </c>
      <c r="AV720" s="11" t="s">
        <v>82</v>
      </c>
      <c r="AW720" s="11" t="s">
        <v>33</v>
      </c>
      <c r="AX720" s="11" t="s">
        <v>72</v>
      </c>
      <c r="AY720" s="227" t="s">
        <v>130</v>
      </c>
    </row>
    <row r="721" s="11" customFormat="1">
      <c r="B721" s="216"/>
      <c r="C721" s="217"/>
      <c r="D721" s="218" t="s">
        <v>139</v>
      </c>
      <c r="E721" s="219" t="s">
        <v>19</v>
      </c>
      <c r="F721" s="220" t="s">
        <v>1677</v>
      </c>
      <c r="G721" s="217"/>
      <c r="H721" s="221">
        <v>4</v>
      </c>
      <c r="I721" s="222"/>
      <c r="J721" s="217"/>
      <c r="K721" s="217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139</v>
      </c>
      <c r="AU721" s="227" t="s">
        <v>82</v>
      </c>
      <c r="AV721" s="11" t="s">
        <v>82</v>
      </c>
      <c r="AW721" s="11" t="s">
        <v>33</v>
      </c>
      <c r="AX721" s="11" t="s">
        <v>72</v>
      </c>
      <c r="AY721" s="227" t="s">
        <v>130</v>
      </c>
    </row>
    <row r="722" s="11" customFormat="1">
      <c r="B722" s="216"/>
      <c r="C722" s="217"/>
      <c r="D722" s="218" t="s">
        <v>139</v>
      </c>
      <c r="E722" s="219" t="s">
        <v>19</v>
      </c>
      <c r="F722" s="220" t="s">
        <v>1678</v>
      </c>
      <c r="G722" s="217"/>
      <c r="H722" s="221">
        <v>3.6000000000000001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139</v>
      </c>
      <c r="AU722" s="227" t="s">
        <v>82</v>
      </c>
      <c r="AV722" s="11" t="s">
        <v>82</v>
      </c>
      <c r="AW722" s="11" t="s">
        <v>33</v>
      </c>
      <c r="AX722" s="11" t="s">
        <v>72</v>
      </c>
      <c r="AY722" s="227" t="s">
        <v>130</v>
      </c>
    </row>
    <row r="723" s="11" customFormat="1">
      <c r="B723" s="216"/>
      <c r="C723" s="217"/>
      <c r="D723" s="218" t="s">
        <v>139</v>
      </c>
      <c r="E723" s="219" t="s">
        <v>19</v>
      </c>
      <c r="F723" s="220" t="s">
        <v>1679</v>
      </c>
      <c r="G723" s="217"/>
      <c r="H723" s="221">
        <v>2.7999999999999998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139</v>
      </c>
      <c r="AU723" s="227" t="s">
        <v>82</v>
      </c>
      <c r="AV723" s="11" t="s">
        <v>82</v>
      </c>
      <c r="AW723" s="11" t="s">
        <v>33</v>
      </c>
      <c r="AX723" s="11" t="s">
        <v>72</v>
      </c>
      <c r="AY723" s="227" t="s">
        <v>130</v>
      </c>
    </row>
    <row r="724" s="11" customFormat="1">
      <c r="B724" s="216"/>
      <c r="C724" s="217"/>
      <c r="D724" s="218" t="s">
        <v>139</v>
      </c>
      <c r="E724" s="219" t="s">
        <v>19</v>
      </c>
      <c r="F724" s="220" t="s">
        <v>1680</v>
      </c>
      <c r="G724" s="217"/>
      <c r="H724" s="221">
        <v>2</v>
      </c>
      <c r="I724" s="222"/>
      <c r="J724" s="217"/>
      <c r="K724" s="217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139</v>
      </c>
      <c r="AU724" s="227" t="s">
        <v>82</v>
      </c>
      <c r="AV724" s="11" t="s">
        <v>82</v>
      </c>
      <c r="AW724" s="11" t="s">
        <v>33</v>
      </c>
      <c r="AX724" s="11" t="s">
        <v>72</v>
      </c>
      <c r="AY724" s="227" t="s">
        <v>130</v>
      </c>
    </row>
    <row r="725" s="11" customFormat="1">
      <c r="B725" s="216"/>
      <c r="C725" s="217"/>
      <c r="D725" s="218" t="s">
        <v>139</v>
      </c>
      <c r="E725" s="219" t="s">
        <v>19</v>
      </c>
      <c r="F725" s="220" t="s">
        <v>1681</v>
      </c>
      <c r="G725" s="217"/>
      <c r="H725" s="221">
        <v>1.8</v>
      </c>
      <c r="I725" s="222"/>
      <c r="J725" s="217"/>
      <c r="K725" s="217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139</v>
      </c>
      <c r="AU725" s="227" t="s">
        <v>82</v>
      </c>
      <c r="AV725" s="11" t="s">
        <v>82</v>
      </c>
      <c r="AW725" s="11" t="s">
        <v>33</v>
      </c>
      <c r="AX725" s="11" t="s">
        <v>72</v>
      </c>
      <c r="AY725" s="227" t="s">
        <v>130</v>
      </c>
    </row>
    <row r="726" s="11" customFormat="1">
      <c r="B726" s="216"/>
      <c r="C726" s="217"/>
      <c r="D726" s="218" t="s">
        <v>139</v>
      </c>
      <c r="E726" s="219" t="s">
        <v>19</v>
      </c>
      <c r="F726" s="220" t="s">
        <v>1682</v>
      </c>
      <c r="G726" s="217"/>
      <c r="H726" s="221">
        <v>1.8</v>
      </c>
      <c r="I726" s="222"/>
      <c r="J726" s="217"/>
      <c r="K726" s="217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139</v>
      </c>
      <c r="AU726" s="227" t="s">
        <v>82</v>
      </c>
      <c r="AV726" s="11" t="s">
        <v>82</v>
      </c>
      <c r="AW726" s="11" t="s">
        <v>33</v>
      </c>
      <c r="AX726" s="11" t="s">
        <v>72</v>
      </c>
      <c r="AY726" s="227" t="s">
        <v>130</v>
      </c>
    </row>
    <row r="727" s="11" customFormat="1">
      <c r="B727" s="216"/>
      <c r="C727" s="217"/>
      <c r="D727" s="218" t="s">
        <v>139</v>
      </c>
      <c r="E727" s="219" t="s">
        <v>19</v>
      </c>
      <c r="F727" s="220" t="s">
        <v>1683</v>
      </c>
      <c r="G727" s="217"/>
      <c r="H727" s="221">
        <v>6.7199999999999998</v>
      </c>
      <c r="I727" s="222"/>
      <c r="J727" s="217"/>
      <c r="K727" s="217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139</v>
      </c>
      <c r="AU727" s="227" t="s">
        <v>82</v>
      </c>
      <c r="AV727" s="11" t="s">
        <v>82</v>
      </c>
      <c r="AW727" s="11" t="s">
        <v>33</v>
      </c>
      <c r="AX727" s="11" t="s">
        <v>72</v>
      </c>
      <c r="AY727" s="227" t="s">
        <v>130</v>
      </c>
    </row>
    <row r="728" s="11" customFormat="1">
      <c r="B728" s="216"/>
      <c r="C728" s="217"/>
      <c r="D728" s="218" t="s">
        <v>139</v>
      </c>
      <c r="E728" s="219" t="s">
        <v>19</v>
      </c>
      <c r="F728" s="220" t="s">
        <v>1684</v>
      </c>
      <c r="G728" s="217"/>
      <c r="H728" s="221">
        <v>7.9199999999999999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139</v>
      </c>
      <c r="AU728" s="227" t="s">
        <v>82</v>
      </c>
      <c r="AV728" s="11" t="s">
        <v>82</v>
      </c>
      <c r="AW728" s="11" t="s">
        <v>33</v>
      </c>
      <c r="AX728" s="11" t="s">
        <v>72</v>
      </c>
      <c r="AY728" s="227" t="s">
        <v>130</v>
      </c>
    </row>
    <row r="729" s="12" customFormat="1">
      <c r="B729" s="228"/>
      <c r="C729" s="229"/>
      <c r="D729" s="218" t="s">
        <v>139</v>
      </c>
      <c r="E729" s="230" t="s">
        <v>19</v>
      </c>
      <c r="F729" s="231" t="s">
        <v>166</v>
      </c>
      <c r="G729" s="229"/>
      <c r="H729" s="232">
        <v>81.640000000000001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139</v>
      </c>
      <c r="AU729" s="238" t="s">
        <v>82</v>
      </c>
      <c r="AV729" s="12" t="s">
        <v>137</v>
      </c>
      <c r="AW729" s="12" t="s">
        <v>33</v>
      </c>
      <c r="AX729" s="12" t="s">
        <v>80</v>
      </c>
      <c r="AY729" s="238" t="s">
        <v>130</v>
      </c>
    </row>
    <row r="730" s="1" customFormat="1" ht="14.4" customHeight="1">
      <c r="B730" s="38"/>
      <c r="C730" s="253" t="s">
        <v>1685</v>
      </c>
      <c r="D730" s="253" t="s">
        <v>741</v>
      </c>
      <c r="E730" s="254" t="s">
        <v>1686</v>
      </c>
      <c r="F730" s="255" t="s">
        <v>1687</v>
      </c>
      <c r="G730" s="256" t="s">
        <v>721</v>
      </c>
      <c r="H730" s="257">
        <v>1</v>
      </c>
      <c r="I730" s="258"/>
      <c r="J730" s="259">
        <f>ROUND(I730*H730,2)</f>
        <v>0</v>
      </c>
      <c r="K730" s="255" t="s">
        <v>19</v>
      </c>
      <c r="L730" s="260"/>
      <c r="M730" s="261" t="s">
        <v>19</v>
      </c>
      <c r="N730" s="262" t="s">
        <v>43</v>
      </c>
      <c r="O730" s="79"/>
      <c r="P730" s="213">
        <f>O730*H730</f>
        <v>0</v>
      </c>
      <c r="Q730" s="213">
        <v>0.070999999999999994</v>
      </c>
      <c r="R730" s="213">
        <f>Q730*H730</f>
        <v>0.070999999999999994</v>
      </c>
      <c r="S730" s="213">
        <v>0</v>
      </c>
      <c r="T730" s="214">
        <f>S730*H730</f>
        <v>0</v>
      </c>
      <c r="AR730" s="17" t="s">
        <v>346</v>
      </c>
      <c r="AT730" s="17" t="s">
        <v>741</v>
      </c>
      <c r="AU730" s="17" t="s">
        <v>82</v>
      </c>
      <c r="AY730" s="17" t="s">
        <v>130</v>
      </c>
      <c r="BE730" s="215">
        <f>IF(N730="základní",J730,0)</f>
        <v>0</v>
      </c>
      <c r="BF730" s="215">
        <f>IF(N730="snížená",J730,0)</f>
        <v>0</v>
      </c>
      <c r="BG730" s="215">
        <f>IF(N730="zákl. přenesená",J730,0)</f>
        <v>0</v>
      </c>
      <c r="BH730" s="215">
        <f>IF(N730="sníž. přenesená",J730,0)</f>
        <v>0</v>
      </c>
      <c r="BI730" s="215">
        <f>IF(N730="nulová",J730,0)</f>
        <v>0</v>
      </c>
      <c r="BJ730" s="17" t="s">
        <v>80</v>
      </c>
      <c r="BK730" s="215">
        <f>ROUND(I730*H730,2)</f>
        <v>0</v>
      </c>
      <c r="BL730" s="17" t="s">
        <v>240</v>
      </c>
      <c r="BM730" s="17" t="s">
        <v>1688</v>
      </c>
    </row>
    <row r="731" s="1" customFormat="1" ht="14.4" customHeight="1">
      <c r="B731" s="38"/>
      <c r="C731" s="253" t="s">
        <v>1689</v>
      </c>
      <c r="D731" s="253" t="s">
        <v>741</v>
      </c>
      <c r="E731" s="254" t="s">
        <v>1690</v>
      </c>
      <c r="F731" s="255" t="s">
        <v>1691</v>
      </c>
      <c r="G731" s="256" t="s">
        <v>721</v>
      </c>
      <c r="H731" s="257">
        <v>1</v>
      </c>
      <c r="I731" s="258"/>
      <c r="J731" s="259">
        <f>ROUND(I731*H731,2)</f>
        <v>0</v>
      </c>
      <c r="K731" s="255" t="s">
        <v>19</v>
      </c>
      <c r="L731" s="260"/>
      <c r="M731" s="261" t="s">
        <v>19</v>
      </c>
      <c r="N731" s="262" t="s">
        <v>43</v>
      </c>
      <c r="O731" s="79"/>
      <c r="P731" s="213">
        <f>O731*H731</f>
        <v>0</v>
      </c>
      <c r="Q731" s="213">
        <v>0.070999999999999994</v>
      </c>
      <c r="R731" s="213">
        <f>Q731*H731</f>
        <v>0.070999999999999994</v>
      </c>
      <c r="S731" s="213">
        <v>0</v>
      </c>
      <c r="T731" s="214">
        <f>S731*H731</f>
        <v>0</v>
      </c>
      <c r="AR731" s="17" t="s">
        <v>346</v>
      </c>
      <c r="AT731" s="17" t="s">
        <v>741</v>
      </c>
      <c r="AU731" s="17" t="s">
        <v>82</v>
      </c>
      <c r="AY731" s="17" t="s">
        <v>130</v>
      </c>
      <c r="BE731" s="215">
        <f>IF(N731="základní",J731,0)</f>
        <v>0</v>
      </c>
      <c r="BF731" s="215">
        <f>IF(N731="snížená",J731,0)</f>
        <v>0</v>
      </c>
      <c r="BG731" s="215">
        <f>IF(N731="zákl. přenesená",J731,0)</f>
        <v>0</v>
      </c>
      <c r="BH731" s="215">
        <f>IF(N731="sníž. přenesená",J731,0)</f>
        <v>0</v>
      </c>
      <c r="BI731" s="215">
        <f>IF(N731="nulová",J731,0)</f>
        <v>0</v>
      </c>
      <c r="BJ731" s="17" t="s">
        <v>80</v>
      </c>
      <c r="BK731" s="215">
        <f>ROUND(I731*H731,2)</f>
        <v>0</v>
      </c>
      <c r="BL731" s="17" t="s">
        <v>240</v>
      </c>
      <c r="BM731" s="17" t="s">
        <v>1692</v>
      </c>
    </row>
    <row r="732" s="1" customFormat="1" ht="14.4" customHeight="1">
      <c r="B732" s="38"/>
      <c r="C732" s="253" t="s">
        <v>1693</v>
      </c>
      <c r="D732" s="253" t="s">
        <v>741</v>
      </c>
      <c r="E732" s="254" t="s">
        <v>1694</v>
      </c>
      <c r="F732" s="255" t="s">
        <v>1695</v>
      </c>
      <c r="G732" s="256" t="s">
        <v>721</v>
      </c>
      <c r="H732" s="257">
        <v>1</v>
      </c>
      <c r="I732" s="258"/>
      <c r="J732" s="259">
        <f>ROUND(I732*H732,2)</f>
        <v>0</v>
      </c>
      <c r="K732" s="255" t="s">
        <v>19</v>
      </c>
      <c r="L732" s="260"/>
      <c r="M732" s="261" t="s">
        <v>19</v>
      </c>
      <c r="N732" s="262" t="s">
        <v>43</v>
      </c>
      <c r="O732" s="79"/>
      <c r="P732" s="213">
        <f>O732*H732</f>
        <v>0</v>
      </c>
      <c r="Q732" s="213">
        <v>0.070999999999999994</v>
      </c>
      <c r="R732" s="213">
        <f>Q732*H732</f>
        <v>0.070999999999999994</v>
      </c>
      <c r="S732" s="213">
        <v>0</v>
      </c>
      <c r="T732" s="214">
        <f>S732*H732</f>
        <v>0</v>
      </c>
      <c r="AR732" s="17" t="s">
        <v>346</v>
      </c>
      <c r="AT732" s="17" t="s">
        <v>741</v>
      </c>
      <c r="AU732" s="17" t="s">
        <v>82</v>
      </c>
      <c r="AY732" s="17" t="s">
        <v>130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17" t="s">
        <v>80</v>
      </c>
      <c r="BK732" s="215">
        <f>ROUND(I732*H732,2)</f>
        <v>0</v>
      </c>
      <c r="BL732" s="17" t="s">
        <v>240</v>
      </c>
      <c r="BM732" s="17" t="s">
        <v>1696</v>
      </c>
    </row>
    <row r="733" s="1" customFormat="1" ht="14.4" customHeight="1">
      <c r="B733" s="38"/>
      <c r="C733" s="253" t="s">
        <v>1697</v>
      </c>
      <c r="D733" s="253" t="s">
        <v>741</v>
      </c>
      <c r="E733" s="254" t="s">
        <v>1698</v>
      </c>
      <c r="F733" s="255" t="s">
        <v>1699</v>
      </c>
      <c r="G733" s="256" t="s">
        <v>721</v>
      </c>
      <c r="H733" s="257">
        <v>5</v>
      </c>
      <c r="I733" s="258"/>
      <c r="J733" s="259">
        <f>ROUND(I733*H733,2)</f>
        <v>0</v>
      </c>
      <c r="K733" s="255" t="s">
        <v>19</v>
      </c>
      <c r="L733" s="260"/>
      <c r="M733" s="261" t="s">
        <v>19</v>
      </c>
      <c r="N733" s="262" t="s">
        <v>43</v>
      </c>
      <c r="O733" s="79"/>
      <c r="P733" s="213">
        <f>O733*H733</f>
        <v>0</v>
      </c>
      <c r="Q733" s="213">
        <v>0.062</v>
      </c>
      <c r="R733" s="213">
        <f>Q733*H733</f>
        <v>0.31</v>
      </c>
      <c r="S733" s="213">
        <v>0</v>
      </c>
      <c r="T733" s="214">
        <f>S733*H733</f>
        <v>0</v>
      </c>
      <c r="AR733" s="17" t="s">
        <v>346</v>
      </c>
      <c r="AT733" s="17" t="s">
        <v>741</v>
      </c>
      <c r="AU733" s="17" t="s">
        <v>82</v>
      </c>
      <c r="AY733" s="17" t="s">
        <v>130</v>
      </c>
      <c r="BE733" s="215">
        <f>IF(N733="základní",J733,0)</f>
        <v>0</v>
      </c>
      <c r="BF733" s="215">
        <f>IF(N733="snížená",J733,0)</f>
        <v>0</v>
      </c>
      <c r="BG733" s="215">
        <f>IF(N733="zákl. přenesená",J733,0)</f>
        <v>0</v>
      </c>
      <c r="BH733" s="215">
        <f>IF(N733="sníž. přenesená",J733,0)</f>
        <v>0</v>
      </c>
      <c r="BI733" s="215">
        <f>IF(N733="nulová",J733,0)</f>
        <v>0</v>
      </c>
      <c r="BJ733" s="17" t="s">
        <v>80</v>
      </c>
      <c r="BK733" s="215">
        <f>ROUND(I733*H733,2)</f>
        <v>0</v>
      </c>
      <c r="BL733" s="17" t="s">
        <v>240</v>
      </c>
      <c r="BM733" s="17" t="s">
        <v>1700</v>
      </c>
    </row>
    <row r="734" s="1" customFormat="1" ht="14.4" customHeight="1">
      <c r="B734" s="38"/>
      <c r="C734" s="253" t="s">
        <v>1701</v>
      </c>
      <c r="D734" s="253" t="s">
        <v>741</v>
      </c>
      <c r="E734" s="254" t="s">
        <v>1702</v>
      </c>
      <c r="F734" s="255" t="s">
        <v>1703</v>
      </c>
      <c r="G734" s="256" t="s">
        <v>721</v>
      </c>
      <c r="H734" s="257">
        <v>4</v>
      </c>
      <c r="I734" s="258"/>
      <c r="J734" s="259">
        <f>ROUND(I734*H734,2)</f>
        <v>0</v>
      </c>
      <c r="K734" s="255" t="s">
        <v>19</v>
      </c>
      <c r="L734" s="260"/>
      <c r="M734" s="261" t="s">
        <v>19</v>
      </c>
      <c r="N734" s="262" t="s">
        <v>43</v>
      </c>
      <c r="O734" s="79"/>
      <c r="P734" s="213">
        <f>O734*H734</f>
        <v>0</v>
      </c>
      <c r="Q734" s="213">
        <v>0.062</v>
      </c>
      <c r="R734" s="213">
        <f>Q734*H734</f>
        <v>0.248</v>
      </c>
      <c r="S734" s="213">
        <v>0</v>
      </c>
      <c r="T734" s="214">
        <f>S734*H734</f>
        <v>0</v>
      </c>
      <c r="AR734" s="17" t="s">
        <v>346</v>
      </c>
      <c r="AT734" s="17" t="s">
        <v>741</v>
      </c>
      <c r="AU734" s="17" t="s">
        <v>82</v>
      </c>
      <c r="AY734" s="17" t="s">
        <v>130</v>
      </c>
      <c r="BE734" s="215">
        <f>IF(N734="základní",J734,0)</f>
        <v>0</v>
      </c>
      <c r="BF734" s="215">
        <f>IF(N734="snížená",J734,0)</f>
        <v>0</v>
      </c>
      <c r="BG734" s="215">
        <f>IF(N734="zákl. přenesená",J734,0)</f>
        <v>0</v>
      </c>
      <c r="BH734" s="215">
        <f>IF(N734="sníž. přenesená",J734,0)</f>
        <v>0</v>
      </c>
      <c r="BI734" s="215">
        <f>IF(N734="nulová",J734,0)</f>
        <v>0</v>
      </c>
      <c r="BJ734" s="17" t="s">
        <v>80</v>
      </c>
      <c r="BK734" s="215">
        <f>ROUND(I734*H734,2)</f>
        <v>0</v>
      </c>
      <c r="BL734" s="17" t="s">
        <v>240</v>
      </c>
      <c r="BM734" s="17" t="s">
        <v>1704</v>
      </c>
    </row>
    <row r="735" s="1" customFormat="1" ht="14.4" customHeight="1">
      <c r="B735" s="38"/>
      <c r="C735" s="253" t="s">
        <v>1705</v>
      </c>
      <c r="D735" s="253" t="s">
        <v>741</v>
      </c>
      <c r="E735" s="254" t="s">
        <v>1706</v>
      </c>
      <c r="F735" s="255" t="s">
        <v>1707</v>
      </c>
      <c r="G735" s="256" t="s">
        <v>721</v>
      </c>
      <c r="H735" s="257">
        <v>1</v>
      </c>
      <c r="I735" s="258"/>
      <c r="J735" s="259">
        <f>ROUND(I735*H735,2)</f>
        <v>0</v>
      </c>
      <c r="K735" s="255" t="s">
        <v>19</v>
      </c>
      <c r="L735" s="260"/>
      <c r="M735" s="261" t="s">
        <v>19</v>
      </c>
      <c r="N735" s="262" t="s">
        <v>43</v>
      </c>
      <c r="O735" s="79"/>
      <c r="P735" s="213">
        <f>O735*H735</f>
        <v>0</v>
      </c>
      <c r="Q735" s="213">
        <v>0.062</v>
      </c>
      <c r="R735" s="213">
        <f>Q735*H735</f>
        <v>0.062</v>
      </c>
      <c r="S735" s="213">
        <v>0</v>
      </c>
      <c r="T735" s="214">
        <f>S735*H735</f>
        <v>0</v>
      </c>
      <c r="AR735" s="17" t="s">
        <v>346</v>
      </c>
      <c r="AT735" s="17" t="s">
        <v>741</v>
      </c>
      <c r="AU735" s="17" t="s">
        <v>82</v>
      </c>
      <c r="AY735" s="17" t="s">
        <v>130</v>
      </c>
      <c r="BE735" s="215">
        <f>IF(N735="základní",J735,0)</f>
        <v>0</v>
      </c>
      <c r="BF735" s="215">
        <f>IF(N735="snížená",J735,0)</f>
        <v>0</v>
      </c>
      <c r="BG735" s="215">
        <f>IF(N735="zákl. přenesená",J735,0)</f>
        <v>0</v>
      </c>
      <c r="BH735" s="215">
        <f>IF(N735="sníž. přenesená",J735,0)</f>
        <v>0</v>
      </c>
      <c r="BI735" s="215">
        <f>IF(N735="nulová",J735,0)</f>
        <v>0</v>
      </c>
      <c r="BJ735" s="17" t="s">
        <v>80</v>
      </c>
      <c r="BK735" s="215">
        <f>ROUND(I735*H735,2)</f>
        <v>0</v>
      </c>
      <c r="BL735" s="17" t="s">
        <v>240</v>
      </c>
      <c r="BM735" s="17" t="s">
        <v>1708</v>
      </c>
    </row>
    <row r="736" s="1" customFormat="1" ht="14.4" customHeight="1">
      <c r="B736" s="38"/>
      <c r="C736" s="253" t="s">
        <v>1709</v>
      </c>
      <c r="D736" s="253" t="s">
        <v>741</v>
      </c>
      <c r="E736" s="254" t="s">
        <v>1710</v>
      </c>
      <c r="F736" s="255" t="s">
        <v>1711</v>
      </c>
      <c r="G736" s="256" t="s">
        <v>721</v>
      </c>
      <c r="H736" s="257">
        <v>1</v>
      </c>
      <c r="I736" s="258"/>
      <c r="J736" s="259">
        <f>ROUND(I736*H736,2)</f>
        <v>0</v>
      </c>
      <c r="K736" s="255" t="s">
        <v>19</v>
      </c>
      <c r="L736" s="260"/>
      <c r="M736" s="261" t="s">
        <v>19</v>
      </c>
      <c r="N736" s="262" t="s">
        <v>43</v>
      </c>
      <c r="O736" s="79"/>
      <c r="P736" s="213">
        <f>O736*H736</f>
        <v>0</v>
      </c>
      <c r="Q736" s="213">
        <v>0.062</v>
      </c>
      <c r="R736" s="213">
        <f>Q736*H736</f>
        <v>0.062</v>
      </c>
      <c r="S736" s="213">
        <v>0</v>
      </c>
      <c r="T736" s="214">
        <f>S736*H736</f>
        <v>0</v>
      </c>
      <c r="AR736" s="17" t="s">
        <v>346</v>
      </c>
      <c r="AT736" s="17" t="s">
        <v>741</v>
      </c>
      <c r="AU736" s="17" t="s">
        <v>82</v>
      </c>
      <c r="AY736" s="17" t="s">
        <v>130</v>
      </c>
      <c r="BE736" s="215">
        <f>IF(N736="základní",J736,0)</f>
        <v>0</v>
      </c>
      <c r="BF736" s="215">
        <f>IF(N736="snížená",J736,0)</f>
        <v>0</v>
      </c>
      <c r="BG736" s="215">
        <f>IF(N736="zákl. přenesená",J736,0)</f>
        <v>0</v>
      </c>
      <c r="BH736" s="215">
        <f>IF(N736="sníž. přenesená",J736,0)</f>
        <v>0</v>
      </c>
      <c r="BI736" s="215">
        <f>IF(N736="nulová",J736,0)</f>
        <v>0</v>
      </c>
      <c r="BJ736" s="17" t="s">
        <v>80</v>
      </c>
      <c r="BK736" s="215">
        <f>ROUND(I736*H736,2)</f>
        <v>0</v>
      </c>
      <c r="BL736" s="17" t="s">
        <v>240</v>
      </c>
      <c r="BM736" s="17" t="s">
        <v>1712</v>
      </c>
    </row>
    <row r="737" s="1" customFormat="1" ht="14.4" customHeight="1">
      <c r="B737" s="38"/>
      <c r="C737" s="253" t="s">
        <v>1713</v>
      </c>
      <c r="D737" s="253" t="s">
        <v>741</v>
      </c>
      <c r="E737" s="254" t="s">
        <v>1714</v>
      </c>
      <c r="F737" s="255" t="s">
        <v>1715</v>
      </c>
      <c r="G737" s="256" t="s">
        <v>721</v>
      </c>
      <c r="H737" s="257">
        <v>1</v>
      </c>
      <c r="I737" s="258"/>
      <c r="J737" s="259">
        <f>ROUND(I737*H737,2)</f>
        <v>0</v>
      </c>
      <c r="K737" s="255" t="s">
        <v>19</v>
      </c>
      <c r="L737" s="260"/>
      <c r="M737" s="261" t="s">
        <v>19</v>
      </c>
      <c r="N737" s="262" t="s">
        <v>43</v>
      </c>
      <c r="O737" s="79"/>
      <c r="P737" s="213">
        <f>O737*H737</f>
        <v>0</v>
      </c>
      <c r="Q737" s="213">
        <v>0.062</v>
      </c>
      <c r="R737" s="213">
        <f>Q737*H737</f>
        <v>0.062</v>
      </c>
      <c r="S737" s="213">
        <v>0</v>
      </c>
      <c r="T737" s="214">
        <f>S737*H737</f>
        <v>0</v>
      </c>
      <c r="AR737" s="17" t="s">
        <v>346</v>
      </c>
      <c r="AT737" s="17" t="s">
        <v>741</v>
      </c>
      <c r="AU737" s="17" t="s">
        <v>82</v>
      </c>
      <c r="AY737" s="17" t="s">
        <v>130</v>
      </c>
      <c r="BE737" s="215">
        <f>IF(N737="základní",J737,0)</f>
        <v>0</v>
      </c>
      <c r="BF737" s="215">
        <f>IF(N737="snížená",J737,0)</f>
        <v>0</v>
      </c>
      <c r="BG737" s="215">
        <f>IF(N737="zákl. přenesená",J737,0)</f>
        <v>0</v>
      </c>
      <c r="BH737" s="215">
        <f>IF(N737="sníž. přenesená",J737,0)</f>
        <v>0</v>
      </c>
      <c r="BI737" s="215">
        <f>IF(N737="nulová",J737,0)</f>
        <v>0</v>
      </c>
      <c r="BJ737" s="17" t="s">
        <v>80</v>
      </c>
      <c r="BK737" s="215">
        <f>ROUND(I737*H737,2)</f>
        <v>0</v>
      </c>
      <c r="BL737" s="17" t="s">
        <v>240</v>
      </c>
      <c r="BM737" s="17" t="s">
        <v>1716</v>
      </c>
    </row>
    <row r="738" s="1" customFormat="1" ht="14.4" customHeight="1">
      <c r="B738" s="38"/>
      <c r="C738" s="253" t="s">
        <v>1717</v>
      </c>
      <c r="D738" s="253" t="s">
        <v>741</v>
      </c>
      <c r="E738" s="254" t="s">
        <v>1718</v>
      </c>
      <c r="F738" s="255" t="s">
        <v>1719</v>
      </c>
      <c r="G738" s="256" t="s">
        <v>721</v>
      </c>
      <c r="H738" s="257">
        <v>5</v>
      </c>
      <c r="I738" s="258"/>
      <c r="J738" s="259">
        <f>ROUND(I738*H738,2)</f>
        <v>0</v>
      </c>
      <c r="K738" s="255" t="s">
        <v>19</v>
      </c>
      <c r="L738" s="260"/>
      <c r="M738" s="261" t="s">
        <v>19</v>
      </c>
      <c r="N738" s="262" t="s">
        <v>43</v>
      </c>
      <c r="O738" s="79"/>
      <c r="P738" s="213">
        <f>O738*H738</f>
        <v>0</v>
      </c>
      <c r="Q738" s="213">
        <v>0.062</v>
      </c>
      <c r="R738" s="213">
        <f>Q738*H738</f>
        <v>0.31</v>
      </c>
      <c r="S738" s="213">
        <v>0</v>
      </c>
      <c r="T738" s="214">
        <f>S738*H738</f>
        <v>0</v>
      </c>
      <c r="AR738" s="17" t="s">
        <v>346</v>
      </c>
      <c r="AT738" s="17" t="s">
        <v>741</v>
      </c>
      <c r="AU738" s="17" t="s">
        <v>82</v>
      </c>
      <c r="AY738" s="17" t="s">
        <v>130</v>
      </c>
      <c r="BE738" s="215">
        <f>IF(N738="základní",J738,0)</f>
        <v>0</v>
      </c>
      <c r="BF738" s="215">
        <f>IF(N738="snížená",J738,0)</f>
        <v>0</v>
      </c>
      <c r="BG738" s="215">
        <f>IF(N738="zákl. přenesená",J738,0)</f>
        <v>0</v>
      </c>
      <c r="BH738" s="215">
        <f>IF(N738="sníž. přenesená",J738,0)</f>
        <v>0</v>
      </c>
      <c r="BI738" s="215">
        <f>IF(N738="nulová",J738,0)</f>
        <v>0</v>
      </c>
      <c r="BJ738" s="17" t="s">
        <v>80</v>
      </c>
      <c r="BK738" s="215">
        <f>ROUND(I738*H738,2)</f>
        <v>0</v>
      </c>
      <c r="BL738" s="17" t="s">
        <v>240</v>
      </c>
      <c r="BM738" s="17" t="s">
        <v>1720</v>
      </c>
    </row>
    <row r="739" s="1" customFormat="1" ht="14.4" customHeight="1">
      <c r="B739" s="38"/>
      <c r="C739" s="253" t="s">
        <v>1721</v>
      </c>
      <c r="D739" s="253" t="s">
        <v>741</v>
      </c>
      <c r="E739" s="254" t="s">
        <v>1722</v>
      </c>
      <c r="F739" s="255" t="s">
        <v>1723</v>
      </c>
      <c r="G739" s="256" t="s">
        <v>721</v>
      </c>
      <c r="H739" s="257">
        <v>4</v>
      </c>
      <c r="I739" s="258"/>
      <c r="J739" s="259">
        <f>ROUND(I739*H739,2)</f>
        <v>0</v>
      </c>
      <c r="K739" s="255" t="s">
        <v>19</v>
      </c>
      <c r="L739" s="260"/>
      <c r="M739" s="261" t="s">
        <v>19</v>
      </c>
      <c r="N739" s="262" t="s">
        <v>43</v>
      </c>
      <c r="O739" s="79"/>
      <c r="P739" s="213">
        <f>O739*H739</f>
        <v>0</v>
      </c>
      <c r="Q739" s="213">
        <v>0.062</v>
      </c>
      <c r="R739" s="213">
        <f>Q739*H739</f>
        <v>0.248</v>
      </c>
      <c r="S739" s="213">
        <v>0</v>
      </c>
      <c r="T739" s="214">
        <f>S739*H739</f>
        <v>0</v>
      </c>
      <c r="AR739" s="17" t="s">
        <v>346</v>
      </c>
      <c r="AT739" s="17" t="s">
        <v>741</v>
      </c>
      <c r="AU739" s="17" t="s">
        <v>82</v>
      </c>
      <c r="AY739" s="17" t="s">
        <v>130</v>
      </c>
      <c r="BE739" s="215">
        <f>IF(N739="základní",J739,0)</f>
        <v>0</v>
      </c>
      <c r="BF739" s="215">
        <f>IF(N739="snížená",J739,0)</f>
        <v>0</v>
      </c>
      <c r="BG739" s="215">
        <f>IF(N739="zákl. přenesená",J739,0)</f>
        <v>0</v>
      </c>
      <c r="BH739" s="215">
        <f>IF(N739="sníž. přenesená",J739,0)</f>
        <v>0</v>
      </c>
      <c r="BI739" s="215">
        <f>IF(N739="nulová",J739,0)</f>
        <v>0</v>
      </c>
      <c r="BJ739" s="17" t="s">
        <v>80</v>
      </c>
      <c r="BK739" s="215">
        <f>ROUND(I739*H739,2)</f>
        <v>0</v>
      </c>
      <c r="BL739" s="17" t="s">
        <v>240</v>
      </c>
      <c r="BM739" s="17" t="s">
        <v>1724</v>
      </c>
    </row>
    <row r="740" s="1" customFormat="1" ht="14.4" customHeight="1">
      <c r="B740" s="38"/>
      <c r="C740" s="253" t="s">
        <v>1725</v>
      </c>
      <c r="D740" s="253" t="s">
        <v>741</v>
      </c>
      <c r="E740" s="254" t="s">
        <v>1726</v>
      </c>
      <c r="F740" s="255" t="s">
        <v>1727</v>
      </c>
      <c r="G740" s="256" t="s">
        <v>721</v>
      </c>
      <c r="H740" s="257">
        <v>1</v>
      </c>
      <c r="I740" s="258"/>
      <c r="J740" s="259">
        <f>ROUND(I740*H740,2)</f>
        <v>0</v>
      </c>
      <c r="K740" s="255" t="s">
        <v>19</v>
      </c>
      <c r="L740" s="260"/>
      <c r="M740" s="261" t="s">
        <v>19</v>
      </c>
      <c r="N740" s="262" t="s">
        <v>43</v>
      </c>
      <c r="O740" s="79"/>
      <c r="P740" s="213">
        <f>O740*H740</f>
        <v>0</v>
      </c>
      <c r="Q740" s="213">
        <v>0.062</v>
      </c>
      <c r="R740" s="213">
        <f>Q740*H740</f>
        <v>0.062</v>
      </c>
      <c r="S740" s="213">
        <v>0</v>
      </c>
      <c r="T740" s="214">
        <f>S740*H740</f>
        <v>0</v>
      </c>
      <c r="AR740" s="17" t="s">
        <v>346</v>
      </c>
      <c r="AT740" s="17" t="s">
        <v>741</v>
      </c>
      <c r="AU740" s="17" t="s">
        <v>82</v>
      </c>
      <c r="AY740" s="17" t="s">
        <v>130</v>
      </c>
      <c r="BE740" s="215">
        <f>IF(N740="základní",J740,0)</f>
        <v>0</v>
      </c>
      <c r="BF740" s="215">
        <f>IF(N740="snížená",J740,0)</f>
        <v>0</v>
      </c>
      <c r="BG740" s="215">
        <f>IF(N740="zákl. přenesená",J740,0)</f>
        <v>0</v>
      </c>
      <c r="BH740" s="215">
        <f>IF(N740="sníž. přenesená",J740,0)</f>
        <v>0</v>
      </c>
      <c r="BI740" s="215">
        <f>IF(N740="nulová",J740,0)</f>
        <v>0</v>
      </c>
      <c r="BJ740" s="17" t="s">
        <v>80</v>
      </c>
      <c r="BK740" s="215">
        <f>ROUND(I740*H740,2)</f>
        <v>0</v>
      </c>
      <c r="BL740" s="17" t="s">
        <v>240</v>
      </c>
      <c r="BM740" s="17" t="s">
        <v>1728</v>
      </c>
    </row>
    <row r="741" s="1" customFormat="1" ht="14.4" customHeight="1">
      <c r="B741" s="38"/>
      <c r="C741" s="253" t="s">
        <v>1729</v>
      </c>
      <c r="D741" s="253" t="s">
        <v>741</v>
      </c>
      <c r="E741" s="254" t="s">
        <v>1730</v>
      </c>
      <c r="F741" s="255" t="s">
        <v>1731</v>
      </c>
      <c r="G741" s="256" t="s">
        <v>721</v>
      </c>
      <c r="H741" s="257">
        <v>3</v>
      </c>
      <c r="I741" s="258"/>
      <c r="J741" s="259">
        <f>ROUND(I741*H741,2)</f>
        <v>0</v>
      </c>
      <c r="K741" s="255" t="s">
        <v>19</v>
      </c>
      <c r="L741" s="260"/>
      <c r="M741" s="261" t="s">
        <v>19</v>
      </c>
      <c r="N741" s="262" t="s">
        <v>43</v>
      </c>
      <c r="O741" s="79"/>
      <c r="P741" s="213">
        <f>O741*H741</f>
        <v>0</v>
      </c>
      <c r="Q741" s="213">
        <v>0.062</v>
      </c>
      <c r="R741" s="213">
        <f>Q741*H741</f>
        <v>0.186</v>
      </c>
      <c r="S741" s="213">
        <v>0</v>
      </c>
      <c r="T741" s="214">
        <f>S741*H741</f>
        <v>0</v>
      </c>
      <c r="AR741" s="17" t="s">
        <v>346</v>
      </c>
      <c r="AT741" s="17" t="s">
        <v>741</v>
      </c>
      <c r="AU741" s="17" t="s">
        <v>82</v>
      </c>
      <c r="AY741" s="17" t="s">
        <v>130</v>
      </c>
      <c r="BE741" s="215">
        <f>IF(N741="základní",J741,0)</f>
        <v>0</v>
      </c>
      <c r="BF741" s="215">
        <f>IF(N741="snížená",J741,0)</f>
        <v>0</v>
      </c>
      <c r="BG741" s="215">
        <f>IF(N741="zákl. přenesená",J741,0)</f>
        <v>0</v>
      </c>
      <c r="BH741" s="215">
        <f>IF(N741="sníž. přenesená",J741,0)</f>
        <v>0</v>
      </c>
      <c r="BI741" s="215">
        <f>IF(N741="nulová",J741,0)</f>
        <v>0</v>
      </c>
      <c r="BJ741" s="17" t="s">
        <v>80</v>
      </c>
      <c r="BK741" s="215">
        <f>ROUND(I741*H741,2)</f>
        <v>0</v>
      </c>
      <c r="BL741" s="17" t="s">
        <v>240</v>
      </c>
      <c r="BM741" s="17" t="s">
        <v>1732</v>
      </c>
    </row>
    <row r="742" s="1" customFormat="1" ht="14.4" customHeight="1">
      <c r="B742" s="38"/>
      <c r="C742" s="253" t="s">
        <v>1733</v>
      </c>
      <c r="D742" s="253" t="s">
        <v>741</v>
      </c>
      <c r="E742" s="254" t="s">
        <v>1734</v>
      </c>
      <c r="F742" s="255" t="s">
        <v>1735</v>
      </c>
      <c r="G742" s="256" t="s">
        <v>721</v>
      </c>
      <c r="H742" s="257">
        <v>2</v>
      </c>
      <c r="I742" s="258"/>
      <c r="J742" s="259">
        <f>ROUND(I742*H742,2)</f>
        <v>0</v>
      </c>
      <c r="K742" s="255" t="s">
        <v>19</v>
      </c>
      <c r="L742" s="260"/>
      <c r="M742" s="261" t="s">
        <v>19</v>
      </c>
      <c r="N742" s="262" t="s">
        <v>43</v>
      </c>
      <c r="O742" s="79"/>
      <c r="P742" s="213">
        <f>O742*H742</f>
        <v>0</v>
      </c>
      <c r="Q742" s="213">
        <v>0.062</v>
      </c>
      <c r="R742" s="213">
        <f>Q742*H742</f>
        <v>0.124</v>
      </c>
      <c r="S742" s="213">
        <v>0</v>
      </c>
      <c r="T742" s="214">
        <f>S742*H742</f>
        <v>0</v>
      </c>
      <c r="AR742" s="17" t="s">
        <v>346</v>
      </c>
      <c r="AT742" s="17" t="s">
        <v>741</v>
      </c>
      <c r="AU742" s="17" t="s">
        <v>82</v>
      </c>
      <c r="AY742" s="17" t="s">
        <v>130</v>
      </c>
      <c r="BE742" s="215">
        <f>IF(N742="základní",J742,0)</f>
        <v>0</v>
      </c>
      <c r="BF742" s="215">
        <f>IF(N742="snížená",J742,0)</f>
        <v>0</v>
      </c>
      <c r="BG742" s="215">
        <f>IF(N742="zákl. přenesená",J742,0)</f>
        <v>0</v>
      </c>
      <c r="BH742" s="215">
        <f>IF(N742="sníž. přenesená",J742,0)</f>
        <v>0</v>
      </c>
      <c r="BI742" s="215">
        <f>IF(N742="nulová",J742,0)</f>
        <v>0</v>
      </c>
      <c r="BJ742" s="17" t="s">
        <v>80</v>
      </c>
      <c r="BK742" s="215">
        <f>ROUND(I742*H742,2)</f>
        <v>0</v>
      </c>
      <c r="BL742" s="17" t="s">
        <v>240</v>
      </c>
      <c r="BM742" s="17" t="s">
        <v>1736</v>
      </c>
    </row>
    <row r="743" s="1" customFormat="1" ht="14.4" customHeight="1">
      <c r="B743" s="38"/>
      <c r="C743" s="253" t="s">
        <v>1737</v>
      </c>
      <c r="D743" s="253" t="s">
        <v>741</v>
      </c>
      <c r="E743" s="254" t="s">
        <v>1738</v>
      </c>
      <c r="F743" s="255" t="s">
        <v>1739</v>
      </c>
      <c r="G743" s="256" t="s">
        <v>721</v>
      </c>
      <c r="H743" s="257">
        <v>1</v>
      </c>
      <c r="I743" s="258"/>
      <c r="J743" s="259">
        <f>ROUND(I743*H743,2)</f>
        <v>0</v>
      </c>
      <c r="K743" s="255" t="s">
        <v>19</v>
      </c>
      <c r="L743" s="260"/>
      <c r="M743" s="261" t="s">
        <v>19</v>
      </c>
      <c r="N743" s="262" t="s">
        <v>43</v>
      </c>
      <c r="O743" s="79"/>
      <c r="P743" s="213">
        <f>O743*H743</f>
        <v>0</v>
      </c>
      <c r="Q743" s="213">
        <v>0.062</v>
      </c>
      <c r="R743" s="213">
        <f>Q743*H743</f>
        <v>0.062</v>
      </c>
      <c r="S743" s="213">
        <v>0</v>
      </c>
      <c r="T743" s="214">
        <f>S743*H743</f>
        <v>0</v>
      </c>
      <c r="AR743" s="17" t="s">
        <v>346</v>
      </c>
      <c r="AT743" s="17" t="s">
        <v>741</v>
      </c>
      <c r="AU743" s="17" t="s">
        <v>82</v>
      </c>
      <c r="AY743" s="17" t="s">
        <v>130</v>
      </c>
      <c r="BE743" s="215">
        <f>IF(N743="základní",J743,0)</f>
        <v>0</v>
      </c>
      <c r="BF743" s="215">
        <f>IF(N743="snížená",J743,0)</f>
        <v>0</v>
      </c>
      <c r="BG743" s="215">
        <f>IF(N743="zákl. přenesená",J743,0)</f>
        <v>0</v>
      </c>
      <c r="BH743" s="215">
        <f>IF(N743="sníž. přenesená",J743,0)</f>
        <v>0</v>
      </c>
      <c r="BI743" s="215">
        <f>IF(N743="nulová",J743,0)</f>
        <v>0</v>
      </c>
      <c r="BJ743" s="17" t="s">
        <v>80</v>
      </c>
      <c r="BK743" s="215">
        <f>ROUND(I743*H743,2)</f>
        <v>0</v>
      </c>
      <c r="BL743" s="17" t="s">
        <v>240</v>
      </c>
      <c r="BM743" s="17" t="s">
        <v>1740</v>
      </c>
    </row>
    <row r="744" s="1" customFormat="1" ht="14.4" customHeight="1">
      <c r="B744" s="38"/>
      <c r="C744" s="253" t="s">
        <v>1741</v>
      </c>
      <c r="D744" s="253" t="s">
        <v>741</v>
      </c>
      <c r="E744" s="254" t="s">
        <v>1742</v>
      </c>
      <c r="F744" s="255" t="s">
        <v>1743</v>
      </c>
      <c r="G744" s="256" t="s">
        <v>721</v>
      </c>
      <c r="H744" s="257">
        <v>1</v>
      </c>
      <c r="I744" s="258"/>
      <c r="J744" s="259">
        <f>ROUND(I744*H744,2)</f>
        <v>0</v>
      </c>
      <c r="K744" s="255" t="s">
        <v>19</v>
      </c>
      <c r="L744" s="260"/>
      <c r="M744" s="261" t="s">
        <v>19</v>
      </c>
      <c r="N744" s="262" t="s">
        <v>43</v>
      </c>
      <c r="O744" s="79"/>
      <c r="P744" s="213">
        <f>O744*H744</f>
        <v>0</v>
      </c>
      <c r="Q744" s="213">
        <v>0.062</v>
      </c>
      <c r="R744" s="213">
        <f>Q744*H744</f>
        <v>0.062</v>
      </c>
      <c r="S744" s="213">
        <v>0</v>
      </c>
      <c r="T744" s="214">
        <f>S744*H744</f>
        <v>0</v>
      </c>
      <c r="AR744" s="17" t="s">
        <v>346</v>
      </c>
      <c r="AT744" s="17" t="s">
        <v>741</v>
      </c>
      <c r="AU744" s="17" t="s">
        <v>82</v>
      </c>
      <c r="AY744" s="17" t="s">
        <v>130</v>
      </c>
      <c r="BE744" s="215">
        <f>IF(N744="základní",J744,0)</f>
        <v>0</v>
      </c>
      <c r="BF744" s="215">
        <f>IF(N744="snížená",J744,0)</f>
        <v>0</v>
      </c>
      <c r="BG744" s="215">
        <f>IF(N744="zákl. přenesená",J744,0)</f>
        <v>0</v>
      </c>
      <c r="BH744" s="215">
        <f>IF(N744="sníž. přenesená",J744,0)</f>
        <v>0</v>
      </c>
      <c r="BI744" s="215">
        <f>IF(N744="nulová",J744,0)</f>
        <v>0</v>
      </c>
      <c r="BJ744" s="17" t="s">
        <v>80</v>
      </c>
      <c r="BK744" s="215">
        <f>ROUND(I744*H744,2)</f>
        <v>0</v>
      </c>
      <c r="BL744" s="17" t="s">
        <v>240</v>
      </c>
      <c r="BM744" s="17" t="s">
        <v>1744</v>
      </c>
    </row>
    <row r="745" s="1" customFormat="1" ht="14.4" customHeight="1">
      <c r="B745" s="38"/>
      <c r="C745" s="253" t="s">
        <v>1745</v>
      </c>
      <c r="D745" s="253" t="s">
        <v>741</v>
      </c>
      <c r="E745" s="254" t="s">
        <v>1746</v>
      </c>
      <c r="F745" s="255" t="s">
        <v>1747</v>
      </c>
      <c r="G745" s="256" t="s">
        <v>721</v>
      </c>
      <c r="H745" s="257">
        <v>2</v>
      </c>
      <c r="I745" s="258"/>
      <c r="J745" s="259">
        <f>ROUND(I745*H745,2)</f>
        <v>0</v>
      </c>
      <c r="K745" s="255" t="s">
        <v>19</v>
      </c>
      <c r="L745" s="260"/>
      <c r="M745" s="261" t="s">
        <v>19</v>
      </c>
      <c r="N745" s="262" t="s">
        <v>43</v>
      </c>
      <c r="O745" s="79"/>
      <c r="P745" s="213">
        <f>O745*H745</f>
        <v>0</v>
      </c>
      <c r="Q745" s="213">
        <v>0.062</v>
      </c>
      <c r="R745" s="213">
        <f>Q745*H745</f>
        <v>0.124</v>
      </c>
      <c r="S745" s="213">
        <v>0</v>
      </c>
      <c r="T745" s="214">
        <f>S745*H745</f>
        <v>0</v>
      </c>
      <c r="AR745" s="17" t="s">
        <v>346</v>
      </c>
      <c r="AT745" s="17" t="s">
        <v>741</v>
      </c>
      <c r="AU745" s="17" t="s">
        <v>82</v>
      </c>
      <c r="AY745" s="17" t="s">
        <v>130</v>
      </c>
      <c r="BE745" s="215">
        <f>IF(N745="základní",J745,0)</f>
        <v>0</v>
      </c>
      <c r="BF745" s="215">
        <f>IF(N745="snížená",J745,0)</f>
        <v>0</v>
      </c>
      <c r="BG745" s="215">
        <f>IF(N745="zákl. přenesená",J745,0)</f>
        <v>0</v>
      </c>
      <c r="BH745" s="215">
        <f>IF(N745="sníž. přenesená",J745,0)</f>
        <v>0</v>
      </c>
      <c r="BI745" s="215">
        <f>IF(N745="nulová",J745,0)</f>
        <v>0</v>
      </c>
      <c r="BJ745" s="17" t="s">
        <v>80</v>
      </c>
      <c r="BK745" s="215">
        <f>ROUND(I745*H745,2)</f>
        <v>0</v>
      </c>
      <c r="BL745" s="17" t="s">
        <v>240</v>
      </c>
      <c r="BM745" s="17" t="s">
        <v>1748</v>
      </c>
    </row>
    <row r="746" s="1" customFormat="1" ht="14.4" customHeight="1">
      <c r="B746" s="38"/>
      <c r="C746" s="253" t="s">
        <v>1749</v>
      </c>
      <c r="D746" s="253" t="s">
        <v>741</v>
      </c>
      <c r="E746" s="254" t="s">
        <v>1750</v>
      </c>
      <c r="F746" s="255" t="s">
        <v>1751</v>
      </c>
      <c r="G746" s="256" t="s">
        <v>721</v>
      </c>
      <c r="H746" s="257">
        <v>2</v>
      </c>
      <c r="I746" s="258"/>
      <c r="J746" s="259">
        <f>ROUND(I746*H746,2)</f>
        <v>0</v>
      </c>
      <c r="K746" s="255" t="s">
        <v>19</v>
      </c>
      <c r="L746" s="260"/>
      <c r="M746" s="261" t="s">
        <v>19</v>
      </c>
      <c r="N746" s="262" t="s">
        <v>43</v>
      </c>
      <c r="O746" s="79"/>
      <c r="P746" s="213">
        <f>O746*H746</f>
        <v>0</v>
      </c>
      <c r="Q746" s="213">
        <v>0.062</v>
      </c>
      <c r="R746" s="213">
        <f>Q746*H746</f>
        <v>0.124</v>
      </c>
      <c r="S746" s="213">
        <v>0</v>
      </c>
      <c r="T746" s="214">
        <f>S746*H746</f>
        <v>0</v>
      </c>
      <c r="AR746" s="17" t="s">
        <v>346</v>
      </c>
      <c r="AT746" s="17" t="s">
        <v>741</v>
      </c>
      <c r="AU746" s="17" t="s">
        <v>82</v>
      </c>
      <c r="AY746" s="17" t="s">
        <v>130</v>
      </c>
      <c r="BE746" s="215">
        <f>IF(N746="základní",J746,0)</f>
        <v>0</v>
      </c>
      <c r="BF746" s="215">
        <f>IF(N746="snížená",J746,0)</f>
        <v>0</v>
      </c>
      <c r="BG746" s="215">
        <f>IF(N746="zákl. přenesená",J746,0)</f>
        <v>0</v>
      </c>
      <c r="BH746" s="215">
        <f>IF(N746="sníž. přenesená",J746,0)</f>
        <v>0</v>
      </c>
      <c r="BI746" s="215">
        <f>IF(N746="nulová",J746,0)</f>
        <v>0</v>
      </c>
      <c r="BJ746" s="17" t="s">
        <v>80</v>
      </c>
      <c r="BK746" s="215">
        <f>ROUND(I746*H746,2)</f>
        <v>0</v>
      </c>
      <c r="BL746" s="17" t="s">
        <v>240</v>
      </c>
      <c r="BM746" s="17" t="s">
        <v>1752</v>
      </c>
    </row>
    <row r="747" s="1" customFormat="1" ht="14.4" customHeight="1">
      <c r="B747" s="38"/>
      <c r="C747" s="204" t="s">
        <v>1753</v>
      </c>
      <c r="D747" s="204" t="s">
        <v>132</v>
      </c>
      <c r="E747" s="205" t="s">
        <v>1754</v>
      </c>
      <c r="F747" s="206" t="s">
        <v>1755</v>
      </c>
      <c r="G747" s="207" t="s">
        <v>721</v>
      </c>
      <c r="H747" s="208">
        <v>3</v>
      </c>
      <c r="I747" s="209"/>
      <c r="J747" s="210">
        <f>ROUND(I747*H747,2)</f>
        <v>0</v>
      </c>
      <c r="K747" s="206" t="s">
        <v>136</v>
      </c>
      <c r="L747" s="43"/>
      <c r="M747" s="211" t="s">
        <v>19</v>
      </c>
      <c r="N747" s="212" t="s">
        <v>43</v>
      </c>
      <c r="O747" s="79"/>
      <c r="P747" s="213">
        <f>O747*H747</f>
        <v>0</v>
      </c>
      <c r="Q747" s="213">
        <v>0.00027</v>
      </c>
      <c r="R747" s="213">
        <f>Q747*H747</f>
        <v>0.00080999999999999996</v>
      </c>
      <c r="S747" s="213">
        <v>0</v>
      </c>
      <c r="T747" s="214">
        <f>S747*H747</f>
        <v>0</v>
      </c>
      <c r="AR747" s="17" t="s">
        <v>240</v>
      </c>
      <c r="AT747" s="17" t="s">
        <v>132</v>
      </c>
      <c r="AU747" s="17" t="s">
        <v>82</v>
      </c>
      <c r="AY747" s="17" t="s">
        <v>130</v>
      </c>
      <c r="BE747" s="215">
        <f>IF(N747="základní",J747,0)</f>
        <v>0</v>
      </c>
      <c r="BF747" s="215">
        <f>IF(N747="snížená",J747,0)</f>
        <v>0</v>
      </c>
      <c r="BG747" s="215">
        <f>IF(N747="zákl. přenesená",J747,0)</f>
        <v>0</v>
      </c>
      <c r="BH747" s="215">
        <f>IF(N747="sníž. přenesená",J747,0)</f>
        <v>0</v>
      </c>
      <c r="BI747" s="215">
        <f>IF(N747="nulová",J747,0)</f>
        <v>0</v>
      </c>
      <c r="BJ747" s="17" t="s">
        <v>80</v>
      </c>
      <c r="BK747" s="215">
        <f>ROUND(I747*H747,2)</f>
        <v>0</v>
      </c>
      <c r="BL747" s="17" t="s">
        <v>240</v>
      </c>
      <c r="BM747" s="17" t="s">
        <v>1756</v>
      </c>
    </row>
    <row r="748" s="11" customFormat="1">
      <c r="B748" s="216"/>
      <c r="C748" s="217"/>
      <c r="D748" s="218" t="s">
        <v>139</v>
      </c>
      <c r="E748" s="219" t="s">
        <v>19</v>
      </c>
      <c r="F748" s="220" t="s">
        <v>1757</v>
      </c>
      <c r="G748" s="217"/>
      <c r="H748" s="221">
        <v>3</v>
      </c>
      <c r="I748" s="222"/>
      <c r="J748" s="217"/>
      <c r="K748" s="217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139</v>
      </c>
      <c r="AU748" s="227" t="s">
        <v>82</v>
      </c>
      <c r="AV748" s="11" t="s">
        <v>82</v>
      </c>
      <c r="AW748" s="11" t="s">
        <v>33</v>
      </c>
      <c r="AX748" s="11" t="s">
        <v>80</v>
      </c>
      <c r="AY748" s="227" t="s">
        <v>130</v>
      </c>
    </row>
    <row r="749" s="1" customFormat="1" ht="14.4" customHeight="1">
      <c r="B749" s="38"/>
      <c r="C749" s="253" t="s">
        <v>1758</v>
      </c>
      <c r="D749" s="253" t="s">
        <v>741</v>
      </c>
      <c r="E749" s="254" t="s">
        <v>1759</v>
      </c>
      <c r="F749" s="255" t="s">
        <v>1760</v>
      </c>
      <c r="G749" s="256" t="s">
        <v>721</v>
      </c>
      <c r="H749" s="257">
        <v>3</v>
      </c>
      <c r="I749" s="258"/>
      <c r="J749" s="259">
        <f>ROUND(I749*H749,2)</f>
        <v>0</v>
      </c>
      <c r="K749" s="255" t="s">
        <v>19</v>
      </c>
      <c r="L749" s="260"/>
      <c r="M749" s="261" t="s">
        <v>19</v>
      </c>
      <c r="N749" s="262" t="s">
        <v>43</v>
      </c>
      <c r="O749" s="79"/>
      <c r="P749" s="213">
        <f>O749*H749</f>
        <v>0</v>
      </c>
      <c r="Q749" s="213">
        <v>0.012</v>
      </c>
      <c r="R749" s="213">
        <f>Q749*H749</f>
        <v>0.036000000000000004</v>
      </c>
      <c r="S749" s="213">
        <v>0</v>
      </c>
      <c r="T749" s="214">
        <f>S749*H749</f>
        <v>0</v>
      </c>
      <c r="AR749" s="17" t="s">
        <v>346</v>
      </c>
      <c r="AT749" s="17" t="s">
        <v>741</v>
      </c>
      <c r="AU749" s="17" t="s">
        <v>82</v>
      </c>
      <c r="AY749" s="17" t="s">
        <v>130</v>
      </c>
      <c r="BE749" s="215">
        <f>IF(N749="základní",J749,0)</f>
        <v>0</v>
      </c>
      <c r="BF749" s="215">
        <f>IF(N749="snížená",J749,0)</f>
        <v>0</v>
      </c>
      <c r="BG749" s="215">
        <f>IF(N749="zákl. přenesená",J749,0)</f>
        <v>0</v>
      </c>
      <c r="BH749" s="215">
        <f>IF(N749="sníž. přenesená",J749,0)</f>
        <v>0</v>
      </c>
      <c r="BI749" s="215">
        <f>IF(N749="nulová",J749,0)</f>
        <v>0</v>
      </c>
      <c r="BJ749" s="17" t="s">
        <v>80</v>
      </c>
      <c r="BK749" s="215">
        <f>ROUND(I749*H749,2)</f>
        <v>0</v>
      </c>
      <c r="BL749" s="17" t="s">
        <v>240</v>
      </c>
      <c r="BM749" s="17" t="s">
        <v>1761</v>
      </c>
    </row>
    <row r="750" s="11" customFormat="1">
      <c r="B750" s="216"/>
      <c r="C750" s="217"/>
      <c r="D750" s="218" t="s">
        <v>139</v>
      </c>
      <c r="E750" s="219" t="s">
        <v>19</v>
      </c>
      <c r="F750" s="220" t="s">
        <v>1762</v>
      </c>
      <c r="G750" s="217"/>
      <c r="H750" s="221">
        <v>3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139</v>
      </c>
      <c r="AU750" s="227" t="s">
        <v>82</v>
      </c>
      <c r="AV750" s="11" t="s">
        <v>82</v>
      </c>
      <c r="AW750" s="11" t="s">
        <v>33</v>
      </c>
      <c r="AX750" s="11" t="s">
        <v>80</v>
      </c>
      <c r="AY750" s="227" t="s">
        <v>130</v>
      </c>
    </row>
    <row r="751" s="1" customFormat="1" ht="18" customHeight="1">
      <c r="B751" s="38"/>
      <c r="C751" s="204" t="s">
        <v>1763</v>
      </c>
      <c r="D751" s="204" t="s">
        <v>132</v>
      </c>
      <c r="E751" s="205" t="s">
        <v>1764</v>
      </c>
      <c r="F751" s="206" t="s">
        <v>1765</v>
      </c>
      <c r="G751" s="207" t="s">
        <v>721</v>
      </c>
      <c r="H751" s="208">
        <v>3</v>
      </c>
      <c r="I751" s="209"/>
      <c r="J751" s="210">
        <f>ROUND(I751*H751,2)</f>
        <v>0</v>
      </c>
      <c r="K751" s="206" t="s">
        <v>136</v>
      </c>
      <c r="L751" s="43"/>
      <c r="M751" s="211" t="s">
        <v>19</v>
      </c>
      <c r="N751" s="212" t="s">
        <v>43</v>
      </c>
      <c r="O751" s="79"/>
      <c r="P751" s="213">
        <f>O751*H751</f>
        <v>0</v>
      </c>
      <c r="Q751" s="213">
        <v>0</v>
      </c>
      <c r="R751" s="213">
        <f>Q751*H751</f>
        <v>0</v>
      </c>
      <c r="S751" s="213">
        <v>0</v>
      </c>
      <c r="T751" s="214">
        <f>S751*H751</f>
        <v>0</v>
      </c>
      <c r="AR751" s="17" t="s">
        <v>240</v>
      </c>
      <c r="AT751" s="17" t="s">
        <v>132</v>
      </c>
      <c r="AU751" s="17" t="s">
        <v>82</v>
      </c>
      <c r="AY751" s="17" t="s">
        <v>130</v>
      </c>
      <c r="BE751" s="215">
        <f>IF(N751="základní",J751,0)</f>
        <v>0</v>
      </c>
      <c r="BF751" s="215">
        <f>IF(N751="snížená",J751,0)</f>
        <v>0</v>
      </c>
      <c r="BG751" s="215">
        <f>IF(N751="zákl. přenesená",J751,0)</f>
        <v>0</v>
      </c>
      <c r="BH751" s="215">
        <f>IF(N751="sníž. přenesená",J751,0)</f>
        <v>0</v>
      </c>
      <c r="BI751" s="215">
        <f>IF(N751="nulová",J751,0)</f>
        <v>0</v>
      </c>
      <c r="BJ751" s="17" t="s">
        <v>80</v>
      </c>
      <c r="BK751" s="215">
        <f>ROUND(I751*H751,2)</f>
        <v>0</v>
      </c>
      <c r="BL751" s="17" t="s">
        <v>240</v>
      </c>
      <c r="BM751" s="17" t="s">
        <v>1766</v>
      </c>
    </row>
    <row r="752" s="1" customFormat="1" ht="14.4" customHeight="1">
      <c r="B752" s="38"/>
      <c r="C752" s="253" t="s">
        <v>1767</v>
      </c>
      <c r="D752" s="253" t="s">
        <v>741</v>
      </c>
      <c r="E752" s="254" t="s">
        <v>1768</v>
      </c>
      <c r="F752" s="255" t="s">
        <v>1769</v>
      </c>
      <c r="G752" s="256" t="s">
        <v>721</v>
      </c>
      <c r="H752" s="257">
        <v>3</v>
      </c>
      <c r="I752" s="258"/>
      <c r="J752" s="259">
        <f>ROUND(I752*H752,2)</f>
        <v>0</v>
      </c>
      <c r="K752" s="255" t="s">
        <v>19</v>
      </c>
      <c r="L752" s="260"/>
      <c r="M752" s="261" t="s">
        <v>19</v>
      </c>
      <c r="N752" s="262" t="s">
        <v>43</v>
      </c>
      <c r="O752" s="79"/>
      <c r="P752" s="213">
        <f>O752*H752</f>
        <v>0</v>
      </c>
      <c r="Q752" s="213">
        <v>0.029999999999999999</v>
      </c>
      <c r="R752" s="213">
        <f>Q752*H752</f>
        <v>0.089999999999999997</v>
      </c>
      <c r="S752" s="213">
        <v>0</v>
      </c>
      <c r="T752" s="214">
        <f>S752*H752</f>
        <v>0</v>
      </c>
      <c r="AR752" s="17" t="s">
        <v>346</v>
      </c>
      <c r="AT752" s="17" t="s">
        <v>741</v>
      </c>
      <c r="AU752" s="17" t="s">
        <v>82</v>
      </c>
      <c r="AY752" s="17" t="s">
        <v>130</v>
      </c>
      <c r="BE752" s="215">
        <f>IF(N752="základní",J752,0)</f>
        <v>0</v>
      </c>
      <c r="BF752" s="215">
        <f>IF(N752="snížená",J752,0)</f>
        <v>0</v>
      </c>
      <c r="BG752" s="215">
        <f>IF(N752="zákl. přenesená",J752,0)</f>
        <v>0</v>
      </c>
      <c r="BH752" s="215">
        <f>IF(N752="sníž. přenesená",J752,0)</f>
        <v>0</v>
      </c>
      <c r="BI752" s="215">
        <f>IF(N752="nulová",J752,0)</f>
        <v>0</v>
      </c>
      <c r="BJ752" s="17" t="s">
        <v>80</v>
      </c>
      <c r="BK752" s="215">
        <f>ROUND(I752*H752,2)</f>
        <v>0</v>
      </c>
      <c r="BL752" s="17" t="s">
        <v>240</v>
      </c>
      <c r="BM752" s="17" t="s">
        <v>1770</v>
      </c>
    </row>
    <row r="753" s="1" customFormat="1" ht="18" customHeight="1">
      <c r="B753" s="38"/>
      <c r="C753" s="204" t="s">
        <v>1771</v>
      </c>
      <c r="D753" s="204" t="s">
        <v>132</v>
      </c>
      <c r="E753" s="205" t="s">
        <v>1772</v>
      </c>
      <c r="F753" s="206" t="s">
        <v>1773</v>
      </c>
      <c r="G753" s="207" t="s">
        <v>721</v>
      </c>
      <c r="H753" s="208">
        <v>11</v>
      </c>
      <c r="I753" s="209"/>
      <c r="J753" s="210">
        <f>ROUND(I753*H753,2)</f>
        <v>0</v>
      </c>
      <c r="K753" s="206" t="s">
        <v>136</v>
      </c>
      <c r="L753" s="43"/>
      <c r="M753" s="211" t="s">
        <v>19</v>
      </c>
      <c r="N753" s="212" t="s">
        <v>43</v>
      </c>
      <c r="O753" s="79"/>
      <c r="P753" s="213">
        <f>O753*H753</f>
        <v>0</v>
      </c>
      <c r="Q753" s="213">
        <v>0</v>
      </c>
      <c r="R753" s="213">
        <f>Q753*H753</f>
        <v>0</v>
      </c>
      <c r="S753" s="213">
        <v>0</v>
      </c>
      <c r="T753" s="214">
        <f>S753*H753</f>
        <v>0</v>
      </c>
      <c r="AR753" s="17" t="s">
        <v>240</v>
      </c>
      <c r="AT753" s="17" t="s">
        <v>132</v>
      </c>
      <c r="AU753" s="17" t="s">
        <v>82</v>
      </c>
      <c r="AY753" s="17" t="s">
        <v>130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17" t="s">
        <v>80</v>
      </c>
      <c r="BK753" s="215">
        <f>ROUND(I753*H753,2)</f>
        <v>0</v>
      </c>
      <c r="BL753" s="17" t="s">
        <v>240</v>
      </c>
      <c r="BM753" s="17" t="s">
        <v>1774</v>
      </c>
    </row>
    <row r="754" s="1" customFormat="1" ht="14.4" customHeight="1">
      <c r="B754" s="38"/>
      <c r="C754" s="253" t="s">
        <v>1775</v>
      </c>
      <c r="D754" s="253" t="s">
        <v>741</v>
      </c>
      <c r="E754" s="254" t="s">
        <v>1776</v>
      </c>
      <c r="F754" s="255" t="s">
        <v>1777</v>
      </c>
      <c r="G754" s="256" t="s">
        <v>721</v>
      </c>
      <c r="H754" s="257">
        <v>4</v>
      </c>
      <c r="I754" s="258"/>
      <c r="J754" s="259">
        <f>ROUND(I754*H754,2)</f>
        <v>0</v>
      </c>
      <c r="K754" s="255" t="s">
        <v>19</v>
      </c>
      <c r="L754" s="260"/>
      <c r="M754" s="261" t="s">
        <v>19</v>
      </c>
      <c r="N754" s="262" t="s">
        <v>43</v>
      </c>
      <c r="O754" s="79"/>
      <c r="P754" s="213">
        <f>O754*H754</f>
        <v>0</v>
      </c>
      <c r="Q754" s="213">
        <v>0.029999999999999999</v>
      </c>
      <c r="R754" s="213">
        <f>Q754*H754</f>
        <v>0.12</v>
      </c>
      <c r="S754" s="213">
        <v>0</v>
      </c>
      <c r="T754" s="214">
        <f>S754*H754</f>
        <v>0</v>
      </c>
      <c r="AR754" s="17" t="s">
        <v>346</v>
      </c>
      <c r="AT754" s="17" t="s">
        <v>741</v>
      </c>
      <c r="AU754" s="17" t="s">
        <v>82</v>
      </c>
      <c r="AY754" s="17" t="s">
        <v>130</v>
      </c>
      <c r="BE754" s="215">
        <f>IF(N754="základní",J754,0)</f>
        <v>0</v>
      </c>
      <c r="BF754" s="215">
        <f>IF(N754="snížená",J754,0)</f>
        <v>0</v>
      </c>
      <c r="BG754" s="215">
        <f>IF(N754="zákl. přenesená",J754,0)</f>
        <v>0</v>
      </c>
      <c r="BH754" s="215">
        <f>IF(N754="sníž. přenesená",J754,0)</f>
        <v>0</v>
      </c>
      <c r="BI754" s="215">
        <f>IF(N754="nulová",J754,0)</f>
        <v>0</v>
      </c>
      <c r="BJ754" s="17" t="s">
        <v>80</v>
      </c>
      <c r="BK754" s="215">
        <f>ROUND(I754*H754,2)</f>
        <v>0</v>
      </c>
      <c r="BL754" s="17" t="s">
        <v>240</v>
      </c>
      <c r="BM754" s="17" t="s">
        <v>1778</v>
      </c>
    </row>
    <row r="755" s="1" customFormat="1" ht="18" customHeight="1">
      <c r="B755" s="38"/>
      <c r="C755" s="253" t="s">
        <v>1779</v>
      </c>
      <c r="D755" s="253" t="s">
        <v>741</v>
      </c>
      <c r="E755" s="254" t="s">
        <v>1780</v>
      </c>
      <c r="F755" s="255" t="s">
        <v>1781</v>
      </c>
      <c r="G755" s="256" t="s">
        <v>721</v>
      </c>
      <c r="H755" s="257">
        <v>7</v>
      </c>
      <c r="I755" s="258"/>
      <c r="J755" s="259">
        <f>ROUND(I755*H755,2)</f>
        <v>0</v>
      </c>
      <c r="K755" s="255" t="s">
        <v>19</v>
      </c>
      <c r="L755" s="260"/>
      <c r="M755" s="261" t="s">
        <v>19</v>
      </c>
      <c r="N755" s="262" t="s">
        <v>43</v>
      </c>
      <c r="O755" s="79"/>
      <c r="P755" s="213">
        <f>O755*H755</f>
        <v>0</v>
      </c>
      <c r="Q755" s="213">
        <v>0.029999999999999999</v>
      </c>
      <c r="R755" s="213">
        <f>Q755*H755</f>
        <v>0.20999999999999999</v>
      </c>
      <c r="S755" s="213">
        <v>0</v>
      </c>
      <c r="T755" s="214">
        <f>S755*H755</f>
        <v>0</v>
      </c>
      <c r="AR755" s="17" t="s">
        <v>346</v>
      </c>
      <c r="AT755" s="17" t="s">
        <v>741</v>
      </c>
      <c r="AU755" s="17" t="s">
        <v>82</v>
      </c>
      <c r="AY755" s="17" t="s">
        <v>130</v>
      </c>
      <c r="BE755" s="215">
        <f>IF(N755="základní",J755,0)</f>
        <v>0</v>
      </c>
      <c r="BF755" s="215">
        <f>IF(N755="snížená",J755,0)</f>
        <v>0</v>
      </c>
      <c r="BG755" s="215">
        <f>IF(N755="zákl. přenesená",J755,0)</f>
        <v>0</v>
      </c>
      <c r="BH755" s="215">
        <f>IF(N755="sníž. přenesená",J755,0)</f>
        <v>0</v>
      </c>
      <c r="BI755" s="215">
        <f>IF(N755="nulová",J755,0)</f>
        <v>0</v>
      </c>
      <c r="BJ755" s="17" t="s">
        <v>80</v>
      </c>
      <c r="BK755" s="215">
        <f>ROUND(I755*H755,2)</f>
        <v>0</v>
      </c>
      <c r="BL755" s="17" t="s">
        <v>240</v>
      </c>
      <c r="BM755" s="17" t="s">
        <v>1782</v>
      </c>
    </row>
    <row r="756" s="1" customFormat="1" ht="18" customHeight="1">
      <c r="B756" s="38"/>
      <c r="C756" s="204" t="s">
        <v>1783</v>
      </c>
      <c r="D756" s="204" t="s">
        <v>132</v>
      </c>
      <c r="E756" s="205" t="s">
        <v>1784</v>
      </c>
      <c r="F756" s="206" t="s">
        <v>1785</v>
      </c>
      <c r="G756" s="207" t="s">
        <v>721</v>
      </c>
      <c r="H756" s="208">
        <v>12</v>
      </c>
      <c r="I756" s="209"/>
      <c r="J756" s="210">
        <f>ROUND(I756*H756,2)</f>
        <v>0</v>
      </c>
      <c r="K756" s="206" t="s">
        <v>136</v>
      </c>
      <c r="L756" s="43"/>
      <c r="M756" s="211" t="s">
        <v>19</v>
      </c>
      <c r="N756" s="212" t="s">
        <v>43</v>
      </c>
      <c r="O756" s="79"/>
      <c r="P756" s="213">
        <f>O756*H756</f>
        <v>0</v>
      </c>
      <c r="Q756" s="213">
        <v>0</v>
      </c>
      <c r="R756" s="213">
        <f>Q756*H756</f>
        <v>0</v>
      </c>
      <c r="S756" s="213">
        <v>0</v>
      </c>
      <c r="T756" s="214">
        <f>S756*H756</f>
        <v>0</v>
      </c>
      <c r="AR756" s="17" t="s">
        <v>240</v>
      </c>
      <c r="AT756" s="17" t="s">
        <v>132</v>
      </c>
      <c r="AU756" s="17" t="s">
        <v>82</v>
      </c>
      <c r="AY756" s="17" t="s">
        <v>130</v>
      </c>
      <c r="BE756" s="215">
        <f>IF(N756="základní",J756,0)</f>
        <v>0</v>
      </c>
      <c r="BF756" s="215">
        <f>IF(N756="snížená",J756,0)</f>
        <v>0</v>
      </c>
      <c r="BG756" s="215">
        <f>IF(N756="zákl. přenesená",J756,0)</f>
        <v>0</v>
      </c>
      <c r="BH756" s="215">
        <f>IF(N756="sníž. přenesená",J756,0)</f>
        <v>0</v>
      </c>
      <c r="BI756" s="215">
        <f>IF(N756="nulová",J756,0)</f>
        <v>0</v>
      </c>
      <c r="BJ756" s="17" t="s">
        <v>80</v>
      </c>
      <c r="BK756" s="215">
        <f>ROUND(I756*H756,2)</f>
        <v>0</v>
      </c>
      <c r="BL756" s="17" t="s">
        <v>240</v>
      </c>
      <c r="BM756" s="17" t="s">
        <v>1786</v>
      </c>
    </row>
    <row r="757" s="1" customFormat="1" ht="14.4" customHeight="1">
      <c r="B757" s="38"/>
      <c r="C757" s="253" t="s">
        <v>1787</v>
      </c>
      <c r="D757" s="253" t="s">
        <v>741</v>
      </c>
      <c r="E757" s="254" t="s">
        <v>1788</v>
      </c>
      <c r="F757" s="255" t="s">
        <v>1789</v>
      </c>
      <c r="G757" s="256" t="s">
        <v>721</v>
      </c>
      <c r="H757" s="257">
        <v>1</v>
      </c>
      <c r="I757" s="258"/>
      <c r="J757" s="259">
        <f>ROUND(I757*H757,2)</f>
        <v>0</v>
      </c>
      <c r="K757" s="255" t="s">
        <v>19</v>
      </c>
      <c r="L757" s="260"/>
      <c r="M757" s="261" t="s">
        <v>19</v>
      </c>
      <c r="N757" s="262" t="s">
        <v>43</v>
      </c>
      <c r="O757" s="79"/>
      <c r="P757" s="213">
        <f>O757*H757</f>
        <v>0</v>
      </c>
      <c r="Q757" s="213">
        <v>0.080000000000000002</v>
      </c>
      <c r="R757" s="213">
        <f>Q757*H757</f>
        <v>0.080000000000000002</v>
      </c>
      <c r="S757" s="213">
        <v>0</v>
      </c>
      <c r="T757" s="214">
        <f>S757*H757</f>
        <v>0</v>
      </c>
      <c r="AR757" s="17" t="s">
        <v>346</v>
      </c>
      <c r="AT757" s="17" t="s">
        <v>741</v>
      </c>
      <c r="AU757" s="17" t="s">
        <v>82</v>
      </c>
      <c r="AY757" s="17" t="s">
        <v>130</v>
      </c>
      <c r="BE757" s="215">
        <f>IF(N757="základní",J757,0)</f>
        <v>0</v>
      </c>
      <c r="BF757" s="215">
        <f>IF(N757="snížená",J757,0)</f>
        <v>0</v>
      </c>
      <c r="BG757" s="215">
        <f>IF(N757="zákl. přenesená",J757,0)</f>
        <v>0</v>
      </c>
      <c r="BH757" s="215">
        <f>IF(N757="sníž. přenesená",J757,0)</f>
        <v>0</v>
      </c>
      <c r="BI757" s="215">
        <f>IF(N757="nulová",J757,0)</f>
        <v>0</v>
      </c>
      <c r="BJ757" s="17" t="s">
        <v>80</v>
      </c>
      <c r="BK757" s="215">
        <f>ROUND(I757*H757,2)</f>
        <v>0</v>
      </c>
      <c r="BL757" s="17" t="s">
        <v>240</v>
      </c>
      <c r="BM757" s="17" t="s">
        <v>1790</v>
      </c>
    </row>
    <row r="758" s="1" customFormat="1" ht="14.4" customHeight="1">
      <c r="B758" s="38"/>
      <c r="C758" s="253" t="s">
        <v>1791</v>
      </c>
      <c r="D758" s="253" t="s">
        <v>741</v>
      </c>
      <c r="E758" s="254" t="s">
        <v>1792</v>
      </c>
      <c r="F758" s="255" t="s">
        <v>1793</v>
      </c>
      <c r="G758" s="256" t="s">
        <v>721</v>
      </c>
      <c r="H758" s="257">
        <v>1</v>
      </c>
      <c r="I758" s="258"/>
      <c r="J758" s="259">
        <f>ROUND(I758*H758,2)</f>
        <v>0</v>
      </c>
      <c r="K758" s="255" t="s">
        <v>19</v>
      </c>
      <c r="L758" s="260"/>
      <c r="M758" s="261" t="s">
        <v>19</v>
      </c>
      <c r="N758" s="262" t="s">
        <v>43</v>
      </c>
      <c r="O758" s="79"/>
      <c r="P758" s="213">
        <f>O758*H758</f>
        <v>0</v>
      </c>
      <c r="Q758" s="213">
        <v>0.080000000000000002</v>
      </c>
      <c r="R758" s="213">
        <f>Q758*H758</f>
        <v>0.080000000000000002</v>
      </c>
      <c r="S758" s="213">
        <v>0</v>
      </c>
      <c r="T758" s="214">
        <f>S758*H758</f>
        <v>0</v>
      </c>
      <c r="AR758" s="17" t="s">
        <v>346</v>
      </c>
      <c r="AT758" s="17" t="s">
        <v>741</v>
      </c>
      <c r="AU758" s="17" t="s">
        <v>82</v>
      </c>
      <c r="AY758" s="17" t="s">
        <v>130</v>
      </c>
      <c r="BE758" s="215">
        <f>IF(N758="základní",J758,0)</f>
        <v>0</v>
      </c>
      <c r="BF758" s="215">
        <f>IF(N758="snížená",J758,0)</f>
        <v>0</v>
      </c>
      <c r="BG758" s="215">
        <f>IF(N758="zákl. přenesená",J758,0)</f>
        <v>0</v>
      </c>
      <c r="BH758" s="215">
        <f>IF(N758="sníž. přenesená",J758,0)</f>
        <v>0</v>
      </c>
      <c r="BI758" s="215">
        <f>IF(N758="nulová",J758,0)</f>
        <v>0</v>
      </c>
      <c r="BJ758" s="17" t="s">
        <v>80</v>
      </c>
      <c r="BK758" s="215">
        <f>ROUND(I758*H758,2)</f>
        <v>0</v>
      </c>
      <c r="BL758" s="17" t="s">
        <v>240</v>
      </c>
      <c r="BM758" s="17" t="s">
        <v>1794</v>
      </c>
    </row>
    <row r="759" s="1" customFormat="1" ht="14.4" customHeight="1">
      <c r="B759" s="38"/>
      <c r="C759" s="253" t="s">
        <v>1795</v>
      </c>
      <c r="D759" s="253" t="s">
        <v>741</v>
      </c>
      <c r="E759" s="254" t="s">
        <v>1796</v>
      </c>
      <c r="F759" s="255" t="s">
        <v>1797</v>
      </c>
      <c r="G759" s="256" t="s">
        <v>721</v>
      </c>
      <c r="H759" s="257">
        <v>1</v>
      </c>
      <c r="I759" s="258"/>
      <c r="J759" s="259">
        <f>ROUND(I759*H759,2)</f>
        <v>0</v>
      </c>
      <c r="K759" s="255" t="s">
        <v>19</v>
      </c>
      <c r="L759" s="260"/>
      <c r="M759" s="261" t="s">
        <v>19</v>
      </c>
      <c r="N759" s="262" t="s">
        <v>43</v>
      </c>
      <c r="O759" s="79"/>
      <c r="P759" s="213">
        <f>O759*H759</f>
        <v>0</v>
      </c>
      <c r="Q759" s="213">
        <v>0.029999999999999999</v>
      </c>
      <c r="R759" s="213">
        <f>Q759*H759</f>
        <v>0.029999999999999999</v>
      </c>
      <c r="S759" s="213">
        <v>0</v>
      </c>
      <c r="T759" s="214">
        <f>S759*H759</f>
        <v>0</v>
      </c>
      <c r="AR759" s="17" t="s">
        <v>346</v>
      </c>
      <c r="AT759" s="17" t="s">
        <v>741</v>
      </c>
      <c r="AU759" s="17" t="s">
        <v>82</v>
      </c>
      <c r="AY759" s="17" t="s">
        <v>130</v>
      </c>
      <c r="BE759" s="215">
        <f>IF(N759="základní",J759,0)</f>
        <v>0</v>
      </c>
      <c r="BF759" s="215">
        <f>IF(N759="snížená",J759,0)</f>
        <v>0</v>
      </c>
      <c r="BG759" s="215">
        <f>IF(N759="zákl. přenesená",J759,0)</f>
        <v>0</v>
      </c>
      <c r="BH759" s="215">
        <f>IF(N759="sníž. přenesená",J759,0)</f>
        <v>0</v>
      </c>
      <c r="BI759" s="215">
        <f>IF(N759="nulová",J759,0)</f>
        <v>0</v>
      </c>
      <c r="BJ759" s="17" t="s">
        <v>80</v>
      </c>
      <c r="BK759" s="215">
        <f>ROUND(I759*H759,2)</f>
        <v>0</v>
      </c>
      <c r="BL759" s="17" t="s">
        <v>240</v>
      </c>
      <c r="BM759" s="17" t="s">
        <v>1798</v>
      </c>
    </row>
    <row r="760" s="1" customFormat="1" ht="14.4" customHeight="1">
      <c r="B760" s="38"/>
      <c r="C760" s="253" t="s">
        <v>1799</v>
      </c>
      <c r="D760" s="253" t="s">
        <v>741</v>
      </c>
      <c r="E760" s="254" t="s">
        <v>1800</v>
      </c>
      <c r="F760" s="255" t="s">
        <v>1801</v>
      </c>
      <c r="G760" s="256" t="s">
        <v>721</v>
      </c>
      <c r="H760" s="257">
        <v>2</v>
      </c>
      <c r="I760" s="258"/>
      <c r="J760" s="259">
        <f>ROUND(I760*H760,2)</f>
        <v>0</v>
      </c>
      <c r="K760" s="255" t="s">
        <v>19</v>
      </c>
      <c r="L760" s="260"/>
      <c r="M760" s="261" t="s">
        <v>19</v>
      </c>
      <c r="N760" s="262" t="s">
        <v>43</v>
      </c>
      <c r="O760" s="79"/>
      <c r="P760" s="213">
        <f>O760*H760</f>
        <v>0</v>
      </c>
      <c r="Q760" s="213">
        <v>0.029999999999999999</v>
      </c>
      <c r="R760" s="213">
        <f>Q760*H760</f>
        <v>0.059999999999999998</v>
      </c>
      <c r="S760" s="213">
        <v>0</v>
      </c>
      <c r="T760" s="214">
        <f>S760*H760</f>
        <v>0</v>
      </c>
      <c r="AR760" s="17" t="s">
        <v>346</v>
      </c>
      <c r="AT760" s="17" t="s">
        <v>741</v>
      </c>
      <c r="AU760" s="17" t="s">
        <v>82</v>
      </c>
      <c r="AY760" s="17" t="s">
        <v>130</v>
      </c>
      <c r="BE760" s="215">
        <f>IF(N760="základní",J760,0)</f>
        <v>0</v>
      </c>
      <c r="BF760" s="215">
        <f>IF(N760="snížená",J760,0)</f>
        <v>0</v>
      </c>
      <c r="BG760" s="215">
        <f>IF(N760="zákl. přenesená",J760,0)</f>
        <v>0</v>
      </c>
      <c r="BH760" s="215">
        <f>IF(N760="sníž. přenesená",J760,0)</f>
        <v>0</v>
      </c>
      <c r="BI760" s="215">
        <f>IF(N760="nulová",J760,0)</f>
        <v>0</v>
      </c>
      <c r="BJ760" s="17" t="s">
        <v>80</v>
      </c>
      <c r="BK760" s="215">
        <f>ROUND(I760*H760,2)</f>
        <v>0</v>
      </c>
      <c r="BL760" s="17" t="s">
        <v>240</v>
      </c>
      <c r="BM760" s="17" t="s">
        <v>1802</v>
      </c>
    </row>
    <row r="761" s="1" customFormat="1" ht="14.4" customHeight="1">
      <c r="B761" s="38"/>
      <c r="C761" s="253" t="s">
        <v>1803</v>
      </c>
      <c r="D761" s="253" t="s">
        <v>741</v>
      </c>
      <c r="E761" s="254" t="s">
        <v>1804</v>
      </c>
      <c r="F761" s="255" t="s">
        <v>1805</v>
      </c>
      <c r="G761" s="256" t="s">
        <v>721</v>
      </c>
      <c r="H761" s="257">
        <v>1</v>
      </c>
      <c r="I761" s="258"/>
      <c r="J761" s="259">
        <f>ROUND(I761*H761,2)</f>
        <v>0</v>
      </c>
      <c r="K761" s="255" t="s">
        <v>19</v>
      </c>
      <c r="L761" s="260"/>
      <c r="M761" s="261" t="s">
        <v>19</v>
      </c>
      <c r="N761" s="262" t="s">
        <v>43</v>
      </c>
      <c r="O761" s="79"/>
      <c r="P761" s="213">
        <f>O761*H761</f>
        <v>0</v>
      </c>
      <c r="Q761" s="213">
        <v>0.029999999999999999</v>
      </c>
      <c r="R761" s="213">
        <f>Q761*H761</f>
        <v>0.029999999999999999</v>
      </c>
      <c r="S761" s="213">
        <v>0</v>
      </c>
      <c r="T761" s="214">
        <f>S761*H761</f>
        <v>0</v>
      </c>
      <c r="AR761" s="17" t="s">
        <v>346</v>
      </c>
      <c r="AT761" s="17" t="s">
        <v>741</v>
      </c>
      <c r="AU761" s="17" t="s">
        <v>82</v>
      </c>
      <c r="AY761" s="17" t="s">
        <v>130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17" t="s">
        <v>80</v>
      </c>
      <c r="BK761" s="215">
        <f>ROUND(I761*H761,2)</f>
        <v>0</v>
      </c>
      <c r="BL761" s="17" t="s">
        <v>240</v>
      </c>
      <c r="BM761" s="17" t="s">
        <v>1806</v>
      </c>
    </row>
    <row r="762" s="1" customFormat="1" ht="14.4" customHeight="1">
      <c r="B762" s="38"/>
      <c r="C762" s="253" t="s">
        <v>1807</v>
      </c>
      <c r="D762" s="253" t="s">
        <v>741</v>
      </c>
      <c r="E762" s="254" t="s">
        <v>1808</v>
      </c>
      <c r="F762" s="255" t="s">
        <v>1809</v>
      </c>
      <c r="G762" s="256" t="s">
        <v>721</v>
      </c>
      <c r="H762" s="257">
        <v>6</v>
      </c>
      <c r="I762" s="258"/>
      <c r="J762" s="259">
        <f>ROUND(I762*H762,2)</f>
        <v>0</v>
      </c>
      <c r="K762" s="255" t="s">
        <v>19</v>
      </c>
      <c r="L762" s="260"/>
      <c r="M762" s="261" t="s">
        <v>19</v>
      </c>
      <c r="N762" s="262" t="s">
        <v>43</v>
      </c>
      <c r="O762" s="79"/>
      <c r="P762" s="213">
        <f>O762*H762</f>
        <v>0</v>
      </c>
      <c r="Q762" s="213">
        <v>0.029999999999999999</v>
      </c>
      <c r="R762" s="213">
        <f>Q762*H762</f>
        <v>0.17999999999999999</v>
      </c>
      <c r="S762" s="213">
        <v>0</v>
      </c>
      <c r="T762" s="214">
        <f>S762*H762</f>
        <v>0</v>
      </c>
      <c r="AR762" s="17" t="s">
        <v>346</v>
      </c>
      <c r="AT762" s="17" t="s">
        <v>741</v>
      </c>
      <c r="AU762" s="17" t="s">
        <v>82</v>
      </c>
      <c r="AY762" s="17" t="s">
        <v>130</v>
      </c>
      <c r="BE762" s="215">
        <f>IF(N762="základní",J762,0)</f>
        <v>0</v>
      </c>
      <c r="BF762" s="215">
        <f>IF(N762="snížená",J762,0)</f>
        <v>0</v>
      </c>
      <c r="BG762" s="215">
        <f>IF(N762="zákl. přenesená",J762,0)</f>
        <v>0</v>
      </c>
      <c r="BH762" s="215">
        <f>IF(N762="sníž. přenesená",J762,0)</f>
        <v>0</v>
      </c>
      <c r="BI762" s="215">
        <f>IF(N762="nulová",J762,0)</f>
        <v>0</v>
      </c>
      <c r="BJ762" s="17" t="s">
        <v>80</v>
      </c>
      <c r="BK762" s="215">
        <f>ROUND(I762*H762,2)</f>
        <v>0</v>
      </c>
      <c r="BL762" s="17" t="s">
        <v>240</v>
      </c>
      <c r="BM762" s="17" t="s">
        <v>1810</v>
      </c>
    </row>
    <row r="763" s="1" customFormat="1" ht="18" customHeight="1">
      <c r="B763" s="38"/>
      <c r="C763" s="204" t="s">
        <v>1811</v>
      </c>
      <c r="D763" s="204" t="s">
        <v>132</v>
      </c>
      <c r="E763" s="205" t="s">
        <v>1812</v>
      </c>
      <c r="F763" s="206" t="s">
        <v>1813</v>
      </c>
      <c r="G763" s="207" t="s">
        <v>721</v>
      </c>
      <c r="H763" s="208">
        <v>11</v>
      </c>
      <c r="I763" s="209"/>
      <c r="J763" s="210">
        <f>ROUND(I763*H763,2)</f>
        <v>0</v>
      </c>
      <c r="K763" s="206" t="s">
        <v>136</v>
      </c>
      <c r="L763" s="43"/>
      <c r="M763" s="211" t="s">
        <v>19</v>
      </c>
      <c r="N763" s="212" t="s">
        <v>43</v>
      </c>
      <c r="O763" s="79"/>
      <c r="P763" s="213">
        <f>O763*H763</f>
        <v>0</v>
      </c>
      <c r="Q763" s="213">
        <v>0</v>
      </c>
      <c r="R763" s="213">
        <f>Q763*H763</f>
        <v>0</v>
      </c>
      <c r="S763" s="213">
        <v>0</v>
      </c>
      <c r="T763" s="214">
        <f>S763*H763</f>
        <v>0</v>
      </c>
      <c r="AR763" s="17" t="s">
        <v>240</v>
      </c>
      <c r="AT763" s="17" t="s">
        <v>132</v>
      </c>
      <c r="AU763" s="17" t="s">
        <v>82</v>
      </c>
      <c r="AY763" s="17" t="s">
        <v>130</v>
      </c>
      <c r="BE763" s="215">
        <f>IF(N763="základní",J763,0)</f>
        <v>0</v>
      </c>
      <c r="BF763" s="215">
        <f>IF(N763="snížená",J763,0)</f>
        <v>0</v>
      </c>
      <c r="BG763" s="215">
        <f>IF(N763="zákl. přenesená",J763,0)</f>
        <v>0</v>
      </c>
      <c r="BH763" s="215">
        <f>IF(N763="sníž. přenesená",J763,0)</f>
        <v>0</v>
      </c>
      <c r="BI763" s="215">
        <f>IF(N763="nulová",J763,0)</f>
        <v>0</v>
      </c>
      <c r="BJ763" s="17" t="s">
        <v>80</v>
      </c>
      <c r="BK763" s="215">
        <f>ROUND(I763*H763,2)</f>
        <v>0</v>
      </c>
      <c r="BL763" s="17" t="s">
        <v>240</v>
      </c>
      <c r="BM763" s="17" t="s">
        <v>1814</v>
      </c>
    </row>
    <row r="764" s="1" customFormat="1" ht="14.4" customHeight="1">
      <c r="B764" s="38"/>
      <c r="C764" s="253" t="s">
        <v>1815</v>
      </c>
      <c r="D764" s="253" t="s">
        <v>741</v>
      </c>
      <c r="E764" s="254" t="s">
        <v>1816</v>
      </c>
      <c r="F764" s="255" t="s">
        <v>1817</v>
      </c>
      <c r="G764" s="256" t="s">
        <v>721</v>
      </c>
      <c r="H764" s="257">
        <v>1</v>
      </c>
      <c r="I764" s="258"/>
      <c r="J764" s="259">
        <f>ROUND(I764*H764,2)</f>
        <v>0</v>
      </c>
      <c r="K764" s="255" t="s">
        <v>19</v>
      </c>
      <c r="L764" s="260"/>
      <c r="M764" s="261" t="s">
        <v>19</v>
      </c>
      <c r="N764" s="262" t="s">
        <v>43</v>
      </c>
      <c r="O764" s="79"/>
      <c r="P764" s="213">
        <f>O764*H764</f>
        <v>0</v>
      </c>
      <c r="Q764" s="213">
        <v>0.029000000000000001</v>
      </c>
      <c r="R764" s="213">
        <f>Q764*H764</f>
        <v>0.029000000000000001</v>
      </c>
      <c r="S764" s="213">
        <v>0</v>
      </c>
      <c r="T764" s="214">
        <f>S764*H764</f>
        <v>0</v>
      </c>
      <c r="AR764" s="17" t="s">
        <v>346</v>
      </c>
      <c r="AT764" s="17" t="s">
        <v>741</v>
      </c>
      <c r="AU764" s="17" t="s">
        <v>82</v>
      </c>
      <c r="AY764" s="17" t="s">
        <v>130</v>
      </c>
      <c r="BE764" s="215">
        <f>IF(N764="základní",J764,0)</f>
        <v>0</v>
      </c>
      <c r="BF764" s="215">
        <f>IF(N764="snížená",J764,0)</f>
        <v>0</v>
      </c>
      <c r="BG764" s="215">
        <f>IF(N764="zákl. přenesená",J764,0)</f>
        <v>0</v>
      </c>
      <c r="BH764" s="215">
        <f>IF(N764="sníž. přenesená",J764,0)</f>
        <v>0</v>
      </c>
      <c r="BI764" s="215">
        <f>IF(N764="nulová",J764,0)</f>
        <v>0</v>
      </c>
      <c r="BJ764" s="17" t="s">
        <v>80</v>
      </c>
      <c r="BK764" s="215">
        <f>ROUND(I764*H764,2)</f>
        <v>0</v>
      </c>
      <c r="BL764" s="17" t="s">
        <v>240</v>
      </c>
      <c r="BM764" s="17" t="s">
        <v>1818</v>
      </c>
    </row>
    <row r="765" s="1" customFormat="1" ht="14.4" customHeight="1">
      <c r="B765" s="38"/>
      <c r="C765" s="253" t="s">
        <v>1819</v>
      </c>
      <c r="D765" s="253" t="s">
        <v>741</v>
      </c>
      <c r="E765" s="254" t="s">
        <v>1820</v>
      </c>
      <c r="F765" s="255" t="s">
        <v>1821</v>
      </c>
      <c r="G765" s="256" t="s">
        <v>721</v>
      </c>
      <c r="H765" s="257">
        <v>4</v>
      </c>
      <c r="I765" s="258"/>
      <c r="J765" s="259">
        <f>ROUND(I765*H765,2)</f>
        <v>0</v>
      </c>
      <c r="K765" s="255" t="s">
        <v>19</v>
      </c>
      <c r="L765" s="260"/>
      <c r="M765" s="261" t="s">
        <v>19</v>
      </c>
      <c r="N765" s="262" t="s">
        <v>43</v>
      </c>
      <c r="O765" s="79"/>
      <c r="P765" s="213">
        <f>O765*H765</f>
        <v>0</v>
      </c>
      <c r="Q765" s="213">
        <v>0.080000000000000002</v>
      </c>
      <c r="R765" s="213">
        <f>Q765*H765</f>
        <v>0.32000000000000001</v>
      </c>
      <c r="S765" s="213">
        <v>0</v>
      </c>
      <c r="T765" s="214">
        <f>S765*H765</f>
        <v>0</v>
      </c>
      <c r="AR765" s="17" t="s">
        <v>346</v>
      </c>
      <c r="AT765" s="17" t="s">
        <v>741</v>
      </c>
      <c r="AU765" s="17" t="s">
        <v>82</v>
      </c>
      <c r="AY765" s="17" t="s">
        <v>130</v>
      </c>
      <c r="BE765" s="215">
        <f>IF(N765="základní",J765,0)</f>
        <v>0</v>
      </c>
      <c r="BF765" s="215">
        <f>IF(N765="snížená",J765,0)</f>
        <v>0</v>
      </c>
      <c r="BG765" s="215">
        <f>IF(N765="zákl. přenesená",J765,0)</f>
        <v>0</v>
      </c>
      <c r="BH765" s="215">
        <f>IF(N765="sníž. přenesená",J765,0)</f>
        <v>0</v>
      </c>
      <c r="BI765" s="215">
        <f>IF(N765="nulová",J765,0)</f>
        <v>0</v>
      </c>
      <c r="BJ765" s="17" t="s">
        <v>80</v>
      </c>
      <c r="BK765" s="215">
        <f>ROUND(I765*H765,2)</f>
        <v>0</v>
      </c>
      <c r="BL765" s="17" t="s">
        <v>240</v>
      </c>
      <c r="BM765" s="17" t="s">
        <v>1822</v>
      </c>
    </row>
    <row r="766" s="1" customFormat="1" ht="14.4" customHeight="1">
      <c r="B766" s="38"/>
      <c r="C766" s="253" t="s">
        <v>1823</v>
      </c>
      <c r="D766" s="253" t="s">
        <v>741</v>
      </c>
      <c r="E766" s="254" t="s">
        <v>1824</v>
      </c>
      <c r="F766" s="255" t="s">
        <v>1825</v>
      </c>
      <c r="G766" s="256" t="s">
        <v>721</v>
      </c>
      <c r="H766" s="257">
        <v>2</v>
      </c>
      <c r="I766" s="258"/>
      <c r="J766" s="259">
        <f>ROUND(I766*H766,2)</f>
        <v>0</v>
      </c>
      <c r="K766" s="255" t="s">
        <v>19</v>
      </c>
      <c r="L766" s="260"/>
      <c r="M766" s="261" t="s">
        <v>19</v>
      </c>
      <c r="N766" s="262" t="s">
        <v>43</v>
      </c>
      <c r="O766" s="79"/>
      <c r="P766" s="213">
        <f>O766*H766</f>
        <v>0</v>
      </c>
      <c r="Q766" s="213">
        <v>0.080000000000000002</v>
      </c>
      <c r="R766" s="213">
        <f>Q766*H766</f>
        <v>0.16</v>
      </c>
      <c r="S766" s="213">
        <v>0</v>
      </c>
      <c r="T766" s="214">
        <f>S766*H766</f>
        <v>0</v>
      </c>
      <c r="AR766" s="17" t="s">
        <v>346</v>
      </c>
      <c r="AT766" s="17" t="s">
        <v>741</v>
      </c>
      <c r="AU766" s="17" t="s">
        <v>82</v>
      </c>
      <c r="AY766" s="17" t="s">
        <v>130</v>
      </c>
      <c r="BE766" s="215">
        <f>IF(N766="základní",J766,0)</f>
        <v>0</v>
      </c>
      <c r="BF766" s="215">
        <f>IF(N766="snížená",J766,0)</f>
        <v>0</v>
      </c>
      <c r="BG766" s="215">
        <f>IF(N766="zákl. přenesená",J766,0)</f>
        <v>0</v>
      </c>
      <c r="BH766" s="215">
        <f>IF(N766="sníž. přenesená",J766,0)</f>
        <v>0</v>
      </c>
      <c r="BI766" s="215">
        <f>IF(N766="nulová",J766,0)</f>
        <v>0</v>
      </c>
      <c r="BJ766" s="17" t="s">
        <v>80</v>
      </c>
      <c r="BK766" s="215">
        <f>ROUND(I766*H766,2)</f>
        <v>0</v>
      </c>
      <c r="BL766" s="17" t="s">
        <v>240</v>
      </c>
      <c r="BM766" s="17" t="s">
        <v>1826</v>
      </c>
    </row>
    <row r="767" s="1" customFormat="1" ht="14.4" customHeight="1">
      <c r="B767" s="38"/>
      <c r="C767" s="253" t="s">
        <v>1827</v>
      </c>
      <c r="D767" s="253" t="s">
        <v>741</v>
      </c>
      <c r="E767" s="254" t="s">
        <v>1828</v>
      </c>
      <c r="F767" s="255" t="s">
        <v>1829</v>
      </c>
      <c r="G767" s="256" t="s">
        <v>721</v>
      </c>
      <c r="H767" s="257">
        <v>4</v>
      </c>
      <c r="I767" s="258"/>
      <c r="J767" s="259">
        <f>ROUND(I767*H767,2)</f>
        <v>0</v>
      </c>
      <c r="K767" s="255" t="s">
        <v>19</v>
      </c>
      <c r="L767" s="260"/>
      <c r="M767" s="261" t="s">
        <v>19</v>
      </c>
      <c r="N767" s="262" t="s">
        <v>43</v>
      </c>
      <c r="O767" s="79"/>
      <c r="P767" s="213">
        <f>O767*H767</f>
        <v>0</v>
      </c>
      <c r="Q767" s="213">
        <v>0.029999999999999999</v>
      </c>
      <c r="R767" s="213">
        <f>Q767*H767</f>
        <v>0.12</v>
      </c>
      <c r="S767" s="213">
        <v>0</v>
      </c>
      <c r="T767" s="214">
        <f>S767*H767</f>
        <v>0</v>
      </c>
      <c r="AR767" s="17" t="s">
        <v>346</v>
      </c>
      <c r="AT767" s="17" t="s">
        <v>741</v>
      </c>
      <c r="AU767" s="17" t="s">
        <v>82</v>
      </c>
      <c r="AY767" s="17" t="s">
        <v>130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17" t="s">
        <v>80</v>
      </c>
      <c r="BK767" s="215">
        <f>ROUND(I767*H767,2)</f>
        <v>0</v>
      </c>
      <c r="BL767" s="17" t="s">
        <v>240</v>
      </c>
      <c r="BM767" s="17" t="s">
        <v>1830</v>
      </c>
    </row>
    <row r="768" s="1" customFormat="1" ht="18" customHeight="1">
      <c r="B768" s="38"/>
      <c r="C768" s="204" t="s">
        <v>1831</v>
      </c>
      <c r="D768" s="204" t="s">
        <v>132</v>
      </c>
      <c r="E768" s="205" t="s">
        <v>1832</v>
      </c>
      <c r="F768" s="206" t="s">
        <v>1833</v>
      </c>
      <c r="G768" s="207" t="s">
        <v>721</v>
      </c>
      <c r="H768" s="208">
        <v>1</v>
      </c>
      <c r="I768" s="209"/>
      <c r="J768" s="210">
        <f>ROUND(I768*H768,2)</f>
        <v>0</v>
      </c>
      <c r="K768" s="206" t="s">
        <v>136</v>
      </c>
      <c r="L768" s="43"/>
      <c r="M768" s="211" t="s">
        <v>19</v>
      </c>
      <c r="N768" s="212" t="s">
        <v>43</v>
      </c>
      <c r="O768" s="79"/>
      <c r="P768" s="213">
        <f>O768*H768</f>
        <v>0</v>
      </c>
      <c r="Q768" s="213">
        <v>0</v>
      </c>
      <c r="R768" s="213">
        <f>Q768*H768</f>
        <v>0</v>
      </c>
      <c r="S768" s="213">
        <v>0</v>
      </c>
      <c r="T768" s="214">
        <f>S768*H768</f>
        <v>0</v>
      </c>
      <c r="AR768" s="17" t="s">
        <v>240</v>
      </c>
      <c r="AT768" s="17" t="s">
        <v>132</v>
      </c>
      <c r="AU768" s="17" t="s">
        <v>82</v>
      </c>
      <c r="AY768" s="17" t="s">
        <v>130</v>
      </c>
      <c r="BE768" s="215">
        <f>IF(N768="základní",J768,0)</f>
        <v>0</v>
      </c>
      <c r="BF768" s="215">
        <f>IF(N768="snížená",J768,0)</f>
        <v>0</v>
      </c>
      <c r="BG768" s="215">
        <f>IF(N768="zákl. přenesená",J768,0)</f>
        <v>0</v>
      </c>
      <c r="BH768" s="215">
        <f>IF(N768="sníž. přenesená",J768,0)</f>
        <v>0</v>
      </c>
      <c r="BI768" s="215">
        <f>IF(N768="nulová",J768,0)</f>
        <v>0</v>
      </c>
      <c r="BJ768" s="17" t="s">
        <v>80</v>
      </c>
      <c r="BK768" s="215">
        <f>ROUND(I768*H768,2)</f>
        <v>0</v>
      </c>
      <c r="BL768" s="17" t="s">
        <v>240</v>
      </c>
      <c r="BM768" s="17" t="s">
        <v>1834</v>
      </c>
    </row>
    <row r="769" s="1" customFormat="1" ht="14.4" customHeight="1">
      <c r="B769" s="38"/>
      <c r="C769" s="253" t="s">
        <v>1835</v>
      </c>
      <c r="D769" s="253" t="s">
        <v>741</v>
      </c>
      <c r="E769" s="254" t="s">
        <v>1836</v>
      </c>
      <c r="F769" s="255" t="s">
        <v>1837</v>
      </c>
      <c r="G769" s="256" t="s">
        <v>721</v>
      </c>
      <c r="H769" s="257">
        <v>1</v>
      </c>
      <c r="I769" s="258"/>
      <c r="J769" s="259">
        <f>ROUND(I769*H769,2)</f>
        <v>0</v>
      </c>
      <c r="K769" s="255" t="s">
        <v>19</v>
      </c>
      <c r="L769" s="260"/>
      <c r="M769" s="261" t="s">
        <v>19</v>
      </c>
      <c r="N769" s="262" t="s">
        <v>43</v>
      </c>
      <c r="O769" s="79"/>
      <c r="P769" s="213">
        <f>O769*H769</f>
        <v>0</v>
      </c>
      <c r="Q769" s="213">
        <v>0.029999999999999999</v>
      </c>
      <c r="R769" s="213">
        <f>Q769*H769</f>
        <v>0.029999999999999999</v>
      </c>
      <c r="S769" s="213">
        <v>0</v>
      </c>
      <c r="T769" s="214">
        <f>S769*H769</f>
        <v>0</v>
      </c>
      <c r="AR769" s="17" t="s">
        <v>346</v>
      </c>
      <c r="AT769" s="17" t="s">
        <v>741</v>
      </c>
      <c r="AU769" s="17" t="s">
        <v>82</v>
      </c>
      <c r="AY769" s="17" t="s">
        <v>130</v>
      </c>
      <c r="BE769" s="215">
        <f>IF(N769="základní",J769,0)</f>
        <v>0</v>
      </c>
      <c r="BF769" s="215">
        <f>IF(N769="snížená",J769,0)</f>
        <v>0</v>
      </c>
      <c r="BG769" s="215">
        <f>IF(N769="zákl. přenesená",J769,0)</f>
        <v>0</v>
      </c>
      <c r="BH769" s="215">
        <f>IF(N769="sníž. přenesená",J769,0)</f>
        <v>0</v>
      </c>
      <c r="BI769" s="215">
        <f>IF(N769="nulová",J769,0)</f>
        <v>0</v>
      </c>
      <c r="BJ769" s="17" t="s">
        <v>80</v>
      </c>
      <c r="BK769" s="215">
        <f>ROUND(I769*H769,2)</f>
        <v>0</v>
      </c>
      <c r="BL769" s="17" t="s">
        <v>240</v>
      </c>
      <c r="BM769" s="17" t="s">
        <v>1838</v>
      </c>
    </row>
    <row r="770" s="1" customFormat="1" ht="18" customHeight="1">
      <c r="B770" s="38"/>
      <c r="C770" s="204" t="s">
        <v>1839</v>
      </c>
      <c r="D770" s="204" t="s">
        <v>132</v>
      </c>
      <c r="E770" s="205" t="s">
        <v>1840</v>
      </c>
      <c r="F770" s="206" t="s">
        <v>1841</v>
      </c>
      <c r="G770" s="207" t="s">
        <v>721</v>
      </c>
      <c r="H770" s="208">
        <v>2</v>
      </c>
      <c r="I770" s="209"/>
      <c r="J770" s="210">
        <f>ROUND(I770*H770,2)</f>
        <v>0</v>
      </c>
      <c r="K770" s="206" t="s">
        <v>136</v>
      </c>
      <c r="L770" s="43"/>
      <c r="M770" s="211" t="s">
        <v>19</v>
      </c>
      <c r="N770" s="212" t="s">
        <v>43</v>
      </c>
      <c r="O770" s="79"/>
      <c r="P770" s="213">
        <f>O770*H770</f>
        <v>0</v>
      </c>
      <c r="Q770" s="213">
        <v>0</v>
      </c>
      <c r="R770" s="213">
        <f>Q770*H770</f>
        <v>0</v>
      </c>
      <c r="S770" s="213">
        <v>0</v>
      </c>
      <c r="T770" s="214">
        <f>S770*H770</f>
        <v>0</v>
      </c>
      <c r="AR770" s="17" t="s">
        <v>240</v>
      </c>
      <c r="AT770" s="17" t="s">
        <v>132</v>
      </c>
      <c r="AU770" s="17" t="s">
        <v>82</v>
      </c>
      <c r="AY770" s="17" t="s">
        <v>130</v>
      </c>
      <c r="BE770" s="215">
        <f>IF(N770="základní",J770,0)</f>
        <v>0</v>
      </c>
      <c r="BF770" s="215">
        <f>IF(N770="snížená",J770,0)</f>
        <v>0</v>
      </c>
      <c r="BG770" s="215">
        <f>IF(N770="zákl. přenesená",J770,0)</f>
        <v>0</v>
      </c>
      <c r="BH770" s="215">
        <f>IF(N770="sníž. přenesená",J770,0)</f>
        <v>0</v>
      </c>
      <c r="BI770" s="215">
        <f>IF(N770="nulová",J770,0)</f>
        <v>0</v>
      </c>
      <c r="BJ770" s="17" t="s">
        <v>80</v>
      </c>
      <c r="BK770" s="215">
        <f>ROUND(I770*H770,2)</f>
        <v>0</v>
      </c>
      <c r="BL770" s="17" t="s">
        <v>240</v>
      </c>
      <c r="BM770" s="17" t="s">
        <v>1842</v>
      </c>
    </row>
    <row r="771" s="1" customFormat="1" ht="14.4" customHeight="1">
      <c r="B771" s="38"/>
      <c r="C771" s="253" t="s">
        <v>1843</v>
      </c>
      <c r="D771" s="253" t="s">
        <v>741</v>
      </c>
      <c r="E771" s="254" t="s">
        <v>1844</v>
      </c>
      <c r="F771" s="255" t="s">
        <v>1845</v>
      </c>
      <c r="G771" s="256" t="s">
        <v>721</v>
      </c>
      <c r="H771" s="257">
        <v>2</v>
      </c>
      <c r="I771" s="258"/>
      <c r="J771" s="259">
        <f>ROUND(I771*H771,2)</f>
        <v>0</v>
      </c>
      <c r="K771" s="255" t="s">
        <v>19</v>
      </c>
      <c r="L771" s="260"/>
      <c r="M771" s="261" t="s">
        <v>19</v>
      </c>
      <c r="N771" s="262" t="s">
        <v>43</v>
      </c>
      <c r="O771" s="79"/>
      <c r="P771" s="213">
        <f>O771*H771</f>
        <v>0</v>
      </c>
      <c r="Q771" s="213">
        <v>0.00019000000000000001</v>
      </c>
      <c r="R771" s="213">
        <f>Q771*H771</f>
        <v>0.00038000000000000002</v>
      </c>
      <c r="S771" s="213">
        <v>0</v>
      </c>
      <c r="T771" s="214">
        <f>S771*H771</f>
        <v>0</v>
      </c>
      <c r="AR771" s="17" t="s">
        <v>346</v>
      </c>
      <c r="AT771" s="17" t="s">
        <v>741</v>
      </c>
      <c r="AU771" s="17" t="s">
        <v>82</v>
      </c>
      <c r="AY771" s="17" t="s">
        <v>130</v>
      </c>
      <c r="BE771" s="215">
        <f>IF(N771="základní",J771,0)</f>
        <v>0</v>
      </c>
      <c r="BF771" s="215">
        <f>IF(N771="snížená",J771,0)</f>
        <v>0</v>
      </c>
      <c r="BG771" s="215">
        <f>IF(N771="zákl. přenesená",J771,0)</f>
        <v>0</v>
      </c>
      <c r="BH771" s="215">
        <f>IF(N771="sníž. přenesená",J771,0)</f>
        <v>0</v>
      </c>
      <c r="BI771" s="215">
        <f>IF(N771="nulová",J771,0)</f>
        <v>0</v>
      </c>
      <c r="BJ771" s="17" t="s">
        <v>80</v>
      </c>
      <c r="BK771" s="215">
        <f>ROUND(I771*H771,2)</f>
        <v>0</v>
      </c>
      <c r="BL771" s="17" t="s">
        <v>240</v>
      </c>
      <c r="BM771" s="17" t="s">
        <v>1846</v>
      </c>
    </row>
    <row r="772" s="1" customFormat="1" ht="14.4" customHeight="1">
      <c r="B772" s="38"/>
      <c r="C772" s="204" t="s">
        <v>1847</v>
      </c>
      <c r="D772" s="204" t="s">
        <v>132</v>
      </c>
      <c r="E772" s="205" t="s">
        <v>1848</v>
      </c>
      <c r="F772" s="206" t="s">
        <v>1849</v>
      </c>
      <c r="G772" s="207" t="s">
        <v>721</v>
      </c>
      <c r="H772" s="208">
        <v>1</v>
      </c>
      <c r="I772" s="209"/>
      <c r="J772" s="210">
        <f>ROUND(I772*H772,2)</f>
        <v>0</v>
      </c>
      <c r="K772" s="206" t="s">
        <v>136</v>
      </c>
      <c r="L772" s="43"/>
      <c r="M772" s="211" t="s">
        <v>19</v>
      </c>
      <c r="N772" s="212" t="s">
        <v>43</v>
      </c>
      <c r="O772" s="79"/>
      <c r="P772" s="213">
        <f>O772*H772</f>
        <v>0</v>
      </c>
      <c r="Q772" s="213">
        <v>0.00092000000000000003</v>
      </c>
      <c r="R772" s="213">
        <f>Q772*H772</f>
        <v>0.00092000000000000003</v>
      </c>
      <c r="S772" s="213">
        <v>0</v>
      </c>
      <c r="T772" s="214">
        <f>S772*H772</f>
        <v>0</v>
      </c>
      <c r="AR772" s="17" t="s">
        <v>240</v>
      </c>
      <c r="AT772" s="17" t="s">
        <v>132</v>
      </c>
      <c r="AU772" s="17" t="s">
        <v>82</v>
      </c>
      <c r="AY772" s="17" t="s">
        <v>130</v>
      </c>
      <c r="BE772" s="215">
        <f>IF(N772="základní",J772,0)</f>
        <v>0</v>
      </c>
      <c r="BF772" s="215">
        <f>IF(N772="snížená",J772,0)</f>
        <v>0</v>
      </c>
      <c r="BG772" s="215">
        <f>IF(N772="zákl. přenesená",J772,0)</f>
        <v>0</v>
      </c>
      <c r="BH772" s="215">
        <f>IF(N772="sníž. přenesená",J772,0)</f>
        <v>0</v>
      </c>
      <c r="BI772" s="215">
        <f>IF(N772="nulová",J772,0)</f>
        <v>0</v>
      </c>
      <c r="BJ772" s="17" t="s">
        <v>80</v>
      </c>
      <c r="BK772" s="215">
        <f>ROUND(I772*H772,2)</f>
        <v>0</v>
      </c>
      <c r="BL772" s="17" t="s">
        <v>240</v>
      </c>
      <c r="BM772" s="17" t="s">
        <v>1850</v>
      </c>
    </row>
    <row r="773" s="1" customFormat="1" ht="14.4" customHeight="1">
      <c r="B773" s="38"/>
      <c r="C773" s="253" t="s">
        <v>1851</v>
      </c>
      <c r="D773" s="253" t="s">
        <v>741</v>
      </c>
      <c r="E773" s="254" t="s">
        <v>1852</v>
      </c>
      <c r="F773" s="255" t="s">
        <v>1853</v>
      </c>
      <c r="G773" s="256" t="s">
        <v>721</v>
      </c>
      <c r="H773" s="257">
        <v>1</v>
      </c>
      <c r="I773" s="258"/>
      <c r="J773" s="259">
        <f>ROUND(I773*H773,2)</f>
        <v>0</v>
      </c>
      <c r="K773" s="255" t="s">
        <v>19</v>
      </c>
      <c r="L773" s="260"/>
      <c r="M773" s="261" t="s">
        <v>19</v>
      </c>
      <c r="N773" s="262" t="s">
        <v>43</v>
      </c>
      <c r="O773" s="79"/>
      <c r="P773" s="213">
        <f>O773*H773</f>
        <v>0</v>
      </c>
      <c r="Q773" s="213">
        <v>0.029999999999999999</v>
      </c>
      <c r="R773" s="213">
        <f>Q773*H773</f>
        <v>0.029999999999999999</v>
      </c>
      <c r="S773" s="213">
        <v>0</v>
      </c>
      <c r="T773" s="214">
        <f>S773*H773</f>
        <v>0</v>
      </c>
      <c r="AR773" s="17" t="s">
        <v>346</v>
      </c>
      <c r="AT773" s="17" t="s">
        <v>741</v>
      </c>
      <c r="AU773" s="17" t="s">
        <v>82</v>
      </c>
      <c r="AY773" s="17" t="s">
        <v>130</v>
      </c>
      <c r="BE773" s="215">
        <f>IF(N773="základní",J773,0)</f>
        <v>0</v>
      </c>
      <c r="BF773" s="215">
        <f>IF(N773="snížená",J773,0)</f>
        <v>0</v>
      </c>
      <c r="BG773" s="215">
        <f>IF(N773="zákl. přenesená",J773,0)</f>
        <v>0</v>
      </c>
      <c r="BH773" s="215">
        <f>IF(N773="sníž. přenesená",J773,0)</f>
        <v>0</v>
      </c>
      <c r="BI773" s="215">
        <f>IF(N773="nulová",J773,0)</f>
        <v>0</v>
      </c>
      <c r="BJ773" s="17" t="s">
        <v>80</v>
      </c>
      <c r="BK773" s="215">
        <f>ROUND(I773*H773,2)</f>
        <v>0</v>
      </c>
      <c r="BL773" s="17" t="s">
        <v>240</v>
      </c>
      <c r="BM773" s="17" t="s">
        <v>1854</v>
      </c>
    </row>
    <row r="774" s="1" customFormat="1" ht="14.4" customHeight="1">
      <c r="B774" s="38"/>
      <c r="C774" s="204" t="s">
        <v>1855</v>
      </c>
      <c r="D774" s="204" t="s">
        <v>132</v>
      </c>
      <c r="E774" s="205" t="s">
        <v>1856</v>
      </c>
      <c r="F774" s="206" t="s">
        <v>1857</v>
      </c>
      <c r="G774" s="207" t="s">
        <v>721</v>
      </c>
      <c r="H774" s="208">
        <v>2</v>
      </c>
      <c r="I774" s="209"/>
      <c r="J774" s="210">
        <f>ROUND(I774*H774,2)</f>
        <v>0</v>
      </c>
      <c r="K774" s="206" t="s">
        <v>136</v>
      </c>
      <c r="L774" s="43"/>
      <c r="M774" s="211" t="s">
        <v>19</v>
      </c>
      <c r="N774" s="212" t="s">
        <v>43</v>
      </c>
      <c r="O774" s="79"/>
      <c r="P774" s="213">
        <f>O774*H774</f>
        <v>0</v>
      </c>
      <c r="Q774" s="213">
        <v>0.00093000000000000005</v>
      </c>
      <c r="R774" s="213">
        <f>Q774*H774</f>
        <v>0.0018600000000000001</v>
      </c>
      <c r="S774" s="213">
        <v>0</v>
      </c>
      <c r="T774" s="214">
        <f>S774*H774</f>
        <v>0</v>
      </c>
      <c r="AR774" s="17" t="s">
        <v>240</v>
      </c>
      <c r="AT774" s="17" t="s">
        <v>132</v>
      </c>
      <c r="AU774" s="17" t="s">
        <v>82</v>
      </c>
      <c r="AY774" s="17" t="s">
        <v>130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17" t="s">
        <v>80</v>
      </c>
      <c r="BK774" s="215">
        <f>ROUND(I774*H774,2)</f>
        <v>0</v>
      </c>
      <c r="BL774" s="17" t="s">
        <v>240</v>
      </c>
      <c r="BM774" s="17" t="s">
        <v>1858</v>
      </c>
    </row>
    <row r="775" s="1" customFormat="1" ht="14.4" customHeight="1">
      <c r="B775" s="38"/>
      <c r="C775" s="253" t="s">
        <v>1859</v>
      </c>
      <c r="D775" s="253" t="s">
        <v>741</v>
      </c>
      <c r="E775" s="254" t="s">
        <v>1860</v>
      </c>
      <c r="F775" s="255" t="s">
        <v>1861</v>
      </c>
      <c r="G775" s="256" t="s">
        <v>721</v>
      </c>
      <c r="H775" s="257">
        <v>2</v>
      </c>
      <c r="I775" s="258"/>
      <c r="J775" s="259">
        <f>ROUND(I775*H775,2)</f>
        <v>0</v>
      </c>
      <c r="K775" s="255" t="s">
        <v>19</v>
      </c>
      <c r="L775" s="260"/>
      <c r="M775" s="261" t="s">
        <v>19</v>
      </c>
      <c r="N775" s="262" t="s">
        <v>43</v>
      </c>
      <c r="O775" s="79"/>
      <c r="P775" s="213">
        <f>O775*H775</f>
        <v>0</v>
      </c>
      <c r="Q775" s="213">
        <v>0.029999999999999999</v>
      </c>
      <c r="R775" s="213">
        <f>Q775*H775</f>
        <v>0.059999999999999998</v>
      </c>
      <c r="S775" s="213">
        <v>0</v>
      </c>
      <c r="T775" s="214">
        <f>S775*H775</f>
        <v>0</v>
      </c>
      <c r="AR775" s="17" t="s">
        <v>346</v>
      </c>
      <c r="AT775" s="17" t="s">
        <v>741</v>
      </c>
      <c r="AU775" s="17" t="s">
        <v>82</v>
      </c>
      <c r="AY775" s="17" t="s">
        <v>130</v>
      </c>
      <c r="BE775" s="215">
        <f>IF(N775="základní",J775,0)</f>
        <v>0</v>
      </c>
      <c r="BF775" s="215">
        <f>IF(N775="snížená",J775,0)</f>
        <v>0</v>
      </c>
      <c r="BG775" s="215">
        <f>IF(N775="zákl. přenesená",J775,0)</f>
        <v>0</v>
      </c>
      <c r="BH775" s="215">
        <f>IF(N775="sníž. přenesená",J775,0)</f>
        <v>0</v>
      </c>
      <c r="BI775" s="215">
        <f>IF(N775="nulová",J775,0)</f>
        <v>0</v>
      </c>
      <c r="BJ775" s="17" t="s">
        <v>80</v>
      </c>
      <c r="BK775" s="215">
        <f>ROUND(I775*H775,2)</f>
        <v>0</v>
      </c>
      <c r="BL775" s="17" t="s">
        <v>240</v>
      </c>
      <c r="BM775" s="17" t="s">
        <v>1862</v>
      </c>
    </row>
    <row r="776" s="1" customFormat="1" ht="14.4" customHeight="1">
      <c r="B776" s="38"/>
      <c r="C776" s="204" t="s">
        <v>1863</v>
      </c>
      <c r="D776" s="204" t="s">
        <v>132</v>
      </c>
      <c r="E776" s="205" t="s">
        <v>1864</v>
      </c>
      <c r="F776" s="206" t="s">
        <v>1865</v>
      </c>
      <c r="G776" s="207" t="s">
        <v>721</v>
      </c>
      <c r="H776" s="208">
        <v>1</v>
      </c>
      <c r="I776" s="209"/>
      <c r="J776" s="210">
        <f>ROUND(I776*H776,2)</f>
        <v>0</v>
      </c>
      <c r="K776" s="206" t="s">
        <v>136</v>
      </c>
      <c r="L776" s="43"/>
      <c r="M776" s="211" t="s">
        <v>19</v>
      </c>
      <c r="N776" s="212" t="s">
        <v>43</v>
      </c>
      <c r="O776" s="79"/>
      <c r="P776" s="213">
        <f>O776*H776</f>
        <v>0</v>
      </c>
      <c r="Q776" s="213">
        <v>0.00088000000000000003</v>
      </c>
      <c r="R776" s="213">
        <f>Q776*H776</f>
        <v>0.00088000000000000003</v>
      </c>
      <c r="S776" s="213">
        <v>0</v>
      </c>
      <c r="T776" s="214">
        <f>S776*H776</f>
        <v>0</v>
      </c>
      <c r="AR776" s="17" t="s">
        <v>240</v>
      </c>
      <c r="AT776" s="17" t="s">
        <v>132</v>
      </c>
      <c r="AU776" s="17" t="s">
        <v>82</v>
      </c>
      <c r="AY776" s="17" t="s">
        <v>130</v>
      </c>
      <c r="BE776" s="215">
        <f>IF(N776="základní",J776,0)</f>
        <v>0</v>
      </c>
      <c r="BF776" s="215">
        <f>IF(N776="snížená",J776,0)</f>
        <v>0</v>
      </c>
      <c r="BG776" s="215">
        <f>IF(N776="zákl. přenesená",J776,0)</f>
        <v>0</v>
      </c>
      <c r="BH776" s="215">
        <f>IF(N776="sníž. přenesená",J776,0)</f>
        <v>0</v>
      </c>
      <c r="BI776" s="215">
        <f>IF(N776="nulová",J776,0)</f>
        <v>0</v>
      </c>
      <c r="BJ776" s="17" t="s">
        <v>80</v>
      </c>
      <c r="BK776" s="215">
        <f>ROUND(I776*H776,2)</f>
        <v>0</v>
      </c>
      <c r="BL776" s="17" t="s">
        <v>240</v>
      </c>
      <c r="BM776" s="17" t="s">
        <v>1866</v>
      </c>
    </row>
    <row r="777" s="1" customFormat="1" ht="14.4" customHeight="1">
      <c r="B777" s="38"/>
      <c r="C777" s="253" t="s">
        <v>1867</v>
      </c>
      <c r="D777" s="253" t="s">
        <v>741</v>
      </c>
      <c r="E777" s="254" t="s">
        <v>1868</v>
      </c>
      <c r="F777" s="255" t="s">
        <v>1869</v>
      </c>
      <c r="G777" s="256" t="s">
        <v>721</v>
      </c>
      <c r="H777" s="257">
        <v>1</v>
      </c>
      <c r="I777" s="258"/>
      <c r="J777" s="259">
        <f>ROUND(I777*H777,2)</f>
        <v>0</v>
      </c>
      <c r="K777" s="255" t="s">
        <v>19</v>
      </c>
      <c r="L777" s="260"/>
      <c r="M777" s="261" t="s">
        <v>19</v>
      </c>
      <c r="N777" s="262" t="s">
        <v>43</v>
      </c>
      <c r="O777" s="79"/>
      <c r="P777" s="213">
        <f>O777*H777</f>
        <v>0</v>
      </c>
      <c r="Q777" s="213">
        <v>0.080000000000000002</v>
      </c>
      <c r="R777" s="213">
        <f>Q777*H777</f>
        <v>0.080000000000000002</v>
      </c>
      <c r="S777" s="213">
        <v>0</v>
      </c>
      <c r="T777" s="214">
        <f>S777*H777</f>
        <v>0</v>
      </c>
      <c r="AR777" s="17" t="s">
        <v>346</v>
      </c>
      <c r="AT777" s="17" t="s">
        <v>741</v>
      </c>
      <c r="AU777" s="17" t="s">
        <v>82</v>
      </c>
      <c r="AY777" s="17" t="s">
        <v>130</v>
      </c>
      <c r="BE777" s="215">
        <f>IF(N777="základní",J777,0)</f>
        <v>0</v>
      </c>
      <c r="BF777" s="215">
        <f>IF(N777="snížená",J777,0)</f>
        <v>0</v>
      </c>
      <c r="BG777" s="215">
        <f>IF(N777="zákl. přenesená",J777,0)</f>
        <v>0</v>
      </c>
      <c r="BH777" s="215">
        <f>IF(N777="sníž. přenesená",J777,0)</f>
        <v>0</v>
      </c>
      <c r="BI777" s="215">
        <f>IF(N777="nulová",J777,0)</f>
        <v>0</v>
      </c>
      <c r="BJ777" s="17" t="s">
        <v>80</v>
      </c>
      <c r="BK777" s="215">
        <f>ROUND(I777*H777,2)</f>
        <v>0</v>
      </c>
      <c r="BL777" s="17" t="s">
        <v>240</v>
      </c>
      <c r="BM777" s="17" t="s">
        <v>1870</v>
      </c>
    </row>
    <row r="778" s="1" customFormat="1" ht="14.4" customHeight="1">
      <c r="B778" s="38"/>
      <c r="C778" s="204" t="s">
        <v>1871</v>
      </c>
      <c r="D778" s="204" t="s">
        <v>132</v>
      </c>
      <c r="E778" s="205" t="s">
        <v>1872</v>
      </c>
      <c r="F778" s="206" t="s">
        <v>1873</v>
      </c>
      <c r="G778" s="207" t="s">
        <v>721</v>
      </c>
      <c r="H778" s="208">
        <v>1</v>
      </c>
      <c r="I778" s="209"/>
      <c r="J778" s="210">
        <f>ROUND(I778*H778,2)</f>
        <v>0</v>
      </c>
      <c r="K778" s="206" t="s">
        <v>136</v>
      </c>
      <c r="L778" s="43"/>
      <c r="M778" s="211" t="s">
        <v>19</v>
      </c>
      <c r="N778" s="212" t="s">
        <v>43</v>
      </c>
      <c r="O778" s="79"/>
      <c r="P778" s="213">
        <f>O778*H778</f>
        <v>0</v>
      </c>
      <c r="Q778" s="213">
        <v>0.00085999999999999998</v>
      </c>
      <c r="R778" s="213">
        <f>Q778*H778</f>
        <v>0.00085999999999999998</v>
      </c>
      <c r="S778" s="213">
        <v>0</v>
      </c>
      <c r="T778" s="214">
        <f>S778*H778</f>
        <v>0</v>
      </c>
      <c r="AR778" s="17" t="s">
        <v>240</v>
      </c>
      <c r="AT778" s="17" t="s">
        <v>132</v>
      </c>
      <c r="AU778" s="17" t="s">
        <v>82</v>
      </c>
      <c r="AY778" s="17" t="s">
        <v>130</v>
      </c>
      <c r="BE778" s="215">
        <f>IF(N778="základní",J778,0)</f>
        <v>0</v>
      </c>
      <c r="BF778" s="215">
        <f>IF(N778="snížená",J778,0)</f>
        <v>0</v>
      </c>
      <c r="BG778" s="215">
        <f>IF(N778="zákl. přenesená",J778,0)</f>
        <v>0</v>
      </c>
      <c r="BH778" s="215">
        <f>IF(N778="sníž. přenesená",J778,0)</f>
        <v>0</v>
      </c>
      <c r="BI778" s="215">
        <f>IF(N778="nulová",J778,0)</f>
        <v>0</v>
      </c>
      <c r="BJ778" s="17" t="s">
        <v>80</v>
      </c>
      <c r="BK778" s="215">
        <f>ROUND(I778*H778,2)</f>
        <v>0</v>
      </c>
      <c r="BL778" s="17" t="s">
        <v>240</v>
      </c>
      <c r="BM778" s="17" t="s">
        <v>1874</v>
      </c>
    </row>
    <row r="779" s="1" customFormat="1" ht="14.4" customHeight="1">
      <c r="B779" s="38"/>
      <c r="C779" s="253" t="s">
        <v>1875</v>
      </c>
      <c r="D779" s="253" t="s">
        <v>741</v>
      </c>
      <c r="E779" s="254" t="s">
        <v>1876</v>
      </c>
      <c r="F779" s="255" t="s">
        <v>1877</v>
      </c>
      <c r="G779" s="256" t="s">
        <v>721</v>
      </c>
      <c r="H779" s="257">
        <v>1</v>
      </c>
      <c r="I779" s="258"/>
      <c r="J779" s="259">
        <f>ROUND(I779*H779,2)</f>
        <v>0</v>
      </c>
      <c r="K779" s="255" t="s">
        <v>19</v>
      </c>
      <c r="L779" s="260"/>
      <c r="M779" s="261" t="s">
        <v>19</v>
      </c>
      <c r="N779" s="262" t="s">
        <v>43</v>
      </c>
      <c r="O779" s="79"/>
      <c r="P779" s="213">
        <f>O779*H779</f>
        <v>0</v>
      </c>
      <c r="Q779" s="213">
        <v>0.080000000000000002</v>
      </c>
      <c r="R779" s="213">
        <f>Q779*H779</f>
        <v>0.080000000000000002</v>
      </c>
      <c r="S779" s="213">
        <v>0</v>
      </c>
      <c r="T779" s="214">
        <f>S779*H779</f>
        <v>0</v>
      </c>
      <c r="AR779" s="17" t="s">
        <v>346</v>
      </c>
      <c r="AT779" s="17" t="s">
        <v>741</v>
      </c>
      <c r="AU779" s="17" t="s">
        <v>82</v>
      </c>
      <c r="AY779" s="17" t="s">
        <v>130</v>
      </c>
      <c r="BE779" s="215">
        <f>IF(N779="základní",J779,0)</f>
        <v>0</v>
      </c>
      <c r="BF779" s="215">
        <f>IF(N779="snížená",J779,0)</f>
        <v>0</v>
      </c>
      <c r="BG779" s="215">
        <f>IF(N779="zákl. přenesená",J779,0)</f>
        <v>0</v>
      </c>
      <c r="BH779" s="215">
        <f>IF(N779="sníž. přenesená",J779,0)</f>
        <v>0</v>
      </c>
      <c r="BI779" s="215">
        <f>IF(N779="nulová",J779,0)</f>
        <v>0</v>
      </c>
      <c r="BJ779" s="17" t="s">
        <v>80</v>
      </c>
      <c r="BK779" s="215">
        <f>ROUND(I779*H779,2)</f>
        <v>0</v>
      </c>
      <c r="BL779" s="17" t="s">
        <v>240</v>
      </c>
      <c r="BM779" s="17" t="s">
        <v>1878</v>
      </c>
    </row>
    <row r="780" s="1" customFormat="1" ht="18" customHeight="1">
      <c r="B780" s="38"/>
      <c r="C780" s="204" t="s">
        <v>1879</v>
      </c>
      <c r="D780" s="204" t="s">
        <v>132</v>
      </c>
      <c r="E780" s="205" t="s">
        <v>1880</v>
      </c>
      <c r="F780" s="206" t="s">
        <v>1881</v>
      </c>
      <c r="G780" s="207" t="s">
        <v>721</v>
      </c>
      <c r="H780" s="208">
        <v>9</v>
      </c>
      <c r="I780" s="209"/>
      <c r="J780" s="210">
        <f>ROUND(I780*H780,2)</f>
        <v>0</v>
      </c>
      <c r="K780" s="206" t="s">
        <v>136</v>
      </c>
      <c r="L780" s="43"/>
      <c r="M780" s="211" t="s">
        <v>19</v>
      </c>
      <c r="N780" s="212" t="s">
        <v>43</v>
      </c>
      <c r="O780" s="79"/>
      <c r="P780" s="213">
        <f>O780*H780</f>
        <v>0</v>
      </c>
      <c r="Q780" s="213">
        <v>0.00027</v>
      </c>
      <c r="R780" s="213">
        <f>Q780*H780</f>
        <v>0.0024299999999999999</v>
      </c>
      <c r="S780" s="213">
        <v>0</v>
      </c>
      <c r="T780" s="214">
        <f>S780*H780</f>
        <v>0</v>
      </c>
      <c r="AR780" s="17" t="s">
        <v>240</v>
      </c>
      <c r="AT780" s="17" t="s">
        <v>132</v>
      </c>
      <c r="AU780" s="17" t="s">
        <v>82</v>
      </c>
      <c r="AY780" s="17" t="s">
        <v>130</v>
      </c>
      <c r="BE780" s="215">
        <f>IF(N780="základní",J780,0)</f>
        <v>0</v>
      </c>
      <c r="BF780" s="215">
        <f>IF(N780="snížená",J780,0)</f>
        <v>0</v>
      </c>
      <c r="BG780" s="215">
        <f>IF(N780="zákl. přenesená",J780,0)</f>
        <v>0</v>
      </c>
      <c r="BH780" s="215">
        <f>IF(N780="sníž. přenesená",J780,0)</f>
        <v>0</v>
      </c>
      <c r="BI780" s="215">
        <f>IF(N780="nulová",J780,0)</f>
        <v>0</v>
      </c>
      <c r="BJ780" s="17" t="s">
        <v>80</v>
      </c>
      <c r="BK780" s="215">
        <f>ROUND(I780*H780,2)</f>
        <v>0</v>
      </c>
      <c r="BL780" s="17" t="s">
        <v>240</v>
      </c>
      <c r="BM780" s="17" t="s">
        <v>1882</v>
      </c>
    </row>
    <row r="781" s="11" customFormat="1">
      <c r="B781" s="216"/>
      <c r="C781" s="217"/>
      <c r="D781" s="218" t="s">
        <v>139</v>
      </c>
      <c r="E781" s="219" t="s">
        <v>19</v>
      </c>
      <c r="F781" s="220" t="s">
        <v>1883</v>
      </c>
      <c r="G781" s="217"/>
      <c r="H781" s="221">
        <v>9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139</v>
      </c>
      <c r="AU781" s="227" t="s">
        <v>82</v>
      </c>
      <c r="AV781" s="11" t="s">
        <v>82</v>
      </c>
      <c r="AW781" s="11" t="s">
        <v>33</v>
      </c>
      <c r="AX781" s="11" t="s">
        <v>80</v>
      </c>
      <c r="AY781" s="227" t="s">
        <v>130</v>
      </c>
    </row>
    <row r="782" s="1" customFormat="1" ht="14.4" customHeight="1">
      <c r="B782" s="38"/>
      <c r="C782" s="253" t="s">
        <v>1884</v>
      </c>
      <c r="D782" s="253" t="s">
        <v>741</v>
      </c>
      <c r="E782" s="254" t="s">
        <v>1885</v>
      </c>
      <c r="F782" s="255" t="s">
        <v>1886</v>
      </c>
      <c r="G782" s="256" t="s">
        <v>721</v>
      </c>
      <c r="H782" s="257">
        <v>9</v>
      </c>
      <c r="I782" s="258"/>
      <c r="J782" s="259">
        <f>ROUND(I782*H782,2)</f>
        <v>0</v>
      </c>
      <c r="K782" s="255" t="s">
        <v>19</v>
      </c>
      <c r="L782" s="260"/>
      <c r="M782" s="261" t="s">
        <v>19</v>
      </c>
      <c r="N782" s="262" t="s">
        <v>43</v>
      </c>
      <c r="O782" s="79"/>
      <c r="P782" s="213">
        <f>O782*H782</f>
        <v>0</v>
      </c>
      <c r="Q782" s="213">
        <v>0.037999999999999999</v>
      </c>
      <c r="R782" s="213">
        <f>Q782*H782</f>
        <v>0.34199999999999997</v>
      </c>
      <c r="S782" s="213">
        <v>0</v>
      </c>
      <c r="T782" s="214">
        <f>S782*H782</f>
        <v>0</v>
      </c>
      <c r="AR782" s="17" t="s">
        <v>346</v>
      </c>
      <c r="AT782" s="17" t="s">
        <v>741</v>
      </c>
      <c r="AU782" s="17" t="s">
        <v>82</v>
      </c>
      <c r="AY782" s="17" t="s">
        <v>130</v>
      </c>
      <c r="BE782" s="215">
        <f>IF(N782="základní",J782,0)</f>
        <v>0</v>
      </c>
      <c r="BF782" s="215">
        <f>IF(N782="snížená",J782,0)</f>
        <v>0</v>
      </c>
      <c r="BG782" s="215">
        <f>IF(N782="zákl. přenesená",J782,0)</f>
        <v>0</v>
      </c>
      <c r="BH782" s="215">
        <f>IF(N782="sníž. přenesená",J782,0)</f>
        <v>0</v>
      </c>
      <c r="BI782" s="215">
        <f>IF(N782="nulová",J782,0)</f>
        <v>0</v>
      </c>
      <c r="BJ782" s="17" t="s">
        <v>80</v>
      </c>
      <c r="BK782" s="215">
        <f>ROUND(I782*H782,2)</f>
        <v>0</v>
      </c>
      <c r="BL782" s="17" t="s">
        <v>240</v>
      </c>
      <c r="BM782" s="17" t="s">
        <v>1887</v>
      </c>
    </row>
    <row r="783" s="1" customFormat="1" ht="14.4" customHeight="1">
      <c r="B783" s="38"/>
      <c r="C783" s="204" t="s">
        <v>1888</v>
      </c>
      <c r="D783" s="204" t="s">
        <v>132</v>
      </c>
      <c r="E783" s="205" t="s">
        <v>1889</v>
      </c>
      <c r="F783" s="206" t="s">
        <v>1890</v>
      </c>
      <c r="G783" s="207" t="s">
        <v>721</v>
      </c>
      <c r="H783" s="208">
        <v>1</v>
      </c>
      <c r="I783" s="209"/>
      <c r="J783" s="210">
        <f>ROUND(I783*H783,2)</f>
        <v>0</v>
      </c>
      <c r="K783" s="206" t="s">
        <v>19</v>
      </c>
      <c r="L783" s="43"/>
      <c r="M783" s="211" t="s">
        <v>19</v>
      </c>
      <c r="N783" s="212" t="s">
        <v>43</v>
      </c>
      <c r="O783" s="79"/>
      <c r="P783" s="213">
        <f>O783*H783</f>
        <v>0</v>
      </c>
      <c r="Q783" s="213">
        <v>0.016500000000000001</v>
      </c>
      <c r="R783" s="213">
        <f>Q783*H783</f>
        <v>0.016500000000000001</v>
      </c>
      <c r="S783" s="213">
        <v>0</v>
      </c>
      <c r="T783" s="214">
        <f>S783*H783</f>
        <v>0</v>
      </c>
      <c r="AR783" s="17" t="s">
        <v>240</v>
      </c>
      <c r="AT783" s="17" t="s">
        <v>132</v>
      </c>
      <c r="AU783" s="17" t="s">
        <v>82</v>
      </c>
      <c r="AY783" s="17" t="s">
        <v>130</v>
      </c>
      <c r="BE783" s="215">
        <f>IF(N783="základní",J783,0)</f>
        <v>0</v>
      </c>
      <c r="BF783" s="215">
        <f>IF(N783="snížená",J783,0)</f>
        <v>0</v>
      </c>
      <c r="BG783" s="215">
        <f>IF(N783="zákl. přenesená",J783,0)</f>
        <v>0</v>
      </c>
      <c r="BH783" s="215">
        <f>IF(N783="sníž. přenesená",J783,0)</f>
        <v>0</v>
      </c>
      <c r="BI783" s="215">
        <f>IF(N783="nulová",J783,0)</f>
        <v>0</v>
      </c>
      <c r="BJ783" s="17" t="s">
        <v>80</v>
      </c>
      <c r="BK783" s="215">
        <f>ROUND(I783*H783,2)</f>
        <v>0</v>
      </c>
      <c r="BL783" s="17" t="s">
        <v>240</v>
      </c>
      <c r="BM783" s="17" t="s">
        <v>1891</v>
      </c>
    </row>
    <row r="784" s="1" customFormat="1" ht="14.4" customHeight="1">
      <c r="B784" s="38"/>
      <c r="C784" s="204" t="s">
        <v>1892</v>
      </c>
      <c r="D784" s="204" t="s">
        <v>132</v>
      </c>
      <c r="E784" s="205" t="s">
        <v>1893</v>
      </c>
      <c r="F784" s="206" t="s">
        <v>1894</v>
      </c>
      <c r="G784" s="207" t="s">
        <v>721</v>
      </c>
      <c r="H784" s="208">
        <v>1</v>
      </c>
      <c r="I784" s="209"/>
      <c r="J784" s="210">
        <f>ROUND(I784*H784,2)</f>
        <v>0</v>
      </c>
      <c r="K784" s="206" t="s">
        <v>19</v>
      </c>
      <c r="L784" s="43"/>
      <c r="M784" s="211" t="s">
        <v>19</v>
      </c>
      <c r="N784" s="212" t="s">
        <v>43</v>
      </c>
      <c r="O784" s="79"/>
      <c r="P784" s="213">
        <f>O784*H784</f>
        <v>0</v>
      </c>
      <c r="Q784" s="213">
        <v>0.050000000000000003</v>
      </c>
      <c r="R784" s="213">
        <f>Q784*H784</f>
        <v>0.050000000000000003</v>
      </c>
      <c r="S784" s="213">
        <v>0</v>
      </c>
      <c r="T784" s="214">
        <f>S784*H784</f>
        <v>0</v>
      </c>
      <c r="AR784" s="17" t="s">
        <v>240</v>
      </c>
      <c r="AT784" s="17" t="s">
        <v>132</v>
      </c>
      <c r="AU784" s="17" t="s">
        <v>82</v>
      </c>
      <c r="AY784" s="17" t="s">
        <v>130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17" t="s">
        <v>80</v>
      </c>
      <c r="BK784" s="215">
        <f>ROUND(I784*H784,2)</f>
        <v>0</v>
      </c>
      <c r="BL784" s="17" t="s">
        <v>240</v>
      </c>
      <c r="BM784" s="17" t="s">
        <v>1895</v>
      </c>
    </row>
    <row r="785" s="1" customFormat="1" ht="14.4" customHeight="1">
      <c r="B785" s="38"/>
      <c r="C785" s="204" t="s">
        <v>1896</v>
      </c>
      <c r="D785" s="204" t="s">
        <v>132</v>
      </c>
      <c r="E785" s="205" t="s">
        <v>1897</v>
      </c>
      <c r="F785" s="206" t="s">
        <v>1898</v>
      </c>
      <c r="G785" s="207" t="s">
        <v>721</v>
      </c>
      <c r="H785" s="208">
        <v>1</v>
      </c>
      <c r="I785" s="209"/>
      <c r="J785" s="210">
        <f>ROUND(I785*H785,2)</f>
        <v>0</v>
      </c>
      <c r="K785" s="206" t="s">
        <v>19</v>
      </c>
      <c r="L785" s="43"/>
      <c r="M785" s="211" t="s">
        <v>19</v>
      </c>
      <c r="N785" s="212" t="s">
        <v>43</v>
      </c>
      <c r="O785" s="79"/>
      <c r="P785" s="213">
        <f>O785*H785</f>
        <v>0</v>
      </c>
      <c r="Q785" s="213">
        <v>0.050000000000000003</v>
      </c>
      <c r="R785" s="213">
        <f>Q785*H785</f>
        <v>0.050000000000000003</v>
      </c>
      <c r="S785" s="213">
        <v>0</v>
      </c>
      <c r="T785" s="214">
        <f>S785*H785</f>
        <v>0</v>
      </c>
      <c r="AR785" s="17" t="s">
        <v>240</v>
      </c>
      <c r="AT785" s="17" t="s">
        <v>132</v>
      </c>
      <c r="AU785" s="17" t="s">
        <v>82</v>
      </c>
      <c r="AY785" s="17" t="s">
        <v>130</v>
      </c>
      <c r="BE785" s="215">
        <f>IF(N785="základní",J785,0)</f>
        <v>0</v>
      </c>
      <c r="BF785" s="215">
        <f>IF(N785="snížená",J785,0)</f>
        <v>0</v>
      </c>
      <c r="BG785" s="215">
        <f>IF(N785="zákl. přenesená",J785,0)</f>
        <v>0</v>
      </c>
      <c r="BH785" s="215">
        <f>IF(N785="sníž. přenesená",J785,0)</f>
        <v>0</v>
      </c>
      <c r="BI785" s="215">
        <f>IF(N785="nulová",J785,0)</f>
        <v>0</v>
      </c>
      <c r="BJ785" s="17" t="s">
        <v>80</v>
      </c>
      <c r="BK785" s="215">
        <f>ROUND(I785*H785,2)</f>
        <v>0</v>
      </c>
      <c r="BL785" s="17" t="s">
        <v>240</v>
      </c>
      <c r="BM785" s="17" t="s">
        <v>1899</v>
      </c>
    </row>
    <row r="786" s="1" customFormat="1" ht="14.4" customHeight="1">
      <c r="B786" s="38"/>
      <c r="C786" s="204" t="s">
        <v>1900</v>
      </c>
      <c r="D786" s="204" t="s">
        <v>132</v>
      </c>
      <c r="E786" s="205" t="s">
        <v>1901</v>
      </c>
      <c r="F786" s="206" t="s">
        <v>1902</v>
      </c>
      <c r="G786" s="207" t="s">
        <v>721</v>
      </c>
      <c r="H786" s="208">
        <v>1</v>
      </c>
      <c r="I786" s="209"/>
      <c r="J786" s="210">
        <f>ROUND(I786*H786,2)</f>
        <v>0</v>
      </c>
      <c r="K786" s="206" t="s">
        <v>19</v>
      </c>
      <c r="L786" s="43"/>
      <c r="M786" s="211" t="s">
        <v>19</v>
      </c>
      <c r="N786" s="212" t="s">
        <v>43</v>
      </c>
      <c r="O786" s="79"/>
      <c r="P786" s="213">
        <f>O786*H786</f>
        <v>0</v>
      </c>
      <c r="Q786" s="213">
        <v>0.050000000000000003</v>
      </c>
      <c r="R786" s="213">
        <f>Q786*H786</f>
        <v>0.050000000000000003</v>
      </c>
      <c r="S786" s="213">
        <v>0</v>
      </c>
      <c r="T786" s="214">
        <f>S786*H786</f>
        <v>0</v>
      </c>
      <c r="AR786" s="17" t="s">
        <v>240</v>
      </c>
      <c r="AT786" s="17" t="s">
        <v>132</v>
      </c>
      <c r="AU786" s="17" t="s">
        <v>82</v>
      </c>
      <c r="AY786" s="17" t="s">
        <v>130</v>
      </c>
      <c r="BE786" s="215">
        <f>IF(N786="základní",J786,0)</f>
        <v>0</v>
      </c>
      <c r="BF786" s="215">
        <f>IF(N786="snížená",J786,0)</f>
        <v>0</v>
      </c>
      <c r="BG786" s="215">
        <f>IF(N786="zákl. přenesená",J786,0)</f>
        <v>0</v>
      </c>
      <c r="BH786" s="215">
        <f>IF(N786="sníž. přenesená",J786,0)</f>
        <v>0</v>
      </c>
      <c r="BI786" s="215">
        <f>IF(N786="nulová",J786,0)</f>
        <v>0</v>
      </c>
      <c r="BJ786" s="17" t="s">
        <v>80</v>
      </c>
      <c r="BK786" s="215">
        <f>ROUND(I786*H786,2)</f>
        <v>0</v>
      </c>
      <c r="BL786" s="17" t="s">
        <v>240</v>
      </c>
      <c r="BM786" s="17" t="s">
        <v>1903</v>
      </c>
    </row>
    <row r="787" s="1" customFormat="1" ht="14.4" customHeight="1">
      <c r="B787" s="38"/>
      <c r="C787" s="204" t="s">
        <v>1904</v>
      </c>
      <c r="D787" s="204" t="s">
        <v>132</v>
      </c>
      <c r="E787" s="205" t="s">
        <v>1905</v>
      </c>
      <c r="F787" s="206" t="s">
        <v>1906</v>
      </c>
      <c r="G787" s="207" t="s">
        <v>721</v>
      </c>
      <c r="H787" s="208">
        <v>1</v>
      </c>
      <c r="I787" s="209"/>
      <c r="J787" s="210">
        <f>ROUND(I787*H787,2)</f>
        <v>0</v>
      </c>
      <c r="K787" s="206" t="s">
        <v>19</v>
      </c>
      <c r="L787" s="43"/>
      <c r="M787" s="211" t="s">
        <v>19</v>
      </c>
      <c r="N787" s="212" t="s">
        <v>43</v>
      </c>
      <c r="O787" s="79"/>
      <c r="P787" s="213">
        <f>O787*H787</f>
        <v>0</v>
      </c>
      <c r="Q787" s="213">
        <v>0.050000000000000003</v>
      </c>
      <c r="R787" s="213">
        <f>Q787*H787</f>
        <v>0.050000000000000003</v>
      </c>
      <c r="S787" s="213">
        <v>0</v>
      </c>
      <c r="T787" s="214">
        <f>S787*H787</f>
        <v>0</v>
      </c>
      <c r="AR787" s="17" t="s">
        <v>240</v>
      </c>
      <c r="AT787" s="17" t="s">
        <v>132</v>
      </c>
      <c r="AU787" s="17" t="s">
        <v>82</v>
      </c>
      <c r="AY787" s="17" t="s">
        <v>130</v>
      </c>
      <c r="BE787" s="215">
        <f>IF(N787="základní",J787,0)</f>
        <v>0</v>
      </c>
      <c r="BF787" s="215">
        <f>IF(N787="snížená",J787,0)</f>
        <v>0</v>
      </c>
      <c r="BG787" s="215">
        <f>IF(N787="zákl. přenesená",J787,0)</f>
        <v>0</v>
      </c>
      <c r="BH787" s="215">
        <f>IF(N787="sníž. přenesená",J787,0)</f>
        <v>0</v>
      </c>
      <c r="BI787" s="215">
        <f>IF(N787="nulová",J787,0)</f>
        <v>0</v>
      </c>
      <c r="BJ787" s="17" t="s">
        <v>80</v>
      </c>
      <c r="BK787" s="215">
        <f>ROUND(I787*H787,2)</f>
        <v>0</v>
      </c>
      <c r="BL787" s="17" t="s">
        <v>240</v>
      </c>
      <c r="BM787" s="17" t="s">
        <v>1907</v>
      </c>
    </row>
    <row r="788" s="1" customFormat="1" ht="14.4" customHeight="1">
      <c r="B788" s="38"/>
      <c r="C788" s="204" t="s">
        <v>1908</v>
      </c>
      <c r="D788" s="204" t="s">
        <v>132</v>
      </c>
      <c r="E788" s="205" t="s">
        <v>1909</v>
      </c>
      <c r="F788" s="206" t="s">
        <v>1910</v>
      </c>
      <c r="G788" s="207" t="s">
        <v>721</v>
      </c>
      <c r="H788" s="208">
        <v>1</v>
      </c>
      <c r="I788" s="209"/>
      <c r="J788" s="210">
        <f>ROUND(I788*H788,2)</f>
        <v>0</v>
      </c>
      <c r="K788" s="206" t="s">
        <v>19</v>
      </c>
      <c r="L788" s="43"/>
      <c r="M788" s="211" t="s">
        <v>19</v>
      </c>
      <c r="N788" s="212" t="s">
        <v>43</v>
      </c>
      <c r="O788" s="79"/>
      <c r="P788" s="213">
        <f>O788*H788</f>
        <v>0</v>
      </c>
      <c r="Q788" s="213">
        <v>0.050000000000000003</v>
      </c>
      <c r="R788" s="213">
        <f>Q788*H788</f>
        <v>0.050000000000000003</v>
      </c>
      <c r="S788" s="213">
        <v>0</v>
      </c>
      <c r="T788" s="214">
        <f>S788*H788</f>
        <v>0</v>
      </c>
      <c r="AR788" s="17" t="s">
        <v>240</v>
      </c>
      <c r="AT788" s="17" t="s">
        <v>132</v>
      </c>
      <c r="AU788" s="17" t="s">
        <v>82</v>
      </c>
      <c r="AY788" s="17" t="s">
        <v>130</v>
      </c>
      <c r="BE788" s="215">
        <f>IF(N788="základní",J788,0)</f>
        <v>0</v>
      </c>
      <c r="BF788" s="215">
        <f>IF(N788="snížená",J788,0)</f>
        <v>0</v>
      </c>
      <c r="BG788" s="215">
        <f>IF(N788="zákl. přenesená",J788,0)</f>
        <v>0</v>
      </c>
      <c r="BH788" s="215">
        <f>IF(N788="sníž. přenesená",J788,0)</f>
        <v>0</v>
      </c>
      <c r="BI788" s="215">
        <f>IF(N788="nulová",J788,0)</f>
        <v>0</v>
      </c>
      <c r="BJ788" s="17" t="s">
        <v>80</v>
      </c>
      <c r="BK788" s="215">
        <f>ROUND(I788*H788,2)</f>
        <v>0</v>
      </c>
      <c r="BL788" s="17" t="s">
        <v>240</v>
      </c>
      <c r="BM788" s="17" t="s">
        <v>1911</v>
      </c>
    </row>
    <row r="789" s="1" customFormat="1" ht="14.4" customHeight="1">
      <c r="B789" s="38"/>
      <c r="C789" s="204" t="s">
        <v>1912</v>
      </c>
      <c r="D789" s="204" t="s">
        <v>132</v>
      </c>
      <c r="E789" s="205" t="s">
        <v>1913</v>
      </c>
      <c r="F789" s="206" t="s">
        <v>1914</v>
      </c>
      <c r="G789" s="207" t="s">
        <v>721</v>
      </c>
      <c r="H789" s="208">
        <v>1</v>
      </c>
      <c r="I789" s="209"/>
      <c r="J789" s="210">
        <f>ROUND(I789*H789,2)</f>
        <v>0</v>
      </c>
      <c r="K789" s="206" t="s">
        <v>19</v>
      </c>
      <c r="L789" s="43"/>
      <c r="M789" s="211" t="s">
        <v>19</v>
      </c>
      <c r="N789" s="212" t="s">
        <v>43</v>
      </c>
      <c r="O789" s="79"/>
      <c r="P789" s="213">
        <f>O789*H789</f>
        <v>0</v>
      </c>
      <c r="Q789" s="213">
        <v>0.050000000000000003</v>
      </c>
      <c r="R789" s="213">
        <f>Q789*H789</f>
        <v>0.050000000000000003</v>
      </c>
      <c r="S789" s="213">
        <v>0</v>
      </c>
      <c r="T789" s="214">
        <f>S789*H789</f>
        <v>0</v>
      </c>
      <c r="AR789" s="17" t="s">
        <v>240</v>
      </c>
      <c r="AT789" s="17" t="s">
        <v>132</v>
      </c>
      <c r="AU789" s="17" t="s">
        <v>82</v>
      </c>
      <c r="AY789" s="17" t="s">
        <v>130</v>
      </c>
      <c r="BE789" s="215">
        <f>IF(N789="základní",J789,0)</f>
        <v>0</v>
      </c>
      <c r="BF789" s="215">
        <f>IF(N789="snížená",J789,0)</f>
        <v>0</v>
      </c>
      <c r="BG789" s="215">
        <f>IF(N789="zákl. přenesená",J789,0)</f>
        <v>0</v>
      </c>
      <c r="BH789" s="215">
        <f>IF(N789="sníž. přenesená",J789,0)</f>
        <v>0</v>
      </c>
      <c r="BI789" s="215">
        <f>IF(N789="nulová",J789,0)</f>
        <v>0</v>
      </c>
      <c r="BJ789" s="17" t="s">
        <v>80</v>
      </c>
      <c r="BK789" s="215">
        <f>ROUND(I789*H789,2)</f>
        <v>0</v>
      </c>
      <c r="BL789" s="17" t="s">
        <v>240</v>
      </c>
      <c r="BM789" s="17" t="s">
        <v>1915</v>
      </c>
    </row>
    <row r="790" s="1" customFormat="1" ht="14.4" customHeight="1">
      <c r="B790" s="38"/>
      <c r="C790" s="204" t="s">
        <v>1916</v>
      </c>
      <c r="D790" s="204" t="s">
        <v>132</v>
      </c>
      <c r="E790" s="205" t="s">
        <v>1917</v>
      </c>
      <c r="F790" s="206" t="s">
        <v>1918</v>
      </c>
      <c r="G790" s="207" t="s">
        <v>721</v>
      </c>
      <c r="H790" s="208">
        <v>1</v>
      </c>
      <c r="I790" s="209"/>
      <c r="J790" s="210">
        <f>ROUND(I790*H790,2)</f>
        <v>0</v>
      </c>
      <c r="K790" s="206" t="s">
        <v>19</v>
      </c>
      <c r="L790" s="43"/>
      <c r="M790" s="211" t="s">
        <v>19</v>
      </c>
      <c r="N790" s="212" t="s">
        <v>43</v>
      </c>
      <c r="O790" s="79"/>
      <c r="P790" s="213">
        <f>O790*H790</f>
        <v>0</v>
      </c>
      <c r="Q790" s="213">
        <v>0.050000000000000003</v>
      </c>
      <c r="R790" s="213">
        <f>Q790*H790</f>
        <v>0.050000000000000003</v>
      </c>
      <c r="S790" s="213">
        <v>0</v>
      </c>
      <c r="T790" s="214">
        <f>S790*H790</f>
        <v>0</v>
      </c>
      <c r="AR790" s="17" t="s">
        <v>240</v>
      </c>
      <c r="AT790" s="17" t="s">
        <v>132</v>
      </c>
      <c r="AU790" s="17" t="s">
        <v>82</v>
      </c>
      <c r="AY790" s="17" t="s">
        <v>130</v>
      </c>
      <c r="BE790" s="215">
        <f>IF(N790="základní",J790,0)</f>
        <v>0</v>
      </c>
      <c r="BF790" s="215">
        <f>IF(N790="snížená",J790,0)</f>
        <v>0</v>
      </c>
      <c r="BG790" s="215">
        <f>IF(N790="zákl. přenesená",J790,0)</f>
        <v>0</v>
      </c>
      <c r="BH790" s="215">
        <f>IF(N790="sníž. přenesená",J790,0)</f>
        <v>0</v>
      </c>
      <c r="BI790" s="215">
        <f>IF(N790="nulová",J790,0)</f>
        <v>0</v>
      </c>
      <c r="BJ790" s="17" t="s">
        <v>80</v>
      </c>
      <c r="BK790" s="215">
        <f>ROUND(I790*H790,2)</f>
        <v>0</v>
      </c>
      <c r="BL790" s="17" t="s">
        <v>240</v>
      </c>
      <c r="BM790" s="17" t="s">
        <v>1919</v>
      </c>
    </row>
    <row r="791" s="1" customFormat="1" ht="14.4" customHeight="1">
      <c r="B791" s="38"/>
      <c r="C791" s="204" t="s">
        <v>1920</v>
      </c>
      <c r="D791" s="204" t="s">
        <v>132</v>
      </c>
      <c r="E791" s="205" t="s">
        <v>1921</v>
      </c>
      <c r="F791" s="206" t="s">
        <v>1922</v>
      </c>
      <c r="G791" s="207" t="s">
        <v>721</v>
      </c>
      <c r="H791" s="208">
        <v>1</v>
      </c>
      <c r="I791" s="209"/>
      <c r="J791" s="210">
        <f>ROUND(I791*H791,2)</f>
        <v>0</v>
      </c>
      <c r="K791" s="206" t="s">
        <v>19</v>
      </c>
      <c r="L791" s="43"/>
      <c r="M791" s="211" t="s">
        <v>19</v>
      </c>
      <c r="N791" s="212" t="s">
        <v>43</v>
      </c>
      <c r="O791" s="79"/>
      <c r="P791" s="213">
        <f>O791*H791</f>
        <v>0</v>
      </c>
      <c r="Q791" s="213">
        <v>0.050000000000000003</v>
      </c>
      <c r="R791" s="213">
        <f>Q791*H791</f>
        <v>0.050000000000000003</v>
      </c>
      <c r="S791" s="213">
        <v>0</v>
      </c>
      <c r="T791" s="214">
        <f>S791*H791</f>
        <v>0</v>
      </c>
      <c r="AR791" s="17" t="s">
        <v>240</v>
      </c>
      <c r="AT791" s="17" t="s">
        <v>132</v>
      </c>
      <c r="AU791" s="17" t="s">
        <v>82</v>
      </c>
      <c r="AY791" s="17" t="s">
        <v>130</v>
      </c>
      <c r="BE791" s="215">
        <f>IF(N791="základní",J791,0)</f>
        <v>0</v>
      </c>
      <c r="BF791" s="215">
        <f>IF(N791="snížená",J791,0)</f>
        <v>0</v>
      </c>
      <c r="BG791" s="215">
        <f>IF(N791="zákl. přenesená",J791,0)</f>
        <v>0</v>
      </c>
      <c r="BH791" s="215">
        <f>IF(N791="sníž. přenesená",J791,0)</f>
        <v>0</v>
      </c>
      <c r="BI791" s="215">
        <f>IF(N791="nulová",J791,0)</f>
        <v>0</v>
      </c>
      <c r="BJ791" s="17" t="s">
        <v>80</v>
      </c>
      <c r="BK791" s="215">
        <f>ROUND(I791*H791,2)</f>
        <v>0</v>
      </c>
      <c r="BL791" s="17" t="s">
        <v>240</v>
      </c>
      <c r="BM791" s="17" t="s">
        <v>1923</v>
      </c>
    </row>
    <row r="792" s="1" customFormat="1" ht="14.4" customHeight="1">
      <c r="B792" s="38"/>
      <c r="C792" s="204" t="s">
        <v>1924</v>
      </c>
      <c r="D792" s="204" t="s">
        <v>132</v>
      </c>
      <c r="E792" s="205" t="s">
        <v>1925</v>
      </c>
      <c r="F792" s="206" t="s">
        <v>1926</v>
      </c>
      <c r="G792" s="207" t="s">
        <v>721</v>
      </c>
      <c r="H792" s="208">
        <v>1</v>
      </c>
      <c r="I792" s="209"/>
      <c r="J792" s="210">
        <f>ROUND(I792*H792,2)</f>
        <v>0</v>
      </c>
      <c r="K792" s="206" t="s">
        <v>19</v>
      </c>
      <c r="L792" s="43"/>
      <c r="M792" s="211" t="s">
        <v>19</v>
      </c>
      <c r="N792" s="212" t="s">
        <v>43</v>
      </c>
      <c r="O792" s="79"/>
      <c r="P792" s="213">
        <f>O792*H792</f>
        <v>0</v>
      </c>
      <c r="Q792" s="213">
        <v>0.050000000000000003</v>
      </c>
      <c r="R792" s="213">
        <f>Q792*H792</f>
        <v>0.050000000000000003</v>
      </c>
      <c r="S792" s="213">
        <v>0</v>
      </c>
      <c r="T792" s="214">
        <f>S792*H792</f>
        <v>0</v>
      </c>
      <c r="AR792" s="17" t="s">
        <v>240</v>
      </c>
      <c r="AT792" s="17" t="s">
        <v>132</v>
      </c>
      <c r="AU792" s="17" t="s">
        <v>82</v>
      </c>
      <c r="AY792" s="17" t="s">
        <v>130</v>
      </c>
      <c r="BE792" s="215">
        <f>IF(N792="základní",J792,0)</f>
        <v>0</v>
      </c>
      <c r="BF792" s="215">
        <f>IF(N792="snížená",J792,0)</f>
        <v>0</v>
      </c>
      <c r="BG792" s="215">
        <f>IF(N792="zákl. přenesená",J792,0)</f>
        <v>0</v>
      </c>
      <c r="BH792" s="215">
        <f>IF(N792="sníž. přenesená",J792,0)</f>
        <v>0</v>
      </c>
      <c r="BI792" s="215">
        <f>IF(N792="nulová",J792,0)</f>
        <v>0</v>
      </c>
      <c r="BJ792" s="17" t="s">
        <v>80</v>
      </c>
      <c r="BK792" s="215">
        <f>ROUND(I792*H792,2)</f>
        <v>0</v>
      </c>
      <c r="BL792" s="17" t="s">
        <v>240</v>
      </c>
      <c r="BM792" s="17" t="s">
        <v>1927</v>
      </c>
    </row>
    <row r="793" s="1" customFormat="1" ht="14.4" customHeight="1">
      <c r="B793" s="38"/>
      <c r="C793" s="204" t="s">
        <v>1928</v>
      </c>
      <c r="D793" s="204" t="s">
        <v>132</v>
      </c>
      <c r="E793" s="205" t="s">
        <v>1929</v>
      </c>
      <c r="F793" s="206" t="s">
        <v>1926</v>
      </c>
      <c r="G793" s="207" t="s">
        <v>721</v>
      </c>
      <c r="H793" s="208">
        <v>1</v>
      </c>
      <c r="I793" s="209"/>
      <c r="J793" s="210">
        <f>ROUND(I793*H793,2)</f>
        <v>0</v>
      </c>
      <c r="K793" s="206" t="s">
        <v>19</v>
      </c>
      <c r="L793" s="43"/>
      <c r="M793" s="211" t="s">
        <v>19</v>
      </c>
      <c r="N793" s="212" t="s">
        <v>43</v>
      </c>
      <c r="O793" s="79"/>
      <c r="P793" s="213">
        <f>O793*H793</f>
        <v>0</v>
      </c>
      <c r="Q793" s="213">
        <v>0.050000000000000003</v>
      </c>
      <c r="R793" s="213">
        <f>Q793*H793</f>
        <v>0.050000000000000003</v>
      </c>
      <c r="S793" s="213">
        <v>0</v>
      </c>
      <c r="T793" s="214">
        <f>S793*H793</f>
        <v>0</v>
      </c>
      <c r="AR793" s="17" t="s">
        <v>240</v>
      </c>
      <c r="AT793" s="17" t="s">
        <v>132</v>
      </c>
      <c r="AU793" s="17" t="s">
        <v>82</v>
      </c>
      <c r="AY793" s="17" t="s">
        <v>130</v>
      </c>
      <c r="BE793" s="215">
        <f>IF(N793="základní",J793,0)</f>
        <v>0</v>
      </c>
      <c r="BF793" s="215">
        <f>IF(N793="snížená",J793,0)</f>
        <v>0</v>
      </c>
      <c r="BG793" s="215">
        <f>IF(N793="zákl. přenesená",J793,0)</f>
        <v>0</v>
      </c>
      <c r="BH793" s="215">
        <f>IF(N793="sníž. přenesená",J793,0)</f>
        <v>0</v>
      </c>
      <c r="BI793" s="215">
        <f>IF(N793="nulová",J793,0)</f>
        <v>0</v>
      </c>
      <c r="BJ793" s="17" t="s">
        <v>80</v>
      </c>
      <c r="BK793" s="215">
        <f>ROUND(I793*H793,2)</f>
        <v>0</v>
      </c>
      <c r="BL793" s="17" t="s">
        <v>240</v>
      </c>
      <c r="BM793" s="17" t="s">
        <v>1930</v>
      </c>
    </row>
    <row r="794" s="1" customFormat="1" ht="14.4" customHeight="1">
      <c r="B794" s="38"/>
      <c r="C794" s="204" t="s">
        <v>1931</v>
      </c>
      <c r="D794" s="204" t="s">
        <v>132</v>
      </c>
      <c r="E794" s="205" t="s">
        <v>1932</v>
      </c>
      <c r="F794" s="206" t="s">
        <v>1926</v>
      </c>
      <c r="G794" s="207" t="s">
        <v>721</v>
      </c>
      <c r="H794" s="208">
        <v>20</v>
      </c>
      <c r="I794" s="209"/>
      <c r="J794" s="210">
        <f>ROUND(I794*H794,2)</f>
        <v>0</v>
      </c>
      <c r="K794" s="206" t="s">
        <v>19</v>
      </c>
      <c r="L794" s="43"/>
      <c r="M794" s="211" t="s">
        <v>19</v>
      </c>
      <c r="N794" s="212" t="s">
        <v>43</v>
      </c>
      <c r="O794" s="79"/>
      <c r="P794" s="213">
        <f>O794*H794</f>
        <v>0</v>
      </c>
      <c r="Q794" s="213">
        <v>0.050000000000000003</v>
      </c>
      <c r="R794" s="213">
        <f>Q794*H794</f>
        <v>1</v>
      </c>
      <c r="S794" s="213">
        <v>0</v>
      </c>
      <c r="T794" s="214">
        <f>S794*H794</f>
        <v>0</v>
      </c>
      <c r="AR794" s="17" t="s">
        <v>240</v>
      </c>
      <c r="AT794" s="17" t="s">
        <v>132</v>
      </c>
      <c r="AU794" s="17" t="s">
        <v>82</v>
      </c>
      <c r="AY794" s="17" t="s">
        <v>130</v>
      </c>
      <c r="BE794" s="215">
        <f>IF(N794="základní",J794,0)</f>
        <v>0</v>
      </c>
      <c r="BF794" s="215">
        <f>IF(N794="snížená",J794,0)</f>
        <v>0</v>
      </c>
      <c r="BG794" s="215">
        <f>IF(N794="zákl. přenesená",J794,0)</f>
        <v>0</v>
      </c>
      <c r="BH794" s="215">
        <f>IF(N794="sníž. přenesená",J794,0)</f>
        <v>0</v>
      </c>
      <c r="BI794" s="215">
        <f>IF(N794="nulová",J794,0)</f>
        <v>0</v>
      </c>
      <c r="BJ794" s="17" t="s">
        <v>80</v>
      </c>
      <c r="BK794" s="215">
        <f>ROUND(I794*H794,2)</f>
        <v>0</v>
      </c>
      <c r="BL794" s="17" t="s">
        <v>240</v>
      </c>
      <c r="BM794" s="17" t="s">
        <v>1933</v>
      </c>
    </row>
    <row r="795" s="1" customFormat="1" ht="14.4" customHeight="1">
      <c r="B795" s="38"/>
      <c r="C795" s="204" t="s">
        <v>1934</v>
      </c>
      <c r="D795" s="204" t="s">
        <v>132</v>
      </c>
      <c r="E795" s="205" t="s">
        <v>1935</v>
      </c>
      <c r="F795" s="206" t="s">
        <v>1936</v>
      </c>
      <c r="G795" s="207" t="s">
        <v>721</v>
      </c>
      <c r="H795" s="208">
        <v>7</v>
      </c>
      <c r="I795" s="209"/>
      <c r="J795" s="210">
        <f>ROUND(I795*H795,2)</f>
        <v>0</v>
      </c>
      <c r="K795" s="206" t="s">
        <v>136</v>
      </c>
      <c r="L795" s="43"/>
      <c r="M795" s="211" t="s">
        <v>19</v>
      </c>
      <c r="N795" s="212" t="s">
        <v>43</v>
      </c>
      <c r="O795" s="79"/>
      <c r="P795" s="213">
        <f>O795*H795</f>
        <v>0</v>
      </c>
      <c r="Q795" s="213">
        <v>0.00046999999999999999</v>
      </c>
      <c r="R795" s="213">
        <f>Q795*H795</f>
        <v>0.00329</v>
      </c>
      <c r="S795" s="213">
        <v>0</v>
      </c>
      <c r="T795" s="214">
        <f>S795*H795</f>
        <v>0</v>
      </c>
      <c r="AR795" s="17" t="s">
        <v>240</v>
      </c>
      <c r="AT795" s="17" t="s">
        <v>132</v>
      </c>
      <c r="AU795" s="17" t="s">
        <v>82</v>
      </c>
      <c r="AY795" s="17" t="s">
        <v>130</v>
      </c>
      <c r="BE795" s="215">
        <f>IF(N795="základní",J795,0)</f>
        <v>0</v>
      </c>
      <c r="BF795" s="215">
        <f>IF(N795="snížená",J795,0)</f>
        <v>0</v>
      </c>
      <c r="BG795" s="215">
        <f>IF(N795="zákl. přenesená",J795,0)</f>
        <v>0</v>
      </c>
      <c r="BH795" s="215">
        <f>IF(N795="sníž. přenesená",J795,0)</f>
        <v>0</v>
      </c>
      <c r="BI795" s="215">
        <f>IF(N795="nulová",J795,0)</f>
        <v>0</v>
      </c>
      <c r="BJ795" s="17" t="s">
        <v>80</v>
      </c>
      <c r="BK795" s="215">
        <f>ROUND(I795*H795,2)</f>
        <v>0</v>
      </c>
      <c r="BL795" s="17" t="s">
        <v>240</v>
      </c>
      <c r="BM795" s="17" t="s">
        <v>1937</v>
      </c>
    </row>
    <row r="796" s="1" customFormat="1" ht="14.4" customHeight="1">
      <c r="B796" s="38"/>
      <c r="C796" s="253" t="s">
        <v>1938</v>
      </c>
      <c r="D796" s="253" t="s">
        <v>741</v>
      </c>
      <c r="E796" s="254" t="s">
        <v>1939</v>
      </c>
      <c r="F796" s="255" t="s">
        <v>1940</v>
      </c>
      <c r="G796" s="256" t="s">
        <v>721</v>
      </c>
      <c r="H796" s="257">
        <v>7</v>
      </c>
      <c r="I796" s="258"/>
      <c r="J796" s="259">
        <f>ROUND(I796*H796,2)</f>
        <v>0</v>
      </c>
      <c r="K796" s="255" t="s">
        <v>136</v>
      </c>
      <c r="L796" s="260"/>
      <c r="M796" s="261" t="s">
        <v>19</v>
      </c>
      <c r="N796" s="262" t="s">
        <v>43</v>
      </c>
      <c r="O796" s="79"/>
      <c r="P796" s="213">
        <f>O796*H796</f>
        <v>0</v>
      </c>
      <c r="Q796" s="213">
        <v>0.016</v>
      </c>
      <c r="R796" s="213">
        <f>Q796*H796</f>
        <v>0.112</v>
      </c>
      <c r="S796" s="213">
        <v>0</v>
      </c>
      <c r="T796" s="214">
        <f>S796*H796</f>
        <v>0</v>
      </c>
      <c r="AR796" s="17" t="s">
        <v>346</v>
      </c>
      <c r="AT796" s="17" t="s">
        <v>741</v>
      </c>
      <c r="AU796" s="17" t="s">
        <v>82</v>
      </c>
      <c r="AY796" s="17" t="s">
        <v>130</v>
      </c>
      <c r="BE796" s="215">
        <f>IF(N796="základní",J796,0)</f>
        <v>0</v>
      </c>
      <c r="BF796" s="215">
        <f>IF(N796="snížená",J796,0)</f>
        <v>0</v>
      </c>
      <c r="BG796" s="215">
        <f>IF(N796="zákl. přenesená",J796,0)</f>
        <v>0</v>
      </c>
      <c r="BH796" s="215">
        <f>IF(N796="sníž. přenesená",J796,0)</f>
        <v>0</v>
      </c>
      <c r="BI796" s="215">
        <f>IF(N796="nulová",J796,0)</f>
        <v>0</v>
      </c>
      <c r="BJ796" s="17" t="s">
        <v>80</v>
      </c>
      <c r="BK796" s="215">
        <f>ROUND(I796*H796,2)</f>
        <v>0</v>
      </c>
      <c r="BL796" s="17" t="s">
        <v>240</v>
      </c>
      <c r="BM796" s="17" t="s">
        <v>1941</v>
      </c>
    </row>
    <row r="797" s="1" customFormat="1" ht="14.4" customHeight="1">
      <c r="B797" s="38"/>
      <c r="C797" s="204" t="s">
        <v>1942</v>
      </c>
      <c r="D797" s="204" t="s">
        <v>132</v>
      </c>
      <c r="E797" s="205" t="s">
        <v>1943</v>
      </c>
      <c r="F797" s="206" t="s">
        <v>1944</v>
      </c>
      <c r="G797" s="207" t="s">
        <v>721</v>
      </c>
      <c r="H797" s="208">
        <v>17</v>
      </c>
      <c r="I797" s="209"/>
      <c r="J797" s="210">
        <f>ROUND(I797*H797,2)</f>
        <v>0</v>
      </c>
      <c r="K797" s="206" t="s">
        <v>136</v>
      </c>
      <c r="L797" s="43"/>
      <c r="M797" s="211" t="s">
        <v>19</v>
      </c>
      <c r="N797" s="212" t="s">
        <v>43</v>
      </c>
      <c r="O797" s="79"/>
      <c r="P797" s="213">
        <f>O797*H797</f>
        <v>0</v>
      </c>
      <c r="Q797" s="213">
        <v>0.00046999999999999999</v>
      </c>
      <c r="R797" s="213">
        <f>Q797*H797</f>
        <v>0.0079900000000000006</v>
      </c>
      <c r="S797" s="213">
        <v>0</v>
      </c>
      <c r="T797" s="214">
        <f>S797*H797</f>
        <v>0</v>
      </c>
      <c r="AR797" s="17" t="s">
        <v>240</v>
      </c>
      <c r="AT797" s="17" t="s">
        <v>132</v>
      </c>
      <c r="AU797" s="17" t="s">
        <v>82</v>
      </c>
      <c r="AY797" s="17" t="s">
        <v>130</v>
      </c>
      <c r="BE797" s="215">
        <f>IF(N797="základní",J797,0)</f>
        <v>0</v>
      </c>
      <c r="BF797" s="215">
        <f>IF(N797="snížená",J797,0)</f>
        <v>0</v>
      </c>
      <c r="BG797" s="215">
        <f>IF(N797="zákl. přenesená",J797,0)</f>
        <v>0</v>
      </c>
      <c r="BH797" s="215">
        <f>IF(N797="sníž. přenesená",J797,0)</f>
        <v>0</v>
      </c>
      <c r="BI797" s="215">
        <f>IF(N797="nulová",J797,0)</f>
        <v>0</v>
      </c>
      <c r="BJ797" s="17" t="s">
        <v>80</v>
      </c>
      <c r="BK797" s="215">
        <f>ROUND(I797*H797,2)</f>
        <v>0</v>
      </c>
      <c r="BL797" s="17" t="s">
        <v>240</v>
      </c>
      <c r="BM797" s="17" t="s">
        <v>1945</v>
      </c>
    </row>
    <row r="798" s="1" customFormat="1" ht="14.4" customHeight="1">
      <c r="B798" s="38"/>
      <c r="C798" s="253" t="s">
        <v>1946</v>
      </c>
      <c r="D798" s="253" t="s">
        <v>741</v>
      </c>
      <c r="E798" s="254" t="s">
        <v>1947</v>
      </c>
      <c r="F798" s="255" t="s">
        <v>1948</v>
      </c>
      <c r="G798" s="256" t="s">
        <v>721</v>
      </c>
      <c r="H798" s="257">
        <v>11</v>
      </c>
      <c r="I798" s="258"/>
      <c r="J798" s="259">
        <f>ROUND(I798*H798,2)</f>
        <v>0</v>
      </c>
      <c r="K798" s="255" t="s">
        <v>136</v>
      </c>
      <c r="L798" s="260"/>
      <c r="M798" s="261" t="s">
        <v>19</v>
      </c>
      <c r="N798" s="262" t="s">
        <v>43</v>
      </c>
      <c r="O798" s="79"/>
      <c r="P798" s="213">
        <f>O798*H798</f>
        <v>0</v>
      </c>
      <c r="Q798" s="213">
        <v>0.035000000000000003</v>
      </c>
      <c r="R798" s="213">
        <f>Q798*H798</f>
        <v>0.38500000000000001</v>
      </c>
      <c r="S798" s="213">
        <v>0</v>
      </c>
      <c r="T798" s="214">
        <f>S798*H798</f>
        <v>0</v>
      </c>
      <c r="AR798" s="17" t="s">
        <v>346</v>
      </c>
      <c r="AT798" s="17" t="s">
        <v>741</v>
      </c>
      <c r="AU798" s="17" t="s">
        <v>82</v>
      </c>
      <c r="AY798" s="17" t="s">
        <v>130</v>
      </c>
      <c r="BE798" s="215">
        <f>IF(N798="základní",J798,0)</f>
        <v>0</v>
      </c>
      <c r="BF798" s="215">
        <f>IF(N798="snížená",J798,0)</f>
        <v>0</v>
      </c>
      <c r="BG798" s="215">
        <f>IF(N798="zákl. přenesená",J798,0)</f>
        <v>0</v>
      </c>
      <c r="BH798" s="215">
        <f>IF(N798="sníž. přenesená",J798,0)</f>
        <v>0</v>
      </c>
      <c r="BI798" s="215">
        <f>IF(N798="nulová",J798,0)</f>
        <v>0</v>
      </c>
      <c r="BJ798" s="17" t="s">
        <v>80</v>
      </c>
      <c r="BK798" s="215">
        <f>ROUND(I798*H798,2)</f>
        <v>0</v>
      </c>
      <c r="BL798" s="17" t="s">
        <v>240</v>
      </c>
      <c r="BM798" s="17" t="s">
        <v>1949</v>
      </c>
    </row>
    <row r="799" s="1" customFormat="1" ht="14.4" customHeight="1">
      <c r="B799" s="38"/>
      <c r="C799" s="253" t="s">
        <v>1950</v>
      </c>
      <c r="D799" s="253" t="s">
        <v>741</v>
      </c>
      <c r="E799" s="254" t="s">
        <v>1951</v>
      </c>
      <c r="F799" s="255" t="s">
        <v>1952</v>
      </c>
      <c r="G799" s="256" t="s">
        <v>721</v>
      </c>
      <c r="H799" s="257">
        <v>5</v>
      </c>
      <c r="I799" s="258"/>
      <c r="J799" s="259">
        <f>ROUND(I799*H799,2)</f>
        <v>0</v>
      </c>
      <c r="K799" s="255" t="s">
        <v>19</v>
      </c>
      <c r="L799" s="260"/>
      <c r="M799" s="261" t="s">
        <v>19</v>
      </c>
      <c r="N799" s="262" t="s">
        <v>43</v>
      </c>
      <c r="O799" s="79"/>
      <c r="P799" s="213">
        <f>O799*H799</f>
        <v>0</v>
      </c>
      <c r="Q799" s="213">
        <v>0.035000000000000003</v>
      </c>
      <c r="R799" s="213">
        <f>Q799*H799</f>
        <v>0.17500000000000002</v>
      </c>
      <c r="S799" s="213">
        <v>0</v>
      </c>
      <c r="T799" s="214">
        <f>S799*H799</f>
        <v>0</v>
      </c>
      <c r="AR799" s="17" t="s">
        <v>346</v>
      </c>
      <c r="AT799" s="17" t="s">
        <v>741</v>
      </c>
      <c r="AU799" s="17" t="s">
        <v>82</v>
      </c>
      <c r="AY799" s="17" t="s">
        <v>130</v>
      </c>
      <c r="BE799" s="215">
        <f>IF(N799="základní",J799,0)</f>
        <v>0</v>
      </c>
      <c r="BF799" s="215">
        <f>IF(N799="snížená",J799,0)</f>
        <v>0</v>
      </c>
      <c r="BG799" s="215">
        <f>IF(N799="zákl. přenesená",J799,0)</f>
        <v>0</v>
      </c>
      <c r="BH799" s="215">
        <f>IF(N799="sníž. přenesená",J799,0)</f>
        <v>0</v>
      </c>
      <c r="BI799" s="215">
        <f>IF(N799="nulová",J799,0)</f>
        <v>0</v>
      </c>
      <c r="BJ799" s="17" t="s">
        <v>80</v>
      </c>
      <c r="BK799" s="215">
        <f>ROUND(I799*H799,2)</f>
        <v>0</v>
      </c>
      <c r="BL799" s="17" t="s">
        <v>240</v>
      </c>
      <c r="BM799" s="17" t="s">
        <v>1953</v>
      </c>
    </row>
    <row r="800" s="1" customFormat="1" ht="14.4" customHeight="1">
      <c r="B800" s="38"/>
      <c r="C800" s="253" t="s">
        <v>1954</v>
      </c>
      <c r="D800" s="253" t="s">
        <v>741</v>
      </c>
      <c r="E800" s="254" t="s">
        <v>1955</v>
      </c>
      <c r="F800" s="255" t="s">
        <v>1956</v>
      </c>
      <c r="G800" s="256" t="s">
        <v>721</v>
      </c>
      <c r="H800" s="257">
        <v>1</v>
      </c>
      <c r="I800" s="258"/>
      <c r="J800" s="259">
        <f>ROUND(I800*H800,2)</f>
        <v>0</v>
      </c>
      <c r="K800" s="255" t="s">
        <v>19</v>
      </c>
      <c r="L800" s="260"/>
      <c r="M800" s="261" t="s">
        <v>19</v>
      </c>
      <c r="N800" s="262" t="s">
        <v>43</v>
      </c>
      <c r="O800" s="79"/>
      <c r="P800" s="213">
        <f>O800*H800</f>
        <v>0</v>
      </c>
      <c r="Q800" s="213">
        <v>0.035000000000000003</v>
      </c>
      <c r="R800" s="213">
        <f>Q800*H800</f>
        <v>0.035000000000000003</v>
      </c>
      <c r="S800" s="213">
        <v>0</v>
      </c>
      <c r="T800" s="214">
        <f>S800*H800</f>
        <v>0</v>
      </c>
      <c r="AR800" s="17" t="s">
        <v>346</v>
      </c>
      <c r="AT800" s="17" t="s">
        <v>741</v>
      </c>
      <c r="AU800" s="17" t="s">
        <v>82</v>
      </c>
      <c r="AY800" s="17" t="s">
        <v>130</v>
      </c>
      <c r="BE800" s="215">
        <f>IF(N800="základní",J800,0)</f>
        <v>0</v>
      </c>
      <c r="BF800" s="215">
        <f>IF(N800="snížená",J800,0)</f>
        <v>0</v>
      </c>
      <c r="BG800" s="215">
        <f>IF(N800="zákl. přenesená",J800,0)</f>
        <v>0</v>
      </c>
      <c r="BH800" s="215">
        <f>IF(N800="sníž. přenesená",J800,0)</f>
        <v>0</v>
      </c>
      <c r="BI800" s="215">
        <f>IF(N800="nulová",J800,0)</f>
        <v>0</v>
      </c>
      <c r="BJ800" s="17" t="s">
        <v>80</v>
      </c>
      <c r="BK800" s="215">
        <f>ROUND(I800*H800,2)</f>
        <v>0</v>
      </c>
      <c r="BL800" s="17" t="s">
        <v>240</v>
      </c>
      <c r="BM800" s="17" t="s">
        <v>1957</v>
      </c>
    </row>
    <row r="801" s="1" customFormat="1" ht="14.4" customHeight="1">
      <c r="B801" s="38"/>
      <c r="C801" s="204" t="s">
        <v>1958</v>
      </c>
      <c r="D801" s="204" t="s">
        <v>132</v>
      </c>
      <c r="E801" s="205" t="s">
        <v>1959</v>
      </c>
      <c r="F801" s="206" t="s">
        <v>1960</v>
      </c>
      <c r="G801" s="207" t="s">
        <v>721</v>
      </c>
      <c r="H801" s="208">
        <v>7</v>
      </c>
      <c r="I801" s="209"/>
      <c r="J801" s="210">
        <f>ROUND(I801*H801,2)</f>
        <v>0</v>
      </c>
      <c r="K801" s="206" t="s">
        <v>136</v>
      </c>
      <c r="L801" s="43"/>
      <c r="M801" s="211" t="s">
        <v>19</v>
      </c>
      <c r="N801" s="212" t="s">
        <v>43</v>
      </c>
      <c r="O801" s="79"/>
      <c r="P801" s="213">
        <f>O801*H801</f>
        <v>0</v>
      </c>
      <c r="Q801" s="213">
        <v>0.00048000000000000001</v>
      </c>
      <c r="R801" s="213">
        <f>Q801*H801</f>
        <v>0.0033600000000000001</v>
      </c>
      <c r="S801" s="213">
        <v>0</v>
      </c>
      <c r="T801" s="214">
        <f>S801*H801</f>
        <v>0</v>
      </c>
      <c r="AR801" s="17" t="s">
        <v>240</v>
      </c>
      <c r="AT801" s="17" t="s">
        <v>132</v>
      </c>
      <c r="AU801" s="17" t="s">
        <v>82</v>
      </c>
      <c r="AY801" s="17" t="s">
        <v>130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17" t="s">
        <v>80</v>
      </c>
      <c r="BK801" s="215">
        <f>ROUND(I801*H801,2)</f>
        <v>0</v>
      </c>
      <c r="BL801" s="17" t="s">
        <v>240</v>
      </c>
      <c r="BM801" s="17" t="s">
        <v>1961</v>
      </c>
    </row>
    <row r="802" s="1" customFormat="1" ht="14.4" customHeight="1">
      <c r="B802" s="38"/>
      <c r="C802" s="253" t="s">
        <v>1962</v>
      </c>
      <c r="D802" s="253" t="s">
        <v>741</v>
      </c>
      <c r="E802" s="254" t="s">
        <v>1963</v>
      </c>
      <c r="F802" s="255" t="s">
        <v>1964</v>
      </c>
      <c r="G802" s="256" t="s">
        <v>721</v>
      </c>
      <c r="H802" s="257">
        <v>1</v>
      </c>
      <c r="I802" s="258"/>
      <c r="J802" s="259">
        <f>ROUND(I802*H802,2)</f>
        <v>0</v>
      </c>
      <c r="K802" s="255" t="s">
        <v>136</v>
      </c>
      <c r="L802" s="260"/>
      <c r="M802" s="261" t="s">
        <v>19</v>
      </c>
      <c r="N802" s="262" t="s">
        <v>43</v>
      </c>
      <c r="O802" s="79"/>
      <c r="P802" s="213">
        <f>O802*H802</f>
        <v>0</v>
      </c>
      <c r="Q802" s="213">
        <v>0.041000000000000002</v>
      </c>
      <c r="R802" s="213">
        <f>Q802*H802</f>
        <v>0.041000000000000002</v>
      </c>
      <c r="S802" s="213">
        <v>0</v>
      </c>
      <c r="T802" s="214">
        <f>S802*H802</f>
        <v>0</v>
      </c>
      <c r="AR802" s="17" t="s">
        <v>346</v>
      </c>
      <c r="AT802" s="17" t="s">
        <v>741</v>
      </c>
      <c r="AU802" s="17" t="s">
        <v>82</v>
      </c>
      <c r="AY802" s="17" t="s">
        <v>130</v>
      </c>
      <c r="BE802" s="215">
        <f>IF(N802="základní",J802,0)</f>
        <v>0</v>
      </c>
      <c r="BF802" s="215">
        <f>IF(N802="snížená",J802,0)</f>
        <v>0</v>
      </c>
      <c r="BG802" s="215">
        <f>IF(N802="zákl. přenesená",J802,0)</f>
        <v>0</v>
      </c>
      <c r="BH802" s="215">
        <f>IF(N802="sníž. přenesená",J802,0)</f>
        <v>0</v>
      </c>
      <c r="BI802" s="215">
        <f>IF(N802="nulová",J802,0)</f>
        <v>0</v>
      </c>
      <c r="BJ802" s="17" t="s">
        <v>80</v>
      </c>
      <c r="BK802" s="215">
        <f>ROUND(I802*H802,2)</f>
        <v>0</v>
      </c>
      <c r="BL802" s="17" t="s">
        <v>240</v>
      </c>
      <c r="BM802" s="17" t="s">
        <v>1965</v>
      </c>
    </row>
    <row r="803" s="1" customFormat="1" ht="14.4" customHeight="1">
      <c r="B803" s="38"/>
      <c r="C803" s="253" t="s">
        <v>1966</v>
      </c>
      <c r="D803" s="253" t="s">
        <v>741</v>
      </c>
      <c r="E803" s="254" t="s">
        <v>1967</v>
      </c>
      <c r="F803" s="255" t="s">
        <v>1968</v>
      </c>
      <c r="G803" s="256" t="s">
        <v>721</v>
      </c>
      <c r="H803" s="257">
        <v>6</v>
      </c>
      <c r="I803" s="258"/>
      <c r="J803" s="259">
        <f>ROUND(I803*H803,2)</f>
        <v>0</v>
      </c>
      <c r="K803" s="255" t="s">
        <v>19</v>
      </c>
      <c r="L803" s="260"/>
      <c r="M803" s="261" t="s">
        <v>19</v>
      </c>
      <c r="N803" s="262" t="s">
        <v>43</v>
      </c>
      <c r="O803" s="79"/>
      <c r="P803" s="213">
        <f>O803*H803</f>
        <v>0</v>
      </c>
      <c r="Q803" s="213">
        <v>0.041000000000000002</v>
      </c>
      <c r="R803" s="213">
        <f>Q803*H803</f>
        <v>0.246</v>
      </c>
      <c r="S803" s="213">
        <v>0</v>
      </c>
      <c r="T803" s="214">
        <f>S803*H803</f>
        <v>0</v>
      </c>
      <c r="AR803" s="17" t="s">
        <v>346</v>
      </c>
      <c r="AT803" s="17" t="s">
        <v>741</v>
      </c>
      <c r="AU803" s="17" t="s">
        <v>82</v>
      </c>
      <c r="AY803" s="17" t="s">
        <v>130</v>
      </c>
      <c r="BE803" s="215">
        <f>IF(N803="základní",J803,0)</f>
        <v>0</v>
      </c>
      <c r="BF803" s="215">
        <f>IF(N803="snížená",J803,0)</f>
        <v>0</v>
      </c>
      <c r="BG803" s="215">
        <f>IF(N803="zákl. přenesená",J803,0)</f>
        <v>0</v>
      </c>
      <c r="BH803" s="215">
        <f>IF(N803="sníž. přenesená",J803,0)</f>
        <v>0</v>
      </c>
      <c r="BI803" s="215">
        <f>IF(N803="nulová",J803,0)</f>
        <v>0</v>
      </c>
      <c r="BJ803" s="17" t="s">
        <v>80</v>
      </c>
      <c r="BK803" s="215">
        <f>ROUND(I803*H803,2)</f>
        <v>0</v>
      </c>
      <c r="BL803" s="17" t="s">
        <v>240</v>
      </c>
      <c r="BM803" s="17" t="s">
        <v>1969</v>
      </c>
    </row>
    <row r="804" s="1" customFormat="1" ht="14.4" customHeight="1">
      <c r="B804" s="38"/>
      <c r="C804" s="204" t="s">
        <v>1970</v>
      </c>
      <c r="D804" s="204" t="s">
        <v>132</v>
      </c>
      <c r="E804" s="205" t="s">
        <v>1971</v>
      </c>
      <c r="F804" s="206" t="s">
        <v>1972</v>
      </c>
      <c r="G804" s="207" t="s">
        <v>305</v>
      </c>
      <c r="H804" s="208">
        <v>70</v>
      </c>
      <c r="I804" s="209"/>
      <c r="J804" s="210">
        <f>ROUND(I804*H804,2)</f>
        <v>0</v>
      </c>
      <c r="K804" s="206" t="s">
        <v>19</v>
      </c>
      <c r="L804" s="43"/>
      <c r="M804" s="211" t="s">
        <v>19</v>
      </c>
      <c r="N804" s="212" t="s">
        <v>43</v>
      </c>
      <c r="O804" s="79"/>
      <c r="P804" s="213">
        <f>O804*H804</f>
        <v>0</v>
      </c>
      <c r="Q804" s="213">
        <v>0</v>
      </c>
      <c r="R804" s="213">
        <f>Q804*H804</f>
        <v>0</v>
      </c>
      <c r="S804" s="213">
        <v>0</v>
      </c>
      <c r="T804" s="214">
        <f>S804*H804</f>
        <v>0</v>
      </c>
      <c r="AR804" s="17" t="s">
        <v>240</v>
      </c>
      <c r="AT804" s="17" t="s">
        <v>132</v>
      </c>
      <c r="AU804" s="17" t="s">
        <v>82</v>
      </c>
      <c r="AY804" s="17" t="s">
        <v>130</v>
      </c>
      <c r="BE804" s="215">
        <f>IF(N804="základní",J804,0)</f>
        <v>0</v>
      </c>
      <c r="BF804" s="215">
        <f>IF(N804="snížená",J804,0)</f>
        <v>0</v>
      </c>
      <c r="BG804" s="215">
        <f>IF(N804="zákl. přenesená",J804,0)</f>
        <v>0</v>
      </c>
      <c r="BH804" s="215">
        <f>IF(N804="sníž. přenesená",J804,0)</f>
        <v>0</v>
      </c>
      <c r="BI804" s="215">
        <f>IF(N804="nulová",J804,0)</f>
        <v>0</v>
      </c>
      <c r="BJ804" s="17" t="s">
        <v>80</v>
      </c>
      <c r="BK804" s="215">
        <f>ROUND(I804*H804,2)</f>
        <v>0</v>
      </c>
      <c r="BL804" s="17" t="s">
        <v>240</v>
      </c>
      <c r="BM804" s="17" t="s">
        <v>1973</v>
      </c>
    </row>
    <row r="805" s="11" customFormat="1">
      <c r="B805" s="216"/>
      <c r="C805" s="217"/>
      <c r="D805" s="218" t="s">
        <v>139</v>
      </c>
      <c r="E805" s="219" t="s">
        <v>19</v>
      </c>
      <c r="F805" s="220" t="s">
        <v>1974</v>
      </c>
      <c r="G805" s="217"/>
      <c r="H805" s="221">
        <v>70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139</v>
      </c>
      <c r="AU805" s="227" t="s">
        <v>82</v>
      </c>
      <c r="AV805" s="11" t="s">
        <v>82</v>
      </c>
      <c r="AW805" s="11" t="s">
        <v>33</v>
      </c>
      <c r="AX805" s="11" t="s">
        <v>80</v>
      </c>
      <c r="AY805" s="227" t="s">
        <v>130</v>
      </c>
    </row>
    <row r="806" s="1" customFormat="1" ht="14.4" customHeight="1">
      <c r="B806" s="38"/>
      <c r="C806" s="253" t="s">
        <v>1975</v>
      </c>
      <c r="D806" s="253" t="s">
        <v>741</v>
      </c>
      <c r="E806" s="254" t="s">
        <v>1976</v>
      </c>
      <c r="F806" s="255" t="s">
        <v>1977</v>
      </c>
      <c r="G806" s="256" t="s">
        <v>305</v>
      </c>
      <c r="H806" s="257">
        <v>70</v>
      </c>
      <c r="I806" s="258"/>
      <c r="J806" s="259">
        <f>ROUND(I806*H806,2)</f>
        <v>0</v>
      </c>
      <c r="K806" s="255" t="s">
        <v>19</v>
      </c>
      <c r="L806" s="260"/>
      <c r="M806" s="261" t="s">
        <v>19</v>
      </c>
      <c r="N806" s="262" t="s">
        <v>43</v>
      </c>
      <c r="O806" s="79"/>
      <c r="P806" s="213">
        <f>O806*H806</f>
        <v>0</v>
      </c>
      <c r="Q806" s="213">
        <v>0.01</v>
      </c>
      <c r="R806" s="213">
        <f>Q806*H806</f>
        <v>0.70000000000000007</v>
      </c>
      <c r="S806" s="213">
        <v>0</v>
      </c>
      <c r="T806" s="214">
        <f>S806*H806</f>
        <v>0</v>
      </c>
      <c r="AR806" s="17" t="s">
        <v>346</v>
      </c>
      <c r="AT806" s="17" t="s">
        <v>741</v>
      </c>
      <c r="AU806" s="17" t="s">
        <v>82</v>
      </c>
      <c r="AY806" s="17" t="s">
        <v>130</v>
      </c>
      <c r="BE806" s="215">
        <f>IF(N806="základní",J806,0)</f>
        <v>0</v>
      </c>
      <c r="BF806" s="215">
        <f>IF(N806="snížená",J806,0)</f>
        <v>0</v>
      </c>
      <c r="BG806" s="215">
        <f>IF(N806="zákl. přenesená",J806,0)</f>
        <v>0</v>
      </c>
      <c r="BH806" s="215">
        <f>IF(N806="sníž. přenesená",J806,0)</f>
        <v>0</v>
      </c>
      <c r="BI806" s="215">
        <f>IF(N806="nulová",J806,0)</f>
        <v>0</v>
      </c>
      <c r="BJ806" s="17" t="s">
        <v>80</v>
      </c>
      <c r="BK806" s="215">
        <f>ROUND(I806*H806,2)</f>
        <v>0</v>
      </c>
      <c r="BL806" s="17" t="s">
        <v>240</v>
      </c>
      <c r="BM806" s="17" t="s">
        <v>1978</v>
      </c>
    </row>
    <row r="807" s="1" customFormat="1" ht="18" customHeight="1">
      <c r="B807" s="38"/>
      <c r="C807" s="204" t="s">
        <v>1979</v>
      </c>
      <c r="D807" s="204" t="s">
        <v>132</v>
      </c>
      <c r="E807" s="205" t="s">
        <v>1980</v>
      </c>
      <c r="F807" s="206" t="s">
        <v>1981</v>
      </c>
      <c r="G807" s="207" t="s">
        <v>1170</v>
      </c>
      <c r="H807" s="276"/>
      <c r="I807" s="209"/>
      <c r="J807" s="210">
        <f>ROUND(I807*H807,2)</f>
        <v>0</v>
      </c>
      <c r="K807" s="206" t="s">
        <v>136</v>
      </c>
      <c r="L807" s="43"/>
      <c r="M807" s="211" t="s">
        <v>19</v>
      </c>
      <c r="N807" s="212" t="s">
        <v>43</v>
      </c>
      <c r="O807" s="79"/>
      <c r="P807" s="213">
        <f>O807*H807</f>
        <v>0</v>
      </c>
      <c r="Q807" s="213">
        <v>0</v>
      </c>
      <c r="R807" s="213">
        <f>Q807*H807</f>
        <v>0</v>
      </c>
      <c r="S807" s="213">
        <v>0</v>
      </c>
      <c r="T807" s="214">
        <f>S807*H807</f>
        <v>0</v>
      </c>
      <c r="AR807" s="17" t="s">
        <v>240</v>
      </c>
      <c r="AT807" s="17" t="s">
        <v>132</v>
      </c>
      <c r="AU807" s="17" t="s">
        <v>82</v>
      </c>
      <c r="AY807" s="17" t="s">
        <v>130</v>
      </c>
      <c r="BE807" s="215">
        <f>IF(N807="základní",J807,0)</f>
        <v>0</v>
      </c>
      <c r="BF807" s="215">
        <f>IF(N807="snížená",J807,0)</f>
        <v>0</v>
      </c>
      <c r="BG807" s="215">
        <f>IF(N807="zákl. přenesená",J807,0)</f>
        <v>0</v>
      </c>
      <c r="BH807" s="215">
        <f>IF(N807="sníž. přenesená",J807,0)</f>
        <v>0</v>
      </c>
      <c r="BI807" s="215">
        <f>IF(N807="nulová",J807,0)</f>
        <v>0</v>
      </c>
      <c r="BJ807" s="17" t="s">
        <v>80</v>
      </c>
      <c r="BK807" s="215">
        <f>ROUND(I807*H807,2)</f>
        <v>0</v>
      </c>
      <c r="BL807" s="17" t="s">
        <v>240</v>
      </c>
      <c r="BM807" s="17" t="s">
        <v>1982</v>
      </c>
    </row>
    <row r="808" s="10" customFormat="1" ht="22.8" customHeight="1">
      <c r="B808" s="188"/>
      <c r="C808" s="189"/>
      <c r="D808" s="190" t="s">
        <v>71</v>
      </c>
      <c r="E808" s="202" t="s">
        <v>530</v>
      </c>
      <c r="F808" s="202" t="s">
        <v>531</v>
      </c>
      <c r="G808" s="189"/>
      <c r="H808" s="189"/>
      <c r="I808" s="192"/>
      <c r="J808" s="203">
        <f>BK808</f>
        <v>0</v>
      </c>
      <c r="K808" s="189"/>
      <c r="L808" s="194"/>
      <c r="M808" s="195"/>
      <c r="N808" s="196"/>
      <c r="O808" s="196"/>
      <c r="P808" s="197">
        <f>SUM(P809:P860)</f>
        <v>0</v>
      </c>
      <c r="Q808" s="196"/>
      <c r="R808" s="197">
        <f>SUM(R809:R860)</f>
        <v>3.3705651999999997</v>
      </c>
      <c r="S808" s="196"/>
      <c r="T808" s="198">
        <f>SUM(T809:T860)</f>
        <v>0</v>
      </c>
      <c r="AR808" s="199" t="s">
        <v>82</v>
      </c>
      <c r="AT808" s="200" t="s">
        <v>71</v>
      </c>
      <c r="AU808" s="200" t="s">
        <v>80</v>
      </c>
      <c r="AY808" s="199" t="s">
        <v>130</v>
      </c>
      <c r="BK808" s="201">
        <f>SUM(BK809:BK860)</f>
        <v>0</v>
      </c>
    </row>
    <row r="809" s="1" customFormat="1" ht="14.4" customHeight="1">
      <c r="B809" s="38"/>
      <c r="C809" s="204" t="s">
        <v>1983</v>
      </c>
      <c r="D809" s="204" t="s">
        <v>132</v>
      </c>
      <c r="E809" s="205" t="s">
        <v>1984</v>
      </c>
      <c r="F809" s="206" t="s">
        <v>1985</v>
      </c>
      <c r="G809" s="207" t="s">
        <v>305</v>
      </c>
      <c r="H809" s="208">
        <v>8.8000000000000007</v>
      </c>
      <c r="I809" s="209"/>
      <c r="J809" s="210">
        <f>ROUND(I809*H809,2)</f>
        <v>0</v>
      </c>
      <c r="K809" s="206" t="s">
        <v>19</v>
      </c>
      <c r="L809" s="43"/>
      <c r="M809" s="211" t="s">
        <v>19</v>
      </c>
      <c r="N809" s="212" t="s">
        <v>43</v>
      </c>
      <c r="O809" s="79"/>
      <c r="P809" s="213">
        <f>O809*H809</f>
        <v>0</v>
      </c>
      <c r="Q809" s="213">
        <v>6.0000000000000002E-05</v>
      </c>
      <c r="R809" s="213">
        <f>Q809*H809</f>
        <v>0.00052800000000000004</v>
      </c>
      <c r="S809" s="213">
        <v>0</v>
      </c>
      <c r="T809" s="214">
        <f>S809*H809</f>
        <v>0</v>
      </c>
      <c r="AR809" s="17" t="s">
        <v>240</v>
      </c>
      <c r="AT809" s="17" t="s">
        <v>132</v>
      </c>
      <c r="AU809" s="17" t="s">
        <v>82</v>
      </c>
      <c r="AY809" s="17" t="s">
        <v>130</v>
      </c>
      <c r="BE809" s="215">
        <f>IF(N809="základní",J809,0)</f>
        <v>0</v>
      </c>
      <c r="BF809" s="215">
        <f>IF(N809="snížená",J809,0)</f>
        <v>0</v>
      </c>
      <c r="BG809" s="215">
        <f>IF(N809="zákl. přenesená",J809,0)</f>
        <v>0</v>
      </c>
      <c r="BH809" s="215">
        <f>IF(N809="sníž. přenesená",J809,0)</f>
        <v>0</v>
      </c>
      <c r="BI809" s="215">
        <f>IF(N809="nulová",J809,0)</f>
        <v>0</v>
      </c>
      <c r="BJ809" s="17" t="s">
        <v>80</v>
      </c>
      <c r="BK809" s="215">
        <f>ROUND(I809*H809,2)</f>
        <v>0</v>
      </c>
      <c r="BL809" s="17" t="s">
        <v>240</v>
      </c>
      <c r="BM809" s="17" t="s">
        <v>1986</v>
      </c>
    </row>
    <row r="810" s="1" customFormat="1" ht="14.4" customHeight="1">
      <c r="B810" s="38"/>
      <c r="C810" s="204" t="s">
        <v>1987</v>
      </c>
      <c r="D810" s="204" t="s">
        <v>132</v>
      </c>
      <c r="E810" s="205" t="s">
        <v>1988</v>
      </c>
      <c r="F810" s="206" t="s">
        <v>1989</v>
      </c>
      <c r="G810" s="207" t="s">
        <v>305</v>
      </c>
      <c r="H810" s="208">
        <v>3.1000000000000001</v>
      </c>
      <c r="I810" s="209"/>
      <c r="J810" s="210">
        <f>ROUND(I810*H810,2)</f>
        <v>0</v>
      </c>
      <c r="K810" s="206" t="s">
        <v>19</v>
      </c>
      <c r="L810" s="43"/>
      <c r="M810" s="211" t="s">
        <v>19</v>
      </c>
      <c r="N810" s="212" t="s">
        <v>43</v>
      </c>
      <c r="O810" s="79"/>
      <c r="P810" s="213">
        <f>O810*H810</f>
        <v>0</v>
      </c>
      <c r="Q810" s="213">
        <v>6.0000000000000002E-05</v>
      </c>
      <c r="R810" s="213">
        <f>Q810*H810</f>
        <v>0.00018600000000000002</v>
      </c>
      <c r="S810" s="213">
        <v>0</v>
      </c>
      <c r="T810" s="214">
        <f>S810*H810</f>
        <v>0</v>
      </c>
      <c r="AR810" s="17" t="s">
        <v>240</v>
      </c>
      <c r="AT810" s="17" t="s">
        <v>132</v>
      </c>
      <c r="AU810" s="17" t="s">
        <v>82</v>
      </c>
      <c r="AY810" s="17" t="s">
        <v>130</v>
      </c>
      <c r="BE810" s="215">
        <f>IF(N810="základní",J810,0)</f>
        <v>0</v>
      </c>
      <c r="BF810" s="215">
        <f>IF(N810="snížená",J810,0)</f>
        <v>0</v>
      </c>
      <c r="BG810" s="215">
        <f>IF(N810="zákl. přenesená",J810,0)</f>
        <v>0</v>
      </c>
      <c r="BH810" s="215">
        <f>IF(N810="sníž. přenesená",J810,0)</f>
        <v>0</v>
      </c>
      <c r="BI810" s="215">
        <f>IF(N810="nulová",J810,0)</f>
        <v>0</v>
      </c>
      <c r="BJ810" s="17" t="s">
        <v>80</v>
      </c>
      <c r="BK810" s="215">
        <f>ROUND(I810*H810,2)</f>
        <v>0</v>
      </c>
      <c r="BL810" s="17" t="s">
        <v>240</v>
      </c>
      <c r="BM810" s="17" t="s">
        <v>1990</v>
      </c>
    </row>
    <row r="811" s="1" customFormat="1" ht="18" customHeight="1">
      <c r="B811" s="38"/>
      <c r="C811" s="204" t="s">
        <v>1991</v>
      </c>
      <c r="D811" s="204" t="s">
        <v>132</v>
      </c>
      <c r="E811" s="205" t="s">
        <v>1992</v>
      </c>
      <c r="F811" s="206" t="s">
        <v>1993</v>
      </c>
      <c r="G811" s="207" t="s">
        <v>721</v>
      </c>
      <c r="H811" s="208">
        <v>1</v>
      </c>
      <c r="I811" s="209"/>
      <c r="J811" s="210">
        <f>ROUND(I811*H811,2)</f>
        <v>0</v>
      </c>
      <c r="K811" s="206" t="s">
        <v>19</v>
      </c>
      <c r="L811" s="43"/>
      <c r="M811" s="211" t="s">
        <v>19</v>
      </c>
      <c r="N811" s="212" t="s">
        <v>43</v>
      </c>
      <c r="O811" s="79"/>
      <c r="P811" s="213">
        <f>O811*H811</f>
        <v>0</v>
      </c>
      <c r="Q811" s="213">
        <v>6.0000000000000002E-05</v>
      </c>
      <c r="R811" s="213">
        <f>Q811*H811</f>
        <v>6.0000000000000002E-05</v>
      </c>
      <c r="S811" s="213">
        <v>0</v>
      </c>
      <c r="T811" s="214">
        <f>S811*H811</f>
        <v>0</v>
      </c>
      <c r="AR811" s="17" t="s">
        <v>240</v>
      </c>
      <c r="AT811" s="17" t="s">
        <v>132</v>
      </c>
      <c r="AU811" s="17" t="s">
        <v>82</v>
      </c>
      <c r="AY811" s="17" t="s">
        <v>130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17" t="s">
        <v>80</v>
      </c>
      <c r="BK811" s="215">
        <f>ROUND(I811*H811,2)</f>
        <v>0</v>
      </c>
      <c r="BL811" s="17" t="s">
        <v>240</v>
      </c>
      <c r="BM811" s="17" t="s">
        <v>1994</v>
      </c>
    </row>
    <row r="812" s="1" customFormat="1" ht="18" customHeight="1">
      <c r="B812" s="38"/>
      <c r="C812" s="204" t="s">
        <v>1995</v>
      </c>
      <c r="D812" s="204" t="s">
        <v>132</v>
      </c>
      <c r="E812" s="205" t="s">
        <v>1996</v>
      </c>
      <c r="F812" s="206" t="s">
        <v>1997</v>
      </c>
      <c r="G812" s="207" t="s">
        <v>721</v>
      </c>
      <c r="H812" s="208">
        <v>1</v>
      </c>
      <c r="I812" s="209"/>
      <c r="J812" s="210">
        <f>ROUND(I812*H812,2)</f>
        <v>0</v>
      </c>
      <c r="K812" s="206" t="s">
        <v>19</v>
      </c>
      <c r="L812" s="43"/>
      <c r="M812" s="211" t="s">
        <v>19</v>
      </c>
      <c r="N812" s="212" t="s">
        <v>43</v>
      </c>
      <c r="O812" s="79"/>
      <c r="P812" s="213">
        <f>O812*H812</f>
        <v>0</v>
      </c>
      <c r="Q812" s="213">
        <v>6.0000000000000002E-05</v>
      </c>
      <c r="R812" s="213">
        <f>Q812*H812</f>
        <v>6.0000000000000002E-05</v>
      </c>
      <c r="S812" s="213">
        <v>0</v>
      </c>
      <c r="T812" s="214">
        <f>S812*H812</f>
        <v>0</v>
      </c>
      <c r="AR812" s="17" t="s">
        <v>240</v>
      </c>
      <c r="AT812" s="17" t="s">
        <v>132</v>
      </c>
      <c r="AU812" s="17" t="s">
        <v>82</v>
      </c>
      <c r="AY812" s="17" t="s">
        <v>130</v>
      </c>
      <c r="BE812" s="215">
        <f>IF(N812="základní",J812,0)</f>
        <v>0</v>
      </c>
      <c r="BF812" s="215">
        <f>IF(N812="snížená",J812,0)</f>
        <v>0</v>
      </c>
      <c r="BG812" s="215">
        <f>IF(N812="zákl. přenesená",J812,0)</f>
        <v>0</v>
      </c>
      <c r="BH812" s="215">
        <f>IF(N812="sníž. přenesená",J812,0)</f>
        <v>0</v>
      </c>
      <c r="BI812" s="215">
        <f>IF(N812="nulová",J812,0)</f>
        <v>0</v>
      </c>
      <c r="BJ812" s="17" t="s">
        <v>80</v>
      </c>
      <c r="BK812" s="215">
        <f>ROUND(I812*H812,2)</f>
        <v>0</v>
      </c>
      <c r="BL812" s="17" t="s">
        <v>240</v>
      </c>
      <c r="BM812" s="17" t="s">
        <v>1998</v>
      </c>
    </row>
    <row r="813" s="1" customFormat="1" ht="14.4" customHeight="1">
      <c r="B813" s="38"/>
      <c r="C813" s="204" t="s">
        <v>1999</v>
      </c>
      <c r="D813" s="204" t="s">
        <v>132</v>
      </c>
      <c r="E813" s="205" t="s">
        <v>2000</v>
      </c>
      <c r="F813" s="206" t="s">
        <v>2001</v>
      </c>
      <c r="G813" s="207" t="s">
        <v>721</v>
      </c>
      <c r="H813" s="208">
        <v>1</v>
      </c>
      <c r="I813" s="209"/>
      <c r="J813" s="210">
        <f>ROUND(I813*H813,2)</f>
        <v>0</v>
      </c>
      <c r="K813" s="206" t="s">
        <v>19</v>
      </c>
      <c r="L813" s="43"/>
      <c r="M813" s="211" t="s">
        <v>19</v>
      </c>
      <c r="N813" s="212" t="s">
        <v>43</v>
      </c>
      <c r="O813" s="79"/>
      <c r="P813" s="213">
        <f>O813*H813</f>
        <v>0</v>
      </c>
      <c r="Q813" s="213">
        <v>6.0000000000000002E-05</v>
      </c>
      <c r="R813" s="213">
        <f>Q813*H813</f>
        <v>6.0000000000000002E-05</v>
      </c>
      <c r="S813" s="213">
        <v>0</v>
      </c>
      <c r="T813" s="214">
        <f>S813*H813</f>
        <v>0</v>
      </c>
      <c r="AR813" s="17" t="s">
        <v>240</v>
      </c>
      <c r="AT813" s="17" t="s">
        <v>132</v>
      </c>
      <c r="AU813" s="17" t="s">
        <v>82</v>
      </c>
      <c r="AY813" s="17" t="s">
        <v>130</v>
      </c>
      <c r="BE813" s="215">
        <f>IF(N813="základní",J813,0)</f>
        <v>0</v>
      </c>
      <c r="BF813" s="215">
        <f>IF(N813="snížená",J813,0)</f>
        <v>0</v>
      </c>
      <c r="BG813" s="215">
        <f>IF(N813="zákl. přenesená",J813,0)</f>
        <v>0</v>
      </c>
      <c r="BH813" s="215">
        <f>IF(N813="sníž. přenesená",J813,0)</f>
        <v>0</v>
      </c>
      <c r="BI813" s="215">
        <f>IF(N813="nulová",J813,0)</f>
        <v>0</v>
      </c>
      <c r="BJ813" s="17" t="s">
        <v>80</v>
      </c>
      <c r="BK813" s="215">
        <f>ROUND(I813*H813,2)</f>
        <v>0</v>
      </c>
      <c r="BL813" s="17" t="s">
        <v>240</v>
      </c>
      <c r="BM813" s="17" t="s">
        <v>2002</v>
      </c>
    </row>
    <row r="814" s="1" customFormat="1" ht="18" customHeight="1">
      <c r="B814" s="38"/>
      <c r="C814" s="204" t="s">
        <v>2003</v>
      </c>
      <c r="D814" s="204" t="s">
        <v>132</v>
      </c>
      <c r="E814" s="205" t="s">
        <v>2004</v>
      </c>
      <c r="F814" s="206" t="s">
        <v>2005</v>
      </c>
      <c r="G814" s="207" t="s">
        <v>305</v>
      </c>
      <c r="H814" s="208">
        <v>6</v>
      </c>
      <c r="I814" s="209"/>
      <c r="J814" s="210">
        <f>ROUND(I814*H814,2)</f>
        <v>0</v>
      </c>
      <c r="K814" s="206" t="s">
        <v>19</v>
      </c>
      <c r="L814" s="43"/>
      <c r="M814" s="211" t="s">
        <v>19</v>
      </c>
      <c r="N814" s="212" t="s">
        <v>43</v>
      </c>
      <c r="O814" s="79"/>
      <c r="P814" s="213">
        <f>O814*H814</f>
        <v>0</v>
      </c>
      <c r="Q814" s="213">
        <v>6.0000000000000002E-05</v>
      </c>
      <c r="R814" s="213">
        <f>Q814*H814</f>
        <v>0.00036000000000000002</v>
      </c>
      <c r="S814" s="213">
        <v>0</v>
      </c>
      <c r="T814" s="214">
        <f>S814*H814</f>
        <v>0</v>
      </c>
      <c r="AR814" s="17" t="s">
        <v>240</v>
      </c>
      <c r="AT814" s="17" t="s">
        <v>132</v>
      </c>
      <c r="AU814" s="17" t="s">
        <v>82</v>
      </c>
      <c r="AY814" s="17" t="s">
        <v>130</v>
      </c>
      <c r="BE814" s="215">
        <f>IF(N814="základní",J814,0)</f>
        <v>0</v>
      </c>
      <c r="BF814" s="215">
        <f>IF(N814="snížená",J814,0)</f>
        <v>0</v>
      </c>
      <c r="BG814" s="215">
        <f>IF(N814="zákl. přenesená",J814,0)</f>
        <v>0</v>
      </c>
      <c r="BH814" s="215">
        <f>IF(N814="sníž. přenesená",J814,0)</f>
        <v>0</v>
      </c>
      <c r="BI814" s="215">
        <f>IF(N814="nulová",J814,0)</f>
        <v>0</v>
      </c>
      <c r="BJ814" s="17" t="s">
        <v>80</v>
      </c>
      <c r="BK814" s="215">
        <f>ROUND(I814*H814,2)</f>
        <v>0</v>
      </c>
      <c r="BL814" s="17" t="s">
        <v>240</v>
      </c>
      <c r="BM814" s="17" t="s">
        <v>2006</v>
      </c>
    </row>
    <row r="815" s="1" customFormat="1" ht="14.4" customHeight="1">
      <c r="B815" s="38"/>
      <c r="C815" s="204" t="s">
        <v>2007</v>
      </c>
      <c r="D815" s="204" t="s">
        <v>132</v>
      </c>
      <c r="E815" s="205" t="s">
        <v>2008</v>
      </c>
      <c r="F815" s="206" t="s">
        <v>2009</v>
      </c>
      <c r="G815" s="207" t="s">
        <v>721</v>
      </c>
      <c r="H815" s="208">
        <v>6</v>
      </c>
      <c r="I815" s="209"/>
      <c r="J815" s="210">
        <f>ROUND(I815*H815,2)</f>
        <v>0</v>
      </c>
      <c r="K815" s="206" t="s">
        <v>136</v>
      </c>
      <c r="L815" s="43"/>
      <c r="M815" s="211" t="s">
        <v>19</v>
      </c>
      <c r="N815" s="212" t="s">
        <v>43</v>
      </c>
      <c r="O815" s="79"/>
      <c r="P815" s="213">
        <f>O815*H815</f>
        <v>0</v>
      </c>
      <c r="Q815" s="213">
        <v>0</v>
      </c>
      <c r="R815" s="213">
        <f>Q815*H815</f>
        <v>0</v>
      </c>
      <c r="S815" s="213">
        <v>0</v>
      </c>
      <c r="T815" s="214">
        <f>S815*H815</f>
        <v>0</v>
      </c>
      <c r="AR815" s="17" t="s">
        <v>240</v>
      </c>
      <c r="AT815" s="17" t="s">
        <v>132</v>
      </c>
      <c r="AU815" s="17" t="s">
        <v>82</v>
      </c>
      <c r="AY815" s="17" t="s">
        <v>130</v>
      </c>
      <c r="BE815" s="215">
        <f>IF(N815="základní",J815,0)</f>
        <v>0</v>
      </c>
      <c r="BF815" s="215">
        <f>IF(N815="snížená",J815,0)</f>
        <v>0</v>
      </c>
      <c r="BG815" s="215">
        <f>IF(N815="zákl. přenesená",J815,0)</f>
        <v>0</v>
      </c>
      <c r="BH815" s="215">
        <f>IF(N815="sníž. přenesená",J815,0)</f>
        <v>0</v>
      </c>
      <c r="BI815" s="215">
        <f>IF(N815="nulová",J815,0)</f>
        <v>0</v>
      </c>
      <c r="BJ815" s="17" t="s">
        <v>80</v>
      </c>
      <c r="BK815" s="215">
        <f>ROUND(I815*H815,2)</f>
        <v>0</v>
      </c>
      <c r="BL815" s="17" t="s">
        <v>240</v>
      </c>
      <c r="BM815" s="17" t="s">
        <v>2010</v>
      </c>
    </row>
    <row r="816" s="1" customFormat="1" ht="14.4" customHeight="1">
      <c r="B816" s="38"/>
      <c r="C816" s="253" t="s">
        <v>2011</v>
      </c>
      <c r="D816" s="253" t="s">
        <v>741</v>
      </c>
      <c r="E816" s="254" t="s">
        <v>2012</v>
      </c>
      <c r="F816" s="255" t="s">
        <v>2013</v>
      </c>
      <c r="G816" s="256" t="s">
        <v>305</v>
      </c>
      <c r="H816" s="257">
        <v>22.800000000000001</v>
      </c>
      <c r="I816" s="258"/>
      <c r="J816" s="259">
        <f>ROUND(I816*H816,2)</f>
        <v>0</v>
      </c>
      <c r="K816" s="255" t="s">
        <v>19</v>
      </c>
      <c r="L816" s="260"/>
      <c r="M816" s="261" t="s">
        <v>19</v>
      </c>
      <c r="N816" s="262" t="s">
        <v>43</v>
      </c>
      <c r="O816" s="79"/>
      <c r="P816" s="213">
        <f>O816*H816</f>
        <v>0</v>
      </c>
      <c r="Q816" s="213">
        <v>0.00073999999999999999</v>
      </c>
      <c r="R816" s="213">
        <f>Q816*H816</f>
        <v>0.016872000000000002</v>
      </c>
      <c r="S816" s="213">
        <v>0</v>
      </c>
      <c r="T816" s="214">
        <f>S816*H816</f>
        <v>0</v>
      </c>
      <c r="AR816" s="17" t="s">
        <v>346</v>
      </c>
      <c r="AT816" s="17" t="s">
        <v>741</v>
      </c>
      <c r="AU816" s="17" t="s">
        <v>82</v>
      </c>
      <c r="AY816" s="17" t="s">
        <v>130</v>
      </c>
      <c r="BE816" s="215">
        <f>IF(N816="základní",J816,0)</f>
        <v>0</v>
      </c>
      <c r="BF816" s="215">
        <f>IF(N816="snížená",J816,0)</f>
        <v>0</v>
      </c>
      <c r="BG816" s="215">
        <f>IF(N816="zákl. přenesená",J816,0)</f>
        <v>0</v>
      </c>
      <c r="BH816" s="215">
        <f>IF(N816="sníž. přenesená",J816,0)</f>
        <v>0</v>
      </c>
      <c r="BI816" s="215">
        <f>IF(N816="nulová",J816,0)</f>
        <v>0</v>
      </c>
      <c r="BJ816" s="17" t="s">
        <v>80</v>
      </c>
      <c r="BK816" s="215">
        <f>ROUND(I816*H816,2)</f>
        <v>0</v>
      </c>
      <c r="BL816" s="17" t="s">
        <v>240</v>
      </c>
      <c r="BM816" s="17" t="s">
        <v>2014</v>
      </c>
    </row>
    <row r="817" s="11" customFormat="1">
      <c r="B817" s="216"/>
      <c r="C817" s="217"/>
      <c r="D817" s="218" t="s">
        <v>139</v>
      </c>
      <c r="E817" s="219" t="s">
        <v>19</v>
      </c>
      <c r="F817" s="220" t="s">
        <v>2015</v>
      </c>
      <c r="G817" s="217"/>
      <c r="H817" s="221">
        <v>22.800000000000001</v>
      </c>
      <c r="I817" s="222"/>
      <c r="J817" s="217"/>
      <c r="K817" s="217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139</v>
      </c>
      <c r="AU817" s="227" t="s">
        <v>82</v>
      </c>
      <c r="AV817" s="11" t="s">
        <v>82</v>
      </c>
      <c r="AW817" s="11" t="s">
        <v>33</v>
      </c>
      <c r="AX817" s="11" t="s">
        <v>80</v>
      </c>
      <c r="AY817" s="227" t="s">
        <v>130</v>
      </c>
    </row>
    <row r="818" s="1" customFormat="1" ht="14.4" customHeight="1">
      <c r="B818" s="38"/>
      <c r="C818" s="204" t="s">
        <v>2016</v>
      </c>
      <c r="D818" s="204" t="s">
        <v>132</v>
      </c>
      <c r="E818" s="205" t="s">
        <v>2017</v>
      </c>
      <c r="F818" s="206" t="s">
        <v>2018</v>
      </c>
      <c r="G818" s="207" t="s">
        <v>135</v>
      </c>
      <c r="H818" s="208">
        <v>5.5</v>
      </c>
      <c r="I818" s="209"/>
      <c r="J818" s="210">
        <f>ROUND(I818*H818,2)</f>
        <v>0</v>
      </c>
      <c r="K818" s="206" t="s">
        <v>136</v>
      </c>
      <c r="L818" s="43"/>
      <c r="M818" s="211" t="s">
        <v>19</v>
      </c>
      <c r="N818" s="212" t="s">
        <v>43</v>
      </c>
      <c r="O818" s="79"/>
      <c r="P818" s="213">
        <f>O818*H818</f>
        <v>0</v>
      </c>
      <c r="Q818" s="213">
        <v>0</v>
      </c>
      <c r="R818" s="213">
        <f>Q818*H818</f>
        <v>0</v>
      </c>
      <c r="S818" s="213">
        <v>0</v>
      </c>
      <c r="T818" s="214">
        <f>S818*H818</f>
        <v>0</v>
      </c>
      <c r="AR818" s="17" t="s">
        <v>240</v>
      </c>
      <c r="AT818" s="17" t="s">
        <v>132</v>
      </c>
      <c r="AU818" s="17" t="s">
        <v>82</v>
      </c>
      <c r="AY818" s="17" t="s">
        <v>130</v>
      </c>
      <c r="BE818" s="215">
        <f>IF(N818="základní",J818,0)</f>
        <v>0</v>
      </c>
      <c r="BF818" s="215">
        <f>IF(N818="snížená",J818,0)</f>
        <v>0</v>
      </c>
      <c r="BG818" s="215">
        <f>IF(N818="zákl. přenesená",J818,0)</f>
        <v>0</v>
      </c>
      <c r="BH818" s="215">
        <f>IF(N818="sníž. přenesená",J818,0)</f>
        <v>0</v>
      </c>
      <c r="BI818" s="215">
        <f>IF(N818="nulová",J818,0)</f>
        <v>0</v>
      </c>
      <c r="BJ818" s="17" t="s">
        <v>80</v>
      </c>
      <c r="BK818" s="215">
        <f>ROUND(I818*H818,2)</f>
        <v>0</v>
      </c>
      <c r="BL818" s="17" t="s">
        <v>240</v>
      </c>
      <c r="BM818" s="17" t="s">
        <v>2019</v>
      </c>
    </row>
    <row r="819" s="11" customFormat="1">
      <c r="B819" s="216"/>
      <c r="C819" s="217"/>
      <c r="D819" s="218" t="s">
        <v>139</v>
      </c>
      <c r="E819" s="219" t="s">
        <v>19</v>
      </c>
      <c r="F819" s="220" t="s">
        <v>2020</v>
      </c>
      <c r="G819" s="217"/>
      <c r="H819" s="221">
        <v>5.5</v>
      </c>
      <c r="I819" s="222"/>
      <c r="J819" s="217"/>
      <c r="K819" s="217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139</v>
      </c>
      <c r="AU819" s="227" t="s">
        <v>82</v>
      </c>
      <c r="AV819" s="11" t="s">
        <v>82</v>
      </c>
      <c r="AW819" s="11" t="s">
        <v>33</v>
      </c>
      <c r="AX819" s="11" t="s">
        <v>80</v>
      </c>
      <c r="AY819" s="227" t="s">
        <v>130</v>
      </c>
    </row>
    <row r="820" s="1" customFormat="1" ht="14.4" customHeight="1">
      <c r="B820" s="38"/>
      <c r="C820" s="253" t="s">
        <v>2021</v>
      </c>
      <c r="D820" s="253" t="s">
        <v>741</v>
      </c>
      <c r="E820" s="254" t="s">
        <v>2022</v>
      </c>
      <c r="F820" s="255" t="s">
        <v>2023</v>
      </c>
      <c r="G820" s="256" t="s">
        <v>135</v>
      </c>
      <c r="H820" s="257">
        <v>5.5</v>
      </c>
      <c r="I820" s="258"/>
      <c r="J820" s="259">
        <f>ROUND(I820*H820,2)</f>
        <v>0</v>
      </c>
      <c r="K820" s="255" t="s">
        <v>136</v>
      </c>
      <c r="L820" s="260"/>
      <c r="M820" s="261" t="s">
        <v>19</v>
      </c>
      <c r="N820" s="262" t="s">
        <v>43</v>
      </c>
      <c r="O820" s="79"/>
      <c r="P820" s="213">
        <f>O820*H820</f>
        <v>0</v>
      </c>
      <c r="Q820" s="213">
        <v>0.012</v>
      </c>
      <c r="R820" s="213">
        <f>Q820*H820</f>
        <v>0.066000000000000003</v>
      </c>
      <c r="S820" s="213">
        <v>0</v>
      </c>
      <c r="T820" s="214">
        <f>S820*H820</f>
        <v>0</v>
      </c>
      <c r="AR820" s="17" t="s">
        <v>346</v>
      </c>
      <c r="AT820" s="17" t="s">
        <v>741</v>
      </c>
      <c r="AU820" s="17" t="s">
        <v>82</v>
      </c>
      <c r="AY820" s="17" t="s">
        <v>130</v>
      </c>
      <c r="BE820" s="215">
        <f>IF(N820="základní",J820,0)</f>
        <v>0</v>
      </c>
      <c r="BF820" s="215">
        <f>IF(N820="snížená",J820,0)</f>
        <v>0</v>
      </c>
      <c r="BG820" s="215">
        <f>IF(N820="zákl. přenesená",J820,0)</f>
        <v>0</v>
      </c>
      <c r="BH820" s="215">
        <f>IF(N820="sníž. přenesená",J820,0)</f>
        <v>0</v>
      </c>
      <c r="BI820" s="215">
        <f>IF(N820="nulová",J820,0)</f>
        <v>0</v>
      </c>
      <c r="BJ820" s="17" t="s">
        <v>80</v>
      </c>
      <c r="BK820" s="215">
        <f>ROUND(I820*H820,2)</f>
        <v>0</v>
      </c>
      <c r="BL820" s="17" t="s">
        <v>240</v>
      </c>
      <c r="BM820" s="17" t="s">
        <v>2024</v>
      </c>
    </row>
    <row r="821" s="1" customFormat="1" ht="14.4" customHeight="1">
      <c r="B821" s="38"/>
      <c r="C821" s="204" t="s">
        <v>2025</v>
      </c>
      <c r="D821" s="204" t="s">
        <v>132</v>
      </c>
      <c r="E821" s="205" t="s">
        <v>2026</v>
      </c>
      <c r="F821" s="206" t="s">
        <v>2027</v>
      </c>
      <c r="G821" s="207" t="s">
        <v>305</v>
      </c>
      <c r="H821" s="208">
        <v>9.4000000000000004</v>
      </c>
      <c r="I821" s="209"/>
      <c r="J821" s="210">
        <f>ROUND(I821*H821,2)</f>
        <v>0</v>
      </c>
      <c r="K821" s="206" t="s">
        <v>136</v>
      </c>
      <c r="L821" s="43"/>
      <c r="M821" s="211" t="s">
        <v>19</v>
      </c>
      <c r="N821" s="212" t="s">
        <v>43</v>
      </c>
      <c r="O821" s="79"/>
      <c r="P821" s="213">
        <f>O821*H821</f>
        <v>0</v>
      </c>
      <c r="Q821" s="213">
        <v>0</v>
      </c>
      <c r="R821" s="213">
        <f>Q821*H821</f>
        <v>0</v>
      </c>
      <c r="S821" s="213">
        <v>0</v>
      </c>
      <c r="T821" s="214">
        <f>S821*H821</f>
        <v>0</v>
      </c>
      <c r="AR821" s="17" t="s">
        <v>240</v>
      </c>
      <c r="AT821" s="17" t="s">
        <v>132</v>
      </c>
      <c r="AU821" s="17" t="s">
        <v>82</v>
      </c>
      <c r="AY821" s="17" t="s">
        <v>130</v>
      </c>
      <c r="BE821" s="215">
        <f>IF(N821="základní",J821,0)</f>
        <v>0</v>
      </c>
      <c r="BF821" s="215">
        <f>IF(N821="snížená",J821,0)</f>
        <v>0</v>
      </c>
      <c r="BG821" s="215">
        <f>IF(N821="zákl. přenesená",J821,0)</f>
        <v>0</v>
      </c>
      <c r="BH821" s="215">
        <f>IF(N821="sníž. přenesená",J821,0)</f>
        <v>0</v>
      </c>
      <c r="BI821" s="215">
        <f>IF(N821="nulová",J821,0)</f>
        <v>0</v>
      </c>
      <c r="BJ821" s="17" t="s">
        <v>80</v>
      </c>
      <c r="BK821" s="215">
        <f>ROUND(I821*H821,2)</f>
        <v>0</v>
      </c>
      <c r="BL821" s="17" t="s">
        <v>240</v>
      </c>
      <c r="BM821" s="17" t="s">
        <v>2028</v>
      </c>
    </row>
    <row r="822" s="11" customFormat="1">
      <c r="B822" s="216"/>
      <c r="C822" s="217"/>
      <c r="D822" s="218" t="s">
        <v>139</v>
      </c>
      <c r="E822" s="219" t="s">
        <v>19</v>
      </c>
      <c r="F822" s="220" t="s">
        <v>2029</v>
      </c>
      <c r="G822" s="217"/>
      <c r="H822" s="221">
        <v>9.4000000000000004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139</v>
      </c>
      <c r="AU822" s="227" t="s">
        <v>82</v>
      </c>
      <c r="AV822" s="11" t="s">
        <v>82</v>
      </c>
      <c r="AW822" s="11" t="s">
        <v>33</v>
      </c>
      <c r="AX822" s="11" t="s">
        <v>80</v>
      </c>
      <c r="AY822" s="227" t="s">
        <v>130</v>
      </c>
    </row>
    <row r="823" s="1" customFormat="1" ht="14.4" customHeight="1">
      <c r="B823" s="38"/>
      <c r="C823" s="253" t="s">
        <v>2030</v>
      </c>
      <c r="D823" s="253" t="s">
        <v>741</v>
      </c>
      <c r="E823" s="254" t="s">
        <v>2031</v>
      </c>
      <c r="F823" s="255" t="s">
        <v>2032</v>
      </c>
      <c r="G823" s="256" t="s">
        <v>305</v>
      </c>
      <c r="H823" s="257">
        <v>9.4000000000000004</v>
      </c>
      <c r="I823" s="258"/>
      <c r="J823" s="259">
        <f>ROUND(I823*H823,2)</f>
        <v>0</v>
      </c>
      <c r="K823" s="255" t="s">
        <v>136</v>
      </c>
      <c r="L823" s="260"/>
      <c r="M823" s="261" t="s">
        <v>19</v>
      </c>
      <c r="N823" s="262" t="s">
        <v>43</v>
      </c>
      <c r="O823" s="79"/>
      <c r="P823" s="213">
        <f>O823*H823</f>
        <v>0</v>
      </c>
      <c r="Q823" s="213">
        <v>0.00020000000000000001</v>
      </c>
      <c r="R823" s="213">
        <f>Q823*H823</f>
        <v>0.0018800000000000002</v>
      </c>
      <c r="S823" s="213">
        <v>0</v>
      </c>
      <c r="T823" s="214">
        <f>S823*H823</f>
        <v>0</v>
      </c>
      <c r="AR823" s="17" t="s">
        <v>346</v>
      </c>
      <c r="AT823" s="17" t="s">
        <v>741</v>
      </c>
      <c r="AU823" s="17" t="s">
        <v>82</v>
      </c>
      <c r="AY823" s="17" t="s">
        <v>130</v>
      </c>
      <c r="BE823" s="215">
        <f>IF(N823="základní",J823,0)</f>
        <v>0</v>
      </c>
      <c r="BF823" s="215">
        <f>IF(N823="snížená",J823,0)</f>
        <v>0</v>
      </c>
      <c r="BG823" s="215">
        <f>IF(N823="zákl. přenesená",J823,0)</f>
        <v>0</v>
      </c>
      <c r="BH823" s="215">
        <f>IF(N823="sníž. přenesená",J823,0)</f>
        <v>0</v>
      </c>
      <c r="BI823" s="215">
        <f>IF(N823="nulová",J823,0)</f>
        <v>0</v>
      </c>
      <c r="BJ823" s="17" t="s">
        <v>80</v>
      </c>
      <c r="BK823" s="215">
        <f>ROUND(I823*H823,2)</f>
        <v>0</v>
      </c>
      <c r="BL823" s="17" t="s">
        <v>240</v>
      </c>
      <c r="BM823" s="17" t="s">
        <v>2033</v>
      </c>
    </row>
    <row r="824" s="1" customFormat="1" ht="14.4" customHeight="1">
      <c r="B824" s="38"/>
      <c r="C824" s="204" t="s">
        <v>2034</v>
      </c>
      <c r="D824" s="204" t="s">
        <v>132</v>
      </c>
      <c r="E824" s="205" t="s">
        <v>2035</v>
      </c>
      <c r="F824" s="206" t="s">
        <v>2036</v>
      </c>
      <c r="G824" s="207" t="s">
        <v>535</v>
      </c>
      <c r="H824" s="208">
        <v>2907</v>
      </c>
      <c r="I824" s="209"/>
      <c r="J824" s="210">
        <f>ROUND(I824*H824,2)</f>
        <v>0</v>
      </c>
      <c r="K824" s="206" t="s">
        <v>136</v>
      </c>
      <c r="L824" s="43"/>
      <c r="M824" s="211" t="s">
        <v>19</v>
      </c>
      <c r="N824" s="212" t="s">
        <v>43</v>
      </c>
      <c r="O824" s="79"/>
      <c r="P824" s="213">
        <f>O824*H824</f>
        <v>0</v>
      </c>
      <c r="Q824" s="213">
        <v>5.0000000000000002E-05</v>
      </c>
      <c r="R824" s="213">
        <f>Q824*H824</f>
        <v>0.14535000000000001</v>
      </c>
      <c r="S824" s="213">
        <v>0</v>
      </c>
      <c r="T824" s="214">
        <f>S824*H824</f>
        <v>0</v>
      </c>
      <c r="AR824" s="17" t="s">
        <v>240</v>
      </c>
      <c r="AT824" s="17" t="s">
        <v>132</v>
      </c>
      <c r="AU824" s="17" t="s">
        <v>82</v>
      </c>
      <c r="AY824" s="17" t="s">
        <v>130</v>
      </c>
      <c r="BE824" s="215">
        <f>IF(N824="základní",J824,0)</f>
        <v>0</v>
      </c>
      <c r="BF824" s="215">
        <f>IF(N824="snížená",J824,0)</f>
        <v>0</v>
      </c>
      <c r="BG824" s="215">
        <f>IF(N824="zákl. přenesená",J824,0)</f>
        <v>0</v>
      </c>
      <c r="BH824" s="215">
        <f>IF(N824="sníž. přenesená",J824,0)</f>
        <v>0</v>
      </c>
      <c r="BI824" s="215">
        <f>IF(N824="nulová",J824,0)</f>
        <v>0</v>
      </c>
      <c r="BJ824" s="17" t="s">
        <v>80</v>
      </c>
      <c r="BK824" s="215">
        <f>ROUND(I824*H824,2)</f>
        <v>0</v>
      </c>
      <c r="BL824" s="17" t="s">
        <v>240</v>
      </c>
      <c r="BM824" s="17" t="s">
        <v>2037</v>
      </c>
    </row>
    <row r="825" s="11" customFormat="1">
      <c r="B825" s="216"/>
      <c r="C825" s="217"/>
      <c r="D825" s="218" t="s">
        <v>139</v>
      </c>
      <c r="E825" s="217"/>
      <c r="F825" s="220" t="s">
        <v>2038</v>
      </c>
      <c r="G825" s="217"/>
      <c r="H825" s="221">
        <v>2907</v>
      </c>
      <c r="I825" s="222"/>
      <c r="J825" s="217"/>
      <c r="K825" s="217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139</v>
      </c>
      <c r="AU825" s="227" t="s">
        <v>82</v>
      </c>
      <c r="AV825" s="11" t="s">
        <v>82</v>
      </c>
      <c r="AW825" s="11" t="s">
        <v>4</v>
      </c>
      <c r="AX825" s="11" t="s">
        <v>80</v>
      </c>
      <c r="AY825" s="227" t="s">
        <v>130</v>
      </c>
    </row>
    <row r="826" s="1" customFormat="1" ht="14.4" customHeight="1">
      <c r="B826" s="38"/>
      <c r="C826" s="253" t="s">
        <v>2039</v>
      </c>
      <c r="D826" s="253" t="s">
        <v>741</v>
      </c>
      <c r="E826" s="254" t="s">
        <v>2040</v>
      </c>
      <c r="F826" s="255" t="s">
        <v>2041</v>
      </c>
      <c r="G826" s="256" t="s">
        <v>195</v>
      </c>
      <c r="H826" s="257">
        <v>0.36699999999999999</v>
      </c>
      <c r="I826" s="258"/>
      <c r="J826" s="259">
        <f>ROUND(I826*H826,2)</f>
        <v>0</v>
      </c>
      <c r="K826" s="255" t="s">
        <v>136</v>
      </c>
      <c r="L826" s="260"/>
      <c r="M826" s="261" t="s">
        <v>19</v>
      </c>
      <c r="N826" s="262" t="s">
        <v>43</v>
      </c>
      <c r="O826" s="79"/>
      <c r="P826" s="213">
        <f>O826*H826</f>
        <v>0</v>
      </c>
      <c r="Q826" s="213">
        <v>1</v>
      </c>
      <c r="R826" s="213">
        <f>Q826*H826</f>
        <v>0.36699999999999999</v>
      </c>
      <c r="S826" s="213">
        <v>0</v>
      </c>
      <c r="T826" s="214">
        <f>S826*H826</f>
        <v>0</v>
      </c>
      <c r="AR826" s="17" t="s">
        <v>173</v>
      </c>
      <c r="AT826" s="17" t="s">
        <v>741</v>
      </c>
      <c r="AU826" s="17" t="s">
        <v>82</v>
      </c>
      <c r="AY826" s="17" t="s">
        <v>130</v>
      </c>
      <c r="BE826" s="215">
        <f>IF(N826="základní",J826,0)</f>
        <v>0</v>
      </c>
      <c r="BF826" s="215">
        <f>IF(N826="snížená",J826,0)</f>
        <v>0</v>
      </c>
      <c r="BG826" s="215">
        <f>IF(N826="zákl. přenesená",J826,0)</f>
        <v>0</v>
      </c>
      <c r="BH826" s="215">
        <f>IF(N826="sníž. přenesená",J826,0)</f>
        <v>0</v>
      </c>
      <c r="BI826" s="215">
        <f>IF(N826="nulová",J826,0)</f>
        <v>0</v>
      </c>
      <c r="BJ826" s="17" t="s">
        <v>80</v>
      </c>
      <c r="BK826" s="215">
        <f>ROUND(I826*H826,2)</f>
        <v>0</v>
      </c>
      <c r="BL826" s="17" t="s">
        <v>137</v>
      </c>
      <c r="BM826" s="17" t="s">
        <v>2042</v>
      </c>
    </row>
    <row r="827" s="1" customFormat="1">
      <c r="B827" s="38"/>
      <c r="C827" s="39"/>
      <c r="D827" s="218" t="s">
        <v>745</v>
      </c>
      <c r="E827" s="39"/>
      <c r="F827" s="263" t="s">
        <v>2043</v>
      </c>
      <c r="G827" s="39"/>
      <c r="H827" s="39"/>
      <c r="I827" s="130"/>
      <c r="J827" s="39"/>
      <c r="K827" s="39"/>
      <c r="L827" s="43"/>
      <c r="M827" s="264"/>
      <c r="N827" s="79"/>
      <c r="O827" s="79"/>
      <c r="P827" s="79"/>
      <c r="Q827" s="79"/>
      <c r="R827" s="79"/>
      <c r="S827" s="79"/>
      <c r="T827" s="80"/>
      <c r="AT827" s="17" t="s">
        <v>745</v>
      </c>
      <c r="AU827" s="17" t="s">
        <v>82</v>
      </c>
    </row>
    <row r="828" s="11" customFormat="1">
      <c r="B828" s="216"/>
      <c r="C828" s="217"/>
      <c r="D828" s="218" t="s">
        <v>139</v>
      </c>
      <c r="E828" s="219" t="s">
        <v>19</v>
      </c>
      <c r="F828" s="220" t="s">
        <v>2044</v>
      </c>
      <c r="G828" s="217"/>
      <c r="H828" s="221">
        <v>0.20000000000000001</v>
      </c>
      <c r="I828" s="222"/>
      <c r="J828" s="217"/>
      <c r="K828" s="217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139</v>
      </c>
      <c r="AU828" s="227" t="s">
        <v>82</v>
      </c>
      <c r="AV828" s="11" t="s">
        <v>82</v>
      </c>
      <c r="AW828" s="11" t="s">
        <v>33</v>
      </c>
      <c r="AX828" s="11" t="s">
        <v>72</v>
      </c>
      <c r="AY828" s="227" t="s">
        <v>130</v>
      </c>
    </row>
    <row r="829" s="11" customFormat="1">
      <c r="B829" s="216"/>
      <c r="C829" s="217"/>
      <c r="D829" s="218" t="s">
        <v>139</v>
      </c>
      <c r="E829" s="219" t="s">
        <v>19</v>
      </c>
      <c r="F829" s="220" t="s">
        <v>2045</v>
      </c>
      <c r="G829" s="217"/>
      <c r="H829" s="221">
        <v>0.16700000000000001</v>
      </c>
      <c r="I829" s="222"/>
      <c r="J829" s="217"/>
      <c r="K829" s="217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139</v>
      </c>
      <c r="AU829" s="227" t="s">
        <v>82</v>
      </c>
      <c r="AV829" s="11" t="s">
        <v>82</v>
      </c>
      <c r="AW829" s="11" t="s">
        <v>33</v>
      </c>
      <c r="AX829" s="11" t="s">
        <v>72</v>
      </c>
      <c r="AY829" s="227" t="s">
        <v>130</v>
      </c>
    </row>
    <row r="830" s="12" customFormat="1">
      <c r="B830" s="228"/>
      <c r="C830" s="229"/>
      <c r="D830" s="218" t="s">
        <v>139</v>
      </c>
      <c r="E830" s="230" t="s">
        <v>19</v>
      </c>
      <c r="F830" s="231" t="s">
        <v>166</v>
      </c>
      <c r="G830" s="229"/>
      <c r="H830" s="232">
        <v>0.36699999999999999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139</v>
      </c>
      <c r="AU830" s="238" t="s">
        <v>82</v>
      </c>
      <c r="AV830" s="12" t="s">
        <v>137</v>
      </c>
      <c r="AW830" s="12" t="s">
        <v>33</v>
      </c>
      <c r="AX830" s="12" t="s">
        <v>80</v>
      </c>
      <c r="AY830" s="238" t="s">
        <v>130</v>
      </c>
    </row>
    <row r="831" s="1" customFormat="1" ht="14.4" customHeight="1">
      <c r="B831" s="38"/>
      <c r="C831" s="253" t="s">
        <v>2046</v>
      </c>
      <c r="D831" s="253" t="s">
        <v>741</v>
      </c>
      <c r="E831" s="254" t="s">
        <v>2047</v>
      </c>
      <c r="F831" s="255" t="s">
        <v>2048</v>
      </c>
      <c r="G831" s="256" t="s">
        <v>195</v>
      </c>
      <c r="H831" s="257">
        <v>1.9270000000000001</v>
      </c>
      <c r="I831" s="258"/>
      <c r="J831" s="259">
        <f>ROUND(I831*H831,2)</f>
        <v>0</v>
      </c>
      <c r="K831" s="255" t="s">
        <v>136</v>
      </c>
      <c r="L831" s="260"/>
      <c r="M831" s="261" t="s">
        <v>19</v>
      </c>
      <c r="N831" s="262" t="s">
        <v>43</v>
      </c>
      <c r="O831" s="79"/>
      <c r="P831" s="213">
        <f>O831*H831</f>
        <v>0</v>
      </c>
      <c r="Q831" s="213">
        <v>1</v>
      </c>
      <c r="R831" s="213">
        <f>Q831*H831</f>
        <v>1.9270000000000001</v>
      </c>
      <c r="S831" s="213">
        <v>0</v>
      </c>
      <c r="T831" s="214">
        <f>S831*H831</f>
        <v>0</v>
      </c>
      <c r="AR831" s="17" t="s">
        <v>173</v>
      </c>
      <c r="AT831" s="17" t="s">
        <v>741</v>
      </c>
      <c r="AU831" s="17" t="s">
        <v>82</v>
      </c>
      <c r="AY831" s="17" t="s">
        <v>130</v>
      </c>
      <c r="BE831" s="215">
        <f>IF(N831="základní",J831,0)</f>
        <v>0</v>
      </c>
      <c r="BF831" s="215">
        <f>IF(N831="snížená",J831,0)</f>
        <v>0</v>
      </c>
      <c r="BG831" s="215">
        <f>IF(N831="zákl. přenesená",J831,0)</f>
        <v>0</v>
      </c>
      <c r="BH831" s="215">
        <f>IF(N831="sníž. přenesená",J831,0)</f>
        <v>0</v>
      </c>
      <c r="BI831" s="215">
        <f>IF(N831="nulová",J831,0)</f>
        <v>0</v>
      </c>
      <c r="BJ831" s="17" t="s">
        <v>80</v>
      </c>
      <c r="BK831" s="215">
        <f>ROUND(I831*H831,2)</f>
        <v>0</v>
      </c>
      <c r="BL831" s="17" t="s">
        <v>137</v>
      </c>
      <c r="BM831" s="17" t="s">
        <v>2049</v>
      </c>
    </row>
    <row r="832" s="1" customFormat="1">
      <c r="B832" s="38"/>
      <c r="C832" s="39"/>
      <c r="D832" s="218" t="s">
        <v>745</v>
      </c>
      <c r="E832" s="39"/>
      <c r="F832" s="263" t="s">
        <v>2050</v>
      </c>
      <c r="G832" s="39"/>
      <c r="H832" s="39"/>
      <c r="I832" s="130"/>
      <c r="J832" s="39"/>
      <c r="K832" s="39"/>
      <c r="L832" s="43"/>
      <c r="M832" s="264"/>
      <c r="N832" s="79"/>
      <c r="O832" s="79"/>
      <c r="P832" s="79"/>
      <c r="Q832" s="79"/>
      <c r="R832" s="79"/>
      <c r="S832" s="79"/>
      <c r="T832" s="80"/>
      <c r="AT832" s="17" t="s">
        <v>745</v>
      </c>
      <c r="AU832" s="17" t="s">
        <v>82</v>
      </c>
    </row>
    <row r="833" s="13" customFormat="1">
      <c r="B833" s="239"/>
      <c r="C833" s="240"/>
      <c r="D833" s="218" t="s">
        <v>139</v>
      </c>
      <c r="E833" s="241" t="s">
        <v>19</v>
      </c>
      <c r="F833" s="242" t="s">
        <v>2051</v>
      </c>
      <c r="G833" s="240"/>
      <c r="H833" s="241" t="s">
        <v>19</v>
      </c>
      <c r="I833" s="243"/>
      <c r="J833" s="240"/>
      <c r="K833" s="240"/>
      <c r="L833" s="244"/>
      <c r="M833" s="245"/>
      <c r="N833" s="246"/>
      <c r="O833" s="246"/>
      <c r="P833" s="246"/>
      <c r="Q833" s="246"/>
      <c r="R833" s="246"/>
      <c r="S833" s="246"/>
      <c r="T833" s="247"/>
      <c r="AT833" s="248" t="s">
        <v>139</v>
      </c>
      <c r="AU833" s="248" t="s">
        <v>82</v>
      </c>
      <c r="AV833" s="13" t="s">
        <v>80</v>
      </c>
      <c r="AW833" s="13" t="s">
        <v>33</v>
      </c>
      <c r="AX833" s="13" t="s">
        <v>72</v>
      </c>
      <c r="AY833" s="248" t="s">
        <v>130</v>
      </c>
    </row>
    <row r="834" s="11" customFormat="1">
      <c r="B834" s="216"/>
      <c r="C834" s="217"/>
      <c r="D834" s="218" t="s">
        <v>139</v>
      </c>
      <c r="E834" s="219" t="s">
        <v>19</v>
      </c>
      <c r="F834" s="220" t="s">
        <v>2052</v>
      </c>
      <c r="G834" s="217"/>
      <c r="H834" s="221">
        <v>1.9270000000000001</v>
      </c>
      <c r="I834" s="222"/>
      <c r="J834" s="217"/>
      <c r="K834" s="217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139</v>
      </c>
      <c r="AU834" s="227" t="s">
        <v>82</v>
      </c>
      <c r="AV834" s="11" t="s">
        <v>82</v>
      </c>
      <c r="AW834" s="11" t="s">
        <v>33</v>
      </c>
      <c r="AX834" s="11" t="s">
        <v>80</v>
      </c>
      <c r="AY834" s="227" t="s">
        <v>130</v>
      </c>
    </row>
    <row r="835" s="1" customFormat="1" ht="14.4" customHeight="1">
      <c r="B835" s="38"/>
      <c r="C835" s="253" t="s">
        <v>2053</v>
      </c>
      <c r="D835" s="253" t="s">
        <v>741</v>
      </c>
      <c r="E835" s="254" t="s">
        <v>2054</v>
      </c>
      <c r="F835" s="255" t="s">
        <v>2055</v>
      </c>
      <c r="G835" s="256" t="s">
        <v>195</v>
      </c>
      <c r="H835" s="257">
        <v>0.61299999999999999</v>
      </c>
      <c r="I835" s="258"/>
      <c r="J835" s="259">
        <f>ROUND(I835*H835,2)</f>
        <v>0</v>
      </c>
      <c r="K835" s="255" t="s">
        <v>136</v>
      </c>
      <c r="L835" s="260"/>
      <c r="M835" s="261" t="s">
        <v>19</v>
      </c>
      <c r="N835" s="262" t="s">
        <v>43</v>
      </c>
      <c r="O835" s="79"/>
      <c r="P835" s="213">
        <f>O835*H835</f>
        <v>0</v>
      </c>
      <c r="Q835" s="213">
        <v>1</v>
      </c>
      <c r="R835" s="213">
        <f>Q835*H835</f>
        <v>0.61299999999999999</v>
      </c>
      <c r="S835" s="213">
        <v>0</v>
      </c>
      <c r="T835" s="214">
        <f>S835*H835</f>
        <v>0</v>
      </c>
      <c r="AR835" s="17" t="s">
        <v>173</v>
      </c>
      <c r="AT835" s="17" t="s">
        <v>741</v>
      </c>
      <c r="AU835" s="17" t="s">
        <v>82</v>
      </c>
      <c r="AY835" s="17" t="s">
        <v>130</v>
      </c>
      <c r="BE835" s="215">
        <f>IF(N835="základní",J835,0)</f>
        <v>0</v>
      </c>
      <c r="BF835" s="215">
        <f>IF(N835="snížená",J835,0)</f>
        <v>0</v>
      </c>
      <c r="BG835" s="215">
        <f>IF(N835="zákl. přenesená",J835,0)</f>
        <v>0</v>
      </c>
      <c r="BH835" s="215">
        <f>IF(N835="sníž. přenesená",J835,0)</f>
        <v>0</v>
      </c>
      <c r="BI835" s="215">
        <f>IF(N835="nulová",J835,0)</f>
        <v>0</v>
      </c>
      <c r="BJ835" s="17" t="s">
        <v>80</v>
      </c>
      <c r="BK835" s="215">
        <f>ROUND(I835*H835,2)</f>
        <v>0</v>
      </c>
      <c r="BL835" s="17" t="s">
        <v>137</v>
      </c>
      <c r="BM835" s="17" t="s">
        <v>2056</v>
      </c>
    </row>
    <row r="836" s="1" customFormat="1">
      <c r="B836" s="38"/>
      <c r="C836" s="39"/>
      <c r="D836" s="218" t="s">
        <v>745</v>
      </c>
      <c r="E836" s="39"/>
      <c r="F836" s="263" t="s">
        <v>2057</v>
      </c>
      <c r="G836" s="39"/>
      <c r="H836" s="39"/>
      <c r="I836" s="130"/>
      <c r="J836" s="39"/>
      <c r="K836" s="39"/>
      <c r="L836" s="43"/>
      <c r="M836" s="264"/>
      <c r="N836" s="79"/>
      <c r="O836" s="79"/>
      <c r="P836" s="79"/>
      <c r="Q836" s="79"/>
      <c r="R836" s="79"/>
      <c r="S836" s="79"/>
      <c r="T836" s="80"/>
      <c r="AT836" s="17" t="s">
        <v>745</v>
      </c>
      <c r="AU836" s="17" t="s">
        <v>82</v>
      </c>
    </row>
    <row r="837" s="13" customFormat="1">
      <c r="B837" s="239"/>
      <c r="C837" s="240"/>
      <c r="D837" s="218" t="s">
        <v>139</v>
      </c>
      <c r="E837" s="241" t="s">
        <v>19</v>
      </c>
      <c r="F837" s="242" t="s">
        <v>2051</v>
      </c>
      <c r="G837" s="240"/>
      <c r="H837" s="241" t="s">
        <v>19</v>
      </c>
      <c r="I837" s="243"/>
      <c r="J837" s="240"/>
      <c r="K837" s="240"/>
      <c r="L837" s="244"/>
      <c r="M837" s="245"/>
      <c r="N837" s="246"/>
      <c r="O837" s="246"/>
      <c r="P837" s="246"/>
      <c r="Q837" s="246"/>
      <c r="R837" s="246"/>
      <c r="S837" s="246"/>
      <c r="T837" s="247"/>
      <c r="AT837" s="248" t="s">
        <v>139</v>
      </c>
      <c r="AU837" s="248" t="s">
        <v>82</v>
      </c>
      <c r="AV837" s="13" t="s">
        <v>80</v>
      </c>
      <c r="AW837" s="13" t="s">
        <v>33</v>
      </c>
      <c r="AX837" s="13" t="s">
        <v>72</v>
      </c>
      <c r="AY837" s="248" t="s">
        <v>130</v>
      </c>
    </row>
    <row r="838" s="11" customFormat="1">
      <c r="B838" s="216"/>
      <c r="C838" s="217"/>
      <c r="D838" s="218" t="s">
        <v>139</v>
      </c>
      <c r="E838" s="219" t="s">
        <v>19</v>
      </c>
      <c r="F838" s="220" t="s">
        <v>2058</v>
      </c>
      <c r="G838" s="217"/>
      <c r="H838" s="221">
        <v>0.61299999999999999</v>
      </c>
      <c r="I838" s="222"/>
      <c r="J838" s="217"/>
      <c r="K838" s="217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139</v>
      </c>
      <c r="AU838" s="227" t="s">
        <v>82</v>
      </c>
      <c r="AV838" s="11" t="s">
        <v>82</v>
      </c>
      <c r="AW838" s="11" t="s">
        <v>33</v>
      </c>
      <c r="AX838" s="11" t="s">
        <v>80</v>
      </c>
      <c r="AY838" s="227" t="s">
        <v>130</v>
      </c>
    </row>
    <row r="839" s="1" customFormat="1" ht="14.4" customHeight="1">
      <c r="B839" s="38"/>
      <c r="C839" s="204" t="s">
        <v>2059</v>
      </c>
      <c r="D839" s="204" t="s">
        <v>132</v>
      </c>
      <c r="E839" s="205" t="s">
        <v>2060</v>
      </c>
      <c r="F839" s="206" t="s">
        <v>2061</v>
      </c>
      <c r="G839" s="207" t="s">
        <v>721</v>
      </c>
      <c r="H839" s="208">
        <v>1</v>
      </c>
      <c r="I839" s="209"/>
      <c r="J839" s="210">
        <f>ROUND(I839*H839,2)</f>
        <v>0</v>
      </c>
      <c r="K839" s="206" t="s">
        <v>136</v>
      </c>
      <c r="L839" s="43"/>
      <c r="M839" s="211" t="s">
        <v>19</v>
      </c>
      <c r="N839" s="212" t="s">
        <v>43</v>
      </c>
      <c r="O839" s="79"/>
      <c r="P839" s="213">
        <f>O839*H839</f>
        <v>0</v>
      </c>
      <c r="Q839" s="213">
        <v>0</v>
      </c>
      <c r="R839" s="213">
        <f>Q839*H839</f>
        <v>0</v>
      </c>
      <c r="S839" s="213">
        <v>0</v>
      </c>
      <c r="T839" s="214">
        <f>S839*H839</f>
        <v>0</v>
      </c>
      <c r="AR839" s="17" t="s">
        <v>240</v>
      </c>
      <c r="AT839" s="17" t="s">
        <v>132</v>
      </c>
      <c r="AU839" s="17" t="s">
        <v>82</v>
      </c>
      <c r="AY839" s="17" t="s">
        <v>130</v>
      </c>
      <c r="BE839" s="215">
        <f>IF(N839="základní",J839,0)</f>
        <v>0</v>
      </c>
      <c r="BF839" s="215">
        <f>IF(N839="snížená",J839,0)</f>
        <v>0</v>
      </c>
      <c r="BG839" s="215">
        <f>IF(N839="zákl. přenesená",J839,0)</f>
        <v>0</v>
      </c>
      <c r="BH839" s="215">
        <f>IF(N839="sníž. přenesená",J839,0)</f>
        <v>0</v>
      </c>
      <c r="BI839" s="215">
        <f>IF(N839="nulová",J839,0)</f>
        <v>0</v>
      </c>
      <c r="BJ839" s="17" t="s">
        <v>80</v>
      </c>
      <c r="BK839" s="215">
        <f>ROUND(I839*H839,2)</f>
        <v>0</v>
      </c>
      <c r="BL839" s="17" t="s">
        <v>240</v>
      </c>
      <c r="BM839" s="17" t="s">
        <v>2062</v>
      </c>
    </row>
    <row r="840" s="1" customFormat="1" ht="14.4" customHeight="1">
      <c r="B840" s="38"/>
      <c r="C840" s="253" t="s">
        <v>2063</v>
      </c>
      <c r="D840" s="253" t="s">
        <v>741</v>
      </c>
      <c r="E840" s="254" t="s">
        <v>2064</v>
      </c>
      <c r="F840" s="255" t="s">
        <v>2065</v>
      </c>
      <c r="G840" s="256" t="s">
        <v>721</v>
      </c>
      <c r="H840" s="257">
        <v>1</v>
      </c>
      <c r="I840" s="258"/>
      <c r="J840" s="259">
        <f>ROUND(I840*H840,2)</f>
        <v>0</v>
      </c>
      <c r="K840" s="255" t="s">
        <v>19</v>
      </c>
      <c r="L840" s="260"/>
      <c r="M840" s="261" t="s">
        <v>19</v>
      </c>
      <c r="N840" s="262" t="s">
        <v>43</v>
      </c>
      <c r="O840" s="79"/>
      <c r="P840" s="213">
        <f>O840*H840</f>
        <v>0</v>
      </c>
      <c r="Q840" s="213">
        <v>0.084000000000000005</v>
      </c>
      <c r="R840" s="213">
        <f>Q840*H840</f>
        <v>0.084000000000000005</v>
      </c>
      <c r="S840" s="213">
        <v>0</v>
      </c>
      <c r="T840" s="214">
        <f>S840*H840</f>
        <v>0</v>
      </c>
      <c r="AR840" s="17" t="s">
        <v>346</v>
      </c>
      <c r="AT840" s="17" t="s">
        <v>741</v>
      </c>
      <c r="AU840" s="17" t="s">
        <v>82</v>
      </c>
      <c r="AY840" s="17" t="s">
        <v>130</v>
      </c>
      <c r="BE840" s="215">
        <f>IF(N840="základní",J840,0)</f>
        <v>0</v>
      </c>
      <c r="BF840" s="215">
        <f>IF(N840="snížená",J840,0)</f>
        <v>0</v>
      </c>
      <c r="BG840" s="215">
        <f>IF(N840="zákl. přenesená",J840,0)</f>
        <v>0</v>
      </c>
      <c r="BH840" s="215">
        <f>IF(N840="sníž. přenesená",J840,0)</f>
        <v>0</v>
      </c>
      <c r="BI840" s="215">
        <f>IF(N840="nulová",J840,0)</f>
        <v>0</v>
      </c>
      <c r="BJ840" s="17" t="s">
        <v>80</v>
      </c>
      <c r="BK840" s="215">
        <f>ROUND(I840*H840,2)</f>
        <v>0</v>
      </c>
      <c r="BL840" s="17" t="s">
        <v>240</v>
      </c>
      <c r="BM840" s="17" t="s">
        <v>2066</v>
      </c>
    </row>
    <row r="841" s="1" customFormat="1" ht="14.4" customHeight="1">
      <c r="B841" s="38"/>
      <c r="C841" s="204" t="s">
        <v>2067</v>
      </c>
      <c r="D841" s="204" t="s">
        <v>132</v>
      </c>
      <c r="E841" s="205" t="s">
        <v>2068</v>
      </c>
      <c r="F841" s="206" t="s">
        <v>2069</v>
      </c>
      <c r="G841" s="207" t="s">
        <v>721</v>
      </c>
      <c r="H841" s="208">
        <v>2</v>
      </c>
      <c r="I841" s="209"/>
      <c r="J841" s="210">
        <f>ROUND(I841*H841,2)</f>
        <v>0</v>
      </c>
      <c r="K841" s="206" t="s">
        <v>136</v>
      </c>
      <c r="L841" s="43"/>
      <c r="M841" s="211" t="s">
        <v>19</v>
      </c>
      <c r="N841" s="212" t="s">
        <v>43</v>
      </c>
      <c r="O841" s="79"/>
      <c r="P841" s="213">
        <f>O841*H841</f>
        <v>0</v>
      </c>
      <c r="Q841" s="213">
        <v>0</v>
      </c>
      <c r="R841" s="213">
        <f>Q841*H841</f>
        <v>0</v>
      </c>
      <c r="S841" s="213">
        <v>0</v>
      </c>
      <c r="T841" s="214">
        <f>S841*H841</f>
        <v>0</v>
      </c>
      <c r="AR841" s="17" t="s">
        <v>240</v>
      </c>
      <c r="AT841" s="17" t="s">
        <v>132</v>
      </c>
      <c r="AU841" s="17" t="s">
        <v>82</v>
      </c>
      <c r="AY841" s="17" t="s">
        <v>130</v>
      </c>
      <c r="BE841" s="215">
        <f>IF(N841="základní",J841,0)</f>
        <v>0</v>
      </c>
      <c r="BF841" s="215">
        <f>IF(N841="snížená",J841,0)</f>
        <v>0</v>
      </c>
      <c r="BG841" s="215">
        <f>IF(N841="zákl. přenesená",J841,0)</f>
        <v>0</v>
      </c>
      <c r="BH841" s="215">
        <f>IF(N841="sníž. přenesená",J841,0)</f>
        <v>0</v>
      </c>
      <c r="BI841" s="215">
        <f>IF(N841="nulová",J841,0)</f>
        <v>0</v>
      </c>
      <c r="BJ841" s="17" t="s">
        <v>80</v>
      </c>
      <c r="BK841" s="215">
        <f>ROUND(I841*H841,2)</f>
        <v>0</v>
      </c>
      <c r="BL841" s="17" t="s">
        <v>240</v>
      </c>
      <c r="BM841" s="17" t="s">
        <v>2070</v>
      </c>
    </row>
    <row r="842" s="11" customFormat="1">
      <c r="B842" s="216"/>
      <c r="C842" s="217"/>
      <c r="D842" s="218" t="s">
        <v>139</v>
      </c>
      <c r="E842" s="219" t="s">
        <v>19</v>
      </c>
      <c r="F842" s="220" t="s">
        <v>2071</v>
      </c>
      <c r="G842" s="217"/>
      <c r="H842" s="221">
        <v>2</v>
      </c>
      <c r="I842" s="222"/>
      <c r="J842" s="217"/>
      <c r="K842" s="217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139</v>
      </c>
      <c r="AU842" s="227" t="s">
        <v>82</v>
      </c>
      <c r="AV842" s="11" t="s">
        <v>82</v>
      </c>
      <c r="AW842" s="11" t="s">
        <v>33</v>
      </c>
      <c r="AX842" s="11" t="s">
        <v>80</v>
      </c>
      <c r="AY842" s="227" t="s">
        <v>130</v>
      </c>
    </row>
    <row r="843" s="1" customFormat="1" ht="14.4" customHeight="1">
      <c r="B843" s="38"/>
      <c r="C843" s="253" t="s">
        <v>2072</v>
      </c>
      <c r="D843" s="253" t="s">
        <v>741</v>
      </c>
      <c r="E843" s="254" t="s">
        <v>2073</v>
      </c>
      <c r="F843" s="255" t="s">
        <v>2074</v>
      </c>
      <c r="G843" s="256" t="s">
        <v>721</v>
      </c>
      <c r="H843" s="257">
        <v>2</v>
      </c>
      <c r="I843" s="258"/>
      <c r="J843" s="259">
        <f>ROUND(I843*H843,2)</f>
        <v>0</v>
      </c>
      <c r="K843" s="255" t="s">
        <v>19</v>
      </c>
      <c r="L843" s="260"/>
      <c r="M843" s="261" t="s">
        <v>19</v>
      </c>
      <c r="N843" s="262" t="s">
        <v>43</v>
      </c>
      <c r="O843" s="79"/>
      <c r="P843" s="213">
        <f>O843*H843</f>
        <v>0</v>
      </c>
      <c r="Q843" s="213">
        <v>0.066299999999999998</v>
      </c>
      <c r="R843" s="213">
        <f>Q843*H843</f>
        <v>0.1326</v>
      </c>
      <c r="S843" s="213">
        <v>0</v>
      </c>
      <c r="T843" s="214">
        <f>S843*H843</f>
        <v>0</v>
      </c>
      <c r="AR843" s="17" t="s">
        <v>346</v>
      </c>
      <c r="AT843" s="17" t="s">
        <v>741</v>
      </c>
      <c r="AU843" s="17" t="s">
        <v>82</v>
      </c>
      <c r="AY843" s="17" t="s">
        <v>130</v>
      </c>
      <c r="BE843" s="215">
        <f>IF(N843="základní",J843,0)</f>
        <v>0</v>
      </c>
      <c r="BF843" s="215">
        <f>IF(N843="snížená",J843,0)</f>
        <v>0</v>
      </c>
      <c r="BG843" s="215">
        <f>IF(N843="zákl. přenesená",J843,0)</f>
        <v>0</v>
      </c>
      <c r="BH843" s="215">
        <f>IF(N843="sníž. přenesená",J843,0)</f>
        <v>0</v>
      </c>
      <c r="BI843" s="215">
        <f>IF(N843="nulová",J843,0)</f>
        <v>0</v>
      </c>
      <c r="BJ843" s="17" t="s">
        <v>80</v>
      </c>
      <c r="BK843" s="215">
        <f>ROUND(I843*H843,2)</f>
        <v>0</v>
      </c>
      <c r="BL843" s="17" t="s">
        <v>240</v>
      </c>
      <c r="BM843" s="17" t="s">
        <v>2075</v>
      </c>
    </row>
    <row r="844" s="1" customFormat="1" ht="14.4" customHeight="1">
      <c r="B844" s="38"/>
      <c r="C844" s="204" t="s">
        <v>2076</v>
      </c>
      <c r="D844" s="204" t="s">
        <v>132</v>
      </c>
      <c r="E844" s="205" t="s">
        <v>2077</v>
      </c>
      <c r="F844" s="206" t="s">
        <v>2078</v>
      </c>
      <c r="G844" s="207" t="s">
        <v>135</v>
      </c>
      <c r="H844" s="208">
        <v>6.8399999999999999</v>
      </c>
      <c r="I844" s="209"/>
      <c r="J844" s="210">
        <f>ROUND(I844*H844,2)</f>
        <v>0</v>
      </c>
      <c r="K844" s="206" t="s">
        <v>136</v>
      </c>
      <c r="L844" s="43"/>
      <c r="M844" s="211" t="s">
        <v>19</v>
      </c>
      <c r="N844" s="212" t="s">
        <v>43</v>
      </c>
      <c r="O844" s="79"/>
      <c r="P844" s="213">
        <f>O844*H844</f>
        <v>0</v>
      </c>
      <c r="Q844" s="213">
        <v>0.00038000000000000002</v>
      </c>
      <c r="R844" s="213">
        <f>Q844*H844</f>
        <v>0.0025992000000000003</v>
      </c>
      <c r="S844" s="213">
        <v>0</v>
      </c>
      <c r="T844" s="214">
        <f>S844*H844</f>
        <v>0</v>
      </c>
      <c r="AR844" s="17" t="s">
        <v>240</v>
      </c>
      <c r="AT844" s="17" t="s">
        <v>132</v>
      </c>
      <c r="AU844" s="17" t="s">
        <v>82</v>
      </c>
      <c r="AY844" s="17" t="s">
        <v>130</v>
      </c>
      <c r="BE844" s="215">
        <f>IF(N844="základní",J844,0)</f>
        <v>0</v>
      </c>
      <c r="BF844" s="215">
        <f>IF(N844="snížená",J844,0)</f>
        <v>0</v>
      </c>
      <c r="BG844" s="215">
        <f>IF(N844="zákl. přenesená",J844,0)</f>
        <v>0</v>
      </c>
      <c r="BH844" s="215">
        <f>IF(N844="sníž. přenesená",J844,0)</f>
        <v>0</v>
      </c>
      <c r="BI844" s="215">
        <f>IF(N844="nulová",J844,0)</f>
        <v>0</v>
      </c>
      <c r="BJ844" s="17" t="s">
        <v>80</v>
      </c>
      <c r="BK844" s="215">
        <f>ROUND(I844*H844,2)</f>
        <v>0</v>
      </c>
      <c r="BL844" s="17" t="s">
        <v>240</v>
      </c>
      <c r="BM844" s="17" t="s">
        <v>2079</v>
      </c>
    </row>
    <row r="845" s="11" customFormat="1">
      <c r="B845" s="216"/>
      <c r="C845" s="217"/>
      <c r="D845" s="218" t="s">
        <v>139</v>
      </c>
      <c r="E845" s="219" t="s">
        <v>19</v>
      </c>
      <c r="F845" s="220" t="s">
        <v>2080</v>
      </c>
      <c r="G845" s="217"/>
      <c r="H845" s="221">
        <v>2.52</v>
      </c>
      <c r="I845" s="222"/>
      <c r="J845" s="217"/>
      <c r="K845" s="217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139</v>
      </c>
      <c r="AU845" s="227" t="s">
        <v>82</v>
      </c>
      <c r="AV845" s="11" t="s">
        <v>82</v>
      </c>
      <c r="AW845" s="11" t="s">
        <v>33</v>
      </c>
      <c r="AX845" s="11" t="s">
        <v>72</v>
      </c>
      <c r="AY845" s="227" t="s">
        <v>130</v>
      </c>
    </row>
    <row r="846" s="11" customFormat="1">
      <c r="B846" s="216"/>
      <c r="C846" s="217"/>
      <c r="D846" s="218" t="s">
        <v>139</v>
      </c>
      <c r="E846" s="219" t="s">
        <v>19</v>
      </c>
      <c r="F846" s="220" t="s">
        <v>2081</v>
      </c>
      <c r="G846" s="217"/>
      <c r="H846" s="221">
        <v>1.8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139</v>
      </c>
      <c r="AU846" s="227" t="s">
        <v>82</v>
      </c>
      <c r="AV846" s="11" t="s">
        <v>82</v>
      </c>
      <c r="AW846" s="11" t="s">
        <v>33</v>
      </c>
      <c r="AX846" s="11" t="s">
        <v>72</v>
      </c>
      <c r="AY846" s="227" t="s">
        <v>130</v>
      </c>
    </row>
    <row r="847" s="11" customFormat="1">
      <c r="B847" s="216"/>
      <c r="C847" s="217"/>
      <c r="D847" s="218" t="s">
        <v>139</v>
      </c>
      <c r="E847" s="219" t="s">
        <v>19</v>
      </c>
      <c r="F847" s="220" t="s">
        <v>2082</v>
      </c>
      <c r="G847" s="217"/>
      <c r="H847" s="221">
        <v>2.52</v>
      </c>
      <c r="I847" s="222"/>
      <c r="J847" s="217"/>
      <c r="K847" s="217"/>
      <c r="L847" s="223"/>
      <c r="M847" s="224"/>
      <c r="N847" s="225"/>
      <c r="O847" s="225"/>
      <c r="P847" s="225"/>
      <c r="Q847" s="225"/>
      <c r="R847" s="225"/>
      <c r="S847" s="225"/>
      <c r="T847" s="226"/>
      <c r="AT847" s="227" t="s">
        <v>139</v>
      </c>
      <c r="AU847" s="227" t="s">
        <v>82</v>
      </c>
      <c r="AV847" s="11" t="s">
        <v>82</v>
      </c>
      <c r="AW847" s="11" t="s">
        <v>33</v>
      </c>
      <c r="AX847" s="11" t="s">
        <v>72</v>
      </c>
      <c r="AY847" s="227" t="s">
        <v>130</v>
      </c>
    </row>
    <row r="848" s="12" customFormat="1">
      <c r="B848" s="228"/>
      <c r="C848" s="229"/>
      <c r="D848" s="218" t="s">
        <v>139</v>
      </c>
      <c r="E848" s="230" t="s">
        <v>19</v>
      </c>
      <c r="F848" s="231" t="s">
        <v>166</v>
      </c>
      <c r="G848" s="229"/>
      <c r="H848" s="232">
        <v>6.8399999999999999</v>
      </c>
      <c r="I848" s="233"/>
      <c r="J848" s="229"/>
      <c r="K848" s="229"/>
      <c r="L848" s="234"/>
      <c r="M848" s="235"/>
      <c r="N848" s="236"/>
      <c r="O848" s="236"/>
      <c r="P848" s="236"/>
      <c r="Q848" s="236"/>
      <c r="R848" s="236"/>
      <c r="S848" s="236"/>
      <c r="T848" s="237"/>
      <c r="AT848" s="238" t="s">
        <v>139</v>
      </c>
      <c r="AU848" s="238" t="s">
        <v>82</v>
      </c>
      <c r="AV848" s="12" t="s">
        <v>137</v>
      </c>
      <c r="AW848" s="12" t="s">
        <v>33</v>
      </c>
      <c r="AX848" s="12" t="s">
        <v>80</v>
      </c>
      <c r="AY848" s="238" t="s">
        <v>130</v>
      </c>
    </row>
    <row r="849" s="1" customFormat="1" ht="14.4" customHeight="1">
      <c r="B849" s="38"/>
      <c r="C849" s="253" t="s">
        <v>2083</v>
      </c>
      <c r="D849" s="253" t="s">
        <v>741</v>
      </c>
      <c r="E849" s="254" t="s">
        <v>2084</v>
      </c>
      <c r="F849" s="255" t="s">
        <v>2085</v>
      </c>
      <c r="G849" s="256" t="s">
        <v>721</v>
      </c>
      <c r="H849" s="257">
        <v>1</v>
      </c>
      <c r="I849" s="258"/>
      <c r="J849" s="259">
        <f>ROUND(I849*H849,2)</f>
        <v>0</v>
      </c>
      <c r="K849" s="255" t="s">
        <v>19</v>
      </c>
      <c r="L849" s="260"/>
      <c r="M849" s="261" t="s">
        <v>19</v>
      </c>
      <c r="N849" s="262" t="s">
        <v>43</v>
      </c>
      <c r="O849" s="79"/>
      <c r="P849" s="213">
        <f>O849*H849</f>
        <v>0</v>
      </c>
      <c r="Q849" s="213">
        <v>0.0033</v>
      </c>
      <c r="R849" s="213">
        <f>Q849*H849</f>
        <v>0.0033</v>
      </c>
      <c r="S849" s="213">
        <v>0</v>
      </c>
      <c r="T849" s="214">
        <f>S849*H849</f>
        <v>0</v>
      </c>
      <c r="AR849" s="17" t="s">
        <v>346</v>
      </c>
      <c r="AT849" s="17" t="s">
        <v>741</v>
      </c>
      <c r="AU849" s="17" t="s">
        <v>82</v>
      </c>
      <c r="AY849" s="17" t="s">
        <v>130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17" t="s">
        <v>80</v>
      </c>
      <c r="BK849" s="215">
        <f>ROUND(I849*H849,2)</f>
        <v>0</v>
      </c>
      <c r="BL849" s="17" t="s">
        <v>240</v>
      </c>
      <c r="BM849" s="17" t="s">
        <v>2086</v>
      </c>
    </row>
    <row r="850" s="1" customFormat="1" ht="14.4" customHeight="1">
      <c r="B850" s="38"/>
      <c r="C850" s="253" t="s">
        <v>2087</v>
      </c>
      <c r="D850" s="253" t="s">
        <v>741</v>
      </c>
      <c r="E850" s="254" t="s">
        <v>2088</v>
      </c>
      <c r="F850" s="255" t="s">
        <v>2089</v>
      </c>
      <c r="G850" s="256" t="s">
        <v>721</v>
      </c>
      <c r="H850" s="257">
        <v>1</v>
      </c>
      <c r="I850" s="258"/>
      <c r="J850" s="259">
        <f>ROUND(I850*H850,2)</f>
        <v>0</v>
      </c>
      <c r="K850" s="255" t="s">
        <v>19</v>
      </c>
      <c r="L850" s="260"/>
      <c r="M850" s="261" t="s">
        <v>19</v>
      </c>
      <c r="N850" s="262" t="s">
        <v>43</v>
      </c>
      <c r="O850" s="79"/>
      <c r="P850" s="213">
        <f>O850*H850</f>
        <v>0</v>
      </c>
      <c r="Q850" s="213">
        <v>0.0033</v>
      </c>
      <c r="R850" s="213">
        <f>Q850*H850</f>
        <v>0.0033</v>
      </c>
      <c r="S850" s="213">
        <v>0</v>
      </c>
      <c r="T850" s="214">
        <f>S850*H850</f>
        <v>0</v>
      </c>
      <c r="AR850" s="17" t="s">
        <v>346</v>
      </c>
      <c r="AT850" s="17" t="s">
        <v>741</v>
      </c>
      <c r="AU850" s="17" t="s">
        <v>82</v>
      </c>
      <c r="AY850" s="17" t="s">
        <v>130</v>
      </c>
      <c r="BE850" s="215">
        <f>IF(N850="základní",J850,0)</f>
        <v>0</v>
      </c>
      <c r="BF850" s="215">
        <f>IF(N850="snížená",J850,0)</f>
        <v>0</v>
      </c>
      <c r="BG850" s="215">
        <f>IF(N850="zákl. přenesená",J850,0)</f>
        <v>0</v>
      </c>
      <c r="BH850" s="215">
        <f>IF(N850="sníž. přenesená",J850,0)</f>
        <v>0</v>
      </c>
      <c r="BI850" s="215">
        <f>IF(N850="nulová",J850,0)</f>
        <v>0</v>
      </c>
      <c r="BJ850" s="17" t="s">
        <v>80</v>
      </c>
      <c r="BK850" s="215">
        <f>ROUND(I850*H850,2)</f>
        <v>0</v>
      </c>
      <c r="BL850" s="17" t="s">
        <v>240</v>
      </c>
      <c r="BM850" s="17" t="s">
        <v>2090</v>
      </c>
    </row>
    <row r="851" s="1" customFormat="1" ht="14.4" customHeight="1">
      <c r="B851" s="38"/>
      <c r="C851" s="253" t="s">
        <v>2091</v>
      </c>
      <c r="D851" s="253" t="s">
        <v>741</v>
      </c>
      <c r="E851" s="254" t="s">
        <v>2092</v>
      </c>
      <c r="F851" s="255" t="s">
        <v>2093</v>
      </c>
      <c r="G851" s="256" t="s">
        <v>721</v>
      </c>
      <c r="H851" s="257">
        <v>1</v>
      </c>
      <c r="I851" s="258"/>
      <c r="J851" s="259">
        <f>ROUND(I851*H851,2)</f>
        <v>0</v>
      </c>
      <c r="K851" s="255" t="s">
        <v>19</v>
      </c>
      <c r="L851" s="260"/>
      <c r="M851" s="261" t="s">
        <v>19</v>
      </c>
      <c r="N851" s="262" t="s">
        <v>43</v>
      </c>
      <c r="O851" s="79"/>
      <c r="P851" s="213">
        <f>O851*H851</f>
        <v>0</v>
      </c>
      <c r="Q851" s="213">
        <v>0.0033</v>
      </c>
      <c r="R851" s="213">
        <f>Q851*H851</f>
        <v>0.0033</v>
      </c>
      <c r="S851" s="213">
        <v>0</v>
      </c>
      <c r="T851" s="214">
        <f>S851*H851</f>
        <v>0</v>
      </c>
      <c r="AR851" s="17" t="s">
        <v>346</v>
      </c>
      <c r="AT851" s="17" t="s">
        <v>741</v>
      </c>
      <c r="AU851" s="17" t="s">
        <v>82</v>
      </c>
      <c r="AY851" s="17" t="s">
        <v>130</v>
      </c>
      <c r="BE851" s="215">
        <f>IF(N851="základní",J851,0)</f>
        <v>0</v>
      </c>
      <c r="BF851" s="215">
        <f>IF(N851="snížená",J851,0)</f>
        <v>0</v>
      </c>
      <c r="BG851" s="215">
        <f>IF(N851="zákl. přenesená",J851,0)</f>
        <v>0</v>
      </c>
      <c r="BH851" s="215">
        <f>IF(N851="sníž. přenesená",J851,0)</f>
        <v>0</v>
      </c>
      <c r="BI851" s="215">
        <f>IF(N851="nulová",J851,0)</f>
        <v>0</v>
      </c>
      <c r="BJ851" s="17" t="s">
        <v>80</v>
      </c>
      <c r="BK851" s="215">
        <f>ROUND(I851*H851,2)</f>
        <v>0</v>
      </c>
      <c r="BL851" s="17" t="s">
        <v>240</v>
      </c>
      <c r="BM851" s="17" t="s">
        <v>2094</v>
      </c>
    </row>
    <row r="852" s="1" customFormat="1" ht="14.4" customHeight="1">
      <c r="B852" s="38"/>
      <c r="C852" s="204" t="s">
        <v>2095</v>
      </c>
      <c r="D852" s="204" t="s">
        <v>132</v>
      </c>
      <c r="E852" s="205" t="s">
        <v>2096</v>
      </c>
      <c r="F852" s="206" t="s">
        <v>2097</v>
      </c>
      <c r="G852" s="207" t="s">
        <v>721</v>
      </c>
      <c r="H852" s="208">
        <v>2</v>
      </c>
      <c r="I852" s="209"/>
      <c r="J852" s="210">
        <f>ROUND(I852*H852,2)</f>
        <v>0</v>
      </c>
      <c r="K852" s="206" t="s">
        <v>19</v>
      </c>
      <c r="L852" s="43"/>
      <c r="M852" s="211" t="s">
        <v>19</v>
      </c>
      <c r="N852" s="212" t="s">
        <v>43</v>
      </c>
      <c r="O852" s="79"/>
      <c r="P852" s="213">
        <f>O852*H852</f>
        <v>0</v>
      </c>
      <c r="Q852" s="213">
        <v>0</v>
      </c>
      <c r="R852" s="213">
        <f>Q852*H852</f>
        <v>0</v>
      </c>
      <c r="S852" s="213">
        <v>0</v>
      </c>
      <c r="T852" s="214">
        <f>S852*H852</f>
        <v>0</v>
      </c>
      <c r="AR852" s="17" t="s">
        <v>240</v>
      </c>
      <c r="AT852" s="17" t="s">
        <v>132</v>
      </c>
      <c r="AU852" s="17" t="s">
        <v>82</v>
      </c>
      <c r="AY852" s="17" t="s">
        <v>130</v>
      </c>
      <c r="BE852" s="215">
        <f>IF(N852="základní",J852,0)</f>
        <v>0</v>
      </c>
      <c r="BF852" s="215">
        <f>IF(N852="snížená",J852,0)</f>
        <v>0</v>
      </c>
      <c r="BG852" s="215">
        <f>IF(N852="zákl. přenesená",J852,0)</f>
        <v>0</v>
      </c>
      <c r="BH852" s="215">
        <f>IF(N852="sníž. přenesená",J852,0)</f>
        <v>0</v>
      </c>
      <c r="BI852" s="215">
        <f>IF(N852="nulová",J852,0)</f>
        <v>0</v>
      </c>
      <c r="BJ852" s="17" t="s">
        <v>80</v>
      </c>
      <c r="BK852" s="215">
        <f>ROUND(I852*H852,2)</f>
        <v>0</v>
      </c>
      <c r="BL852" s="17" t="s">
        <v>240</v>
      </c>
      <c r="BM852" s="17" t="s">
        <v>2098</v>
      </c>
    </row>
    <row r="853" s="1" customFormat="1" ht="14.4" customHeight="1">
      <c r="B853" s="38"/>
      <c r="C853" s="253" t="s">
        <v>2099</v>
      </c>
      <c r="D853" s="253" t="s">
        <v>741</v>
      </c>
      <c r="E853" s="254" t="s">
        <v>2100</v>
      </c>
      <c r="F853" s="255" t="s">
        <v>2101</v>
      </c>
      <c r="G853" s="256" t="s">
        <v>721</v>
      </c>
      <c r="H853" s="257">
        <v>1</v>
      </c>
      <c r="I853" s="258"/>
      <c r="J853" s="259">
        <f>ROUND(I853*H853,2)</f>
        <v>0</v>
      </c>
      <c r="K853" s="255" t="s">
        <v>19</v>
      </c>
      <c r="L853" s="260"/>
      <c r="M853" s="261" t="s">
        <v>19</v>
      </c>
      <c r="N853" s="262" t="s">
        <v>43</v>
      </c>
      <c r="O853" s="79"/>
      <c r="P853" s="213">
        <f>O853*H853</f>
        <v>0</v>
      </c>
      <c r="Q853" s="213">
        <v>0.00046000000000000001</v>
      </c>
      <c r="R853" s="213">
        <f>Q853*H853</f>
        <v>0.00046000000000000001</v>
      </c>
      <c r="S853" s="213">
        <v>0</v>
      </c>
      <c r="T853" s="214">
        <f>S853*H853</f>
        <v>0</v>
      </c>
      <c r="AR853" s="17" t="s">
        <v>346</v>
      </c>
      <c r="AT853" s="17" t="s">
        <v>741</v>
      </c>
      <c r="AU853" s="17" t="s">
        <v>82</v>
      </c>
      <c r="AY853" s="17" t="s">
        <v>130</v>
      </c>
      <c r="BE853" s="215">
        <f>IF(N853="základní",J853,0)</f>
        <v>0</v>
      </c>
      <c r="BF853" s="215">
        <f>IF(N853="snížená",J853,0)</f>
        <v>0</v>
      </c>
      <c r="BG853" s="215">
        <f>IF(N853="zákl. přenesená",J853,0)</f>
        <v>0</v>
      </c>
      <c r="BH853" s="215">
        <f>IF(N853="sníž. přenesená",J853,0)</f>
        <v>0</v>
      </c>
      <c r="BI853" s="215">
        <f>IF(N853="nulová",J853,0)</f>
        <v>0</v>
      </c>
      <c r="BJ853" s="17" t="s">
        <v>80</v>
      </c>
      <c r="BK853" s="215">
        <f>ROUND(I853*H853,2)</f>
        <v>0</v>
      </c>
      <c r="BL853" s="17" t="s">
        <v>240</v>
      </c>
      <c r="BM853" s="17" t="s">
        <v>2102</v>
      </c>
    </row>
    <row r="854" s="1" customFormat="1" ht="14.4" customHeight="1">
      <c r="B854" s="38"/>
      <c r="C854" s="253" t="s">
        <v>2103</v>
      </c>
      <c r="D854" s="253" t="s">
        <v>741</v>
      </c>
      <c r="E854" s="254" t="s">
        <v>2104</v>
      </c>
      <c r="F854" s="255" t="s">
        <v>2105</v>
      </c>
      <c r="G854" s="256" t="s">
        <v>721</v>
      </c>
      <c r="H854" s="257">
        <v>1</v>
      </c>
      <c r="I854" s="258"/>
      <c r="J854" s="259">
        <f>ROUND(I854*H854,2)</f>
        <v>0</v>
      </c>
      <c r="K854" s="255" t="s">
        <v>19</v>
      </c>
      <c r="L854" s="260"/>
      <c r="M854" s="261" t="s">
        <v>19</v>
      </c>
      <c r="N854" s="262" t="s">
        <v>43</v>
      </c>
      <c r="O854" s="79"/>
      <c r="P854" s="213">
        <f>O854*H854</f>
        <v>0</v>
      </c>
      <c r="Q854" s="213">
        <v>0.00046000000000000001</v>
      </c>
      <c r="R854" s="213">
        <f>Q854*H854</f>
        <v>0.00046000000000000001</v>
      </c>
      <c r="S854" s="213">
        <v>0</v>
      </c>
      <c r="T854" s="214">
        <f>S854*H854</f>
        <v>0</v>
      </c>
      <c r="AR854" s="17" t="s">
        <v>346</v>
      </c>
      <c r="AT854" s="17" t="s">
        <v>741</v>
      </c>
      <c r="AU854" s="17" t="s">
        <v>82</v>
      </c>
      <c r="AY854" s="17" t="s">
        <v>130</v>
      </c>
      <c r="BE854" s="215">
        <f>IF(N854="základní",J854,0)</f>
        <v>0</v>
      </c>
      <c r="BF854" s="215">
        <f>IF(N854="snížená",J854,0)</f>
        <v>0</v>
      </c>
      <c r="BG854" s="215">
        <f>IF(N854="zákl. přenesená",J854,0)</f>
        <v>0</v>
      </c>
      <c r="BH854" s="215">
        <f>IF(N854="sníž. přenesená",J854,0)</f>
        <v>0</v>
      </c>
      <c r="BI854" s="215">
        <f>IF(N854="nulová",J854,0)</f>
        <v>0</v>
      </c>
      <c r="BJ854" s="17" t="s">
        <v>80</v>
      </c>
      <c r="BK854" s="215">
        <f>ROUND(I854*H854,2)</f>
        <v>0</v>
      </c>
      <c r="BL854" s="17" t="s">
        <v>240</v>
      </c>
      <c r="BM854" s="17" t="s">
        <v>2106</v>
      </c>
    </row>
    <row r="855" s="1" customFormat="1" ht="14.4" customHeight="1">
      <c r="B855" s="38"/>
      <c r="C855" s="204" t="s">
        <v>2107</v>
      </c>
      <c r="D855" s="204" t="s">
        <v>132</v>
      </c>
      <c r="E855" s="205" t="s">
        <v>2108</v>
      </c>
      <c r="F855" s="206" t="s">
        <v>2109</v>
      </c>
      <c r="G855" s="207" t="s">
        <v>721</v>
      </c>
      <c r="H855" s="208">
        <v>4</v>
      </c>
      <c r="I855" s="209"/>
      <c r="J855" s="210">
        <f>ROUND(I855*H855,2)</f>
        <v>0</v>
      </c>
      <c r="K855" s="206" t="s">
        <v>19</v>
      </c>
      <c r="L855" s="43"/>
      <c r="M855" s="211" t="s">
        <v>19</v>
      </c>
      <c r="N855" s="212" t="s">
        <v>43</v>
      </c>
      <c r="O855" s="79"/>
      <c r="P855" s="213">
        <f>O855*H855</f>
        <v>0</v>
      </c>
      <c r="Q855" s="213">
        <v>0</v>
      </c>
      <c r="R855" s="213">
        <f>Q855*H855</f>
        <v>0</v>
      </c>
      <c r="S855" s="213">
        <v>0</v>
      </c>
      <c r="T855" s="214">
        <f>S855*H855</f>
        <v>0</v>
      </c>
      <c r="AR855" s="17" t="s">
        <v>240</v>
      </c>
      <c r="AT855" s="17" t="s">
        <v>132</v>
      </c>
      <c r="AU855" s="17" t="s">
        <v>82</v>
      </c>
      <c r="AY855" s="17" t="s">
        <v>130</v>
      </c>
      <c r="BE855" s="215">
        <f>IF(N855="základní",J855,0)</f>
        <v>0</v>
      </c>
      <c r="BF855" s="215">
        <f>IF(N855="snížená",J855,0)</f>
        <v>0</v>
      </c>
      <c r="BG855" s="215">
        <f>IF(N855="zákl. přenesená",J855,0)</f>
        <v>0</v>
      </c>
      <c r="BH855" s="215">
        <f>IF(N855="sníž. přenesená",J855,0)</f>
        <v>0</v>
      </c>
      <c r="BI855" s="215">
        <f>IF(N855="nulová",J855,0)</f>
        <v>0</v>
      </c>
      <c r="BJ855" s="17" t="s">
        <v>80</v>
      </c>
      <c r="BK855" s="215">
        <f>ROUND(I855*H855,2)</f>
        <v>0</v>
      </c>
      <c r="BL855" s="17" t="s">
        <v>240</v>
      </c>
      <c r="BM855" s="17" t="s">
        <v>2110</v>
      </c>
    </row>
    <row r="856" s="1" customFormat="1" ht="14.4" customHeight="1">
      <c r="B856" s="38"/>
      <c r="C856" s="253" t="s">
        <v>2111</v>
      </c>
      <c r="D856" s="253" t="s">
        <v>741</v>
      </c>
      <c r="E856" s="254" t="s">
        <v>2112</v>
      </c>
      <c r="F856" s="255" t="s">
        <v>2113</v>
      </c>
      <c r="G856" s="256" t="s">
        <v>721</v>
      </c>
      <c r="H856" s="257">
        <v>4</v>
      </c>
      <c r="I856" s="258"/>
      <c r="J856" s="259">
        <f>ROUND(I856*H856,2)</f>
        <v>0</v>
      </c>
      <c r="K856" s="255" t="s">
        <v>19</v>
      </c>
      <c r="L856" s="260"/>
      <c r="M856" s="261" t="s">
        <v>19</v>
      </c>
      <c r="N856" s="262" t="s">
        <v>43</v>
      </c>
      <c r="O856" s="79"/>
      <c r="P856" s="213">
        <f>O856*H856</f>
        <v>0</v>
      </c>
      <c r="Q856" s="213">
        <v>0.00046000000000000001</v>
      </c>
      <c r="R856" s="213">
        <f>Q856*H856</f>
        <v>0.0018400000000000001</v>
      </c>
      <c r="S856" s="213">
        <v>0</v>
      </c>
      <c r="T856" s="214">
        <f>S856*H856</f>
        <v>0</v>
      </c>
      <c r="AR856" s="17" t="s">
        <v>346</v>
      </c>
      <c r="AT856" s="17" t="s">
        <v>741</v>
      </c>
      <c r="AU856" s="17" t="s">
        <v>82</v>
      </c>
      <c r="AY856" s="17" t="s">
        <v>130</v>
      </c>
      <c r="BE856" s="215">
        <f>IF(N856="základní",J856,0)</f>
        <v>0</v>
      </c>
      <c r="BF856" s="215">
        <f>IF(N856="snížená",J856,0)</f>
        <v>0</v>
      </c>
      <c r="BG856" s="215">
        <f>IF(N856="zákl. přenesená",J856,0)</f>
        <v>0</v>
      </c>
      <c r="BH856" s="215">
        <f>IF(N856="sníž. přenesená",J856,0)</f>
        <v>0</v>
      </c>
      <c r="BI856" s="215">
        <f>IF(N856="nulová",J856,0)</f>
        <v>0</v>
      </c>
      <c r="BJ856" s="17" t="s">
        <v>80</v>
      </c>
      <c r="BK856" s="215">
        <f>ROUND(I856*H856,2)</f>
        <v>0</v>
      </c>
      <c r="BL856" s="17" t="s">
        <v>240</v>
      </c>
      <c r="BM856" s="17" t="s">
        <v>2114</v>
      </c>
    </row>
    <row r="857" s="1" customFormat="1" ht="14.4" customHeight="1">
      <c r="B857" s="38"/>
      <c r="C857" s="204" t="s">
        <v>2115</v>
      </c>
      <c r="D857" s="204" t="s">
        <v>132</v>
      </c>
      <c r="E857" s="205" t="s">
        <v>2116</v>
      </c>
      <c r="F857" s="206" t="s">
        <v>2117</v>
      </c>
      <c r="G857" s="207" t="s">
        <v>305</v>
      </c>
      <c r="H857" s="208">
        <v>7</v>
      </c>
      <c r="I857" s="209"/>
      <c r="J857" s="210">
        <f>ROUND(I857*H857,2)</f>
        <v>0</v>
      </c>
      <c r="K857" s="206" t="s">
        <v>19</v>
      </c>
      <c r="L857" s="43"/>
      <c r="M857" s="211" t="s">
        <v>19</v>
      </c>
      <c r="N857" s="212" t="s">
        <v>43</v>
      </c>
      <c r="O857" s="79"/>
      <c r="P857" s="213">
        <f>O857*H857</f>
        <v>0</v>
      </c>
      <c r="Q857" s="213">
        <v>5.0000000000000002E-05</v>
      </c>
      <c r="R857" s="213">
        <f>Q857*H857</f>
        <v>0.00035</v>
      </c>
      <c r="S857" s="213">
        <v>0</v>
      </c>
      <c r="T857" s="214">
        <f>S857*H857</f>
        <v>0</v>
      </c>
      <c r="AR857" s="17" t="s">
        <v>240</v>
      </c>
      <c r="AT857" s="17" t="s">
        <v>132</v>
      </c>
      <c r="AU857" s="17" t="s">
        <v>82</v>
      </c>
      <c r="AY857" s="17" t="s">
        <v>130</v>
      </c>
      <c r="BE857" s="215">
        <f>IF(N857="základní",J857,0)</f>
        <v>0</v>
      </c>
      <c r="BF857" s="215">
        <f>IF(N857="snížená",J857,0)</f>
        <v>0</v>
      </c>
      <c r="BG857" s="215">
        <f>IF(N857="zákl. přenesená",J857,0)</f>
        <v>0</v>
      </c>
      <c r="BH857" s="215">
        <f>IF(N857="sníž. přenesená",J857,0)</f>
        <v>0</v>
      </c>
      <c r="BI857" s="215">
        <f>IF(N857="nulová",J857,0)</f>
        <v>0</v>
      </c>
      <c r="BJ857" s="17" t="s">
        <v>80</v>
      </c>
      <c r="BK857" s="215">
        <f>ROUND(I857*H857,2)</f>
        <v>0</v>
      </c>
      <c r="BL857" s="17" t="s">
        <v>240</v>
      </c>
      <c r="BM857" s="17" t="s">
        <v>2118</v>
      </c>
    </row>
    <row r="858" s="1" customFormat="1" ht="14.4" customHeight="1">
      <c r="B858" s="38"/>
      <c r="C858" s="204" t="s">
        <v>2119</v>
      </c>
      <c r="D858" s="204" t="s">
        <v>132</v>
      </c>
      <c r="E858" s="205" t="s">
        <v>2120</v>
      </c>
      <c r="F858" s="206" t="s">
        <v>2121</v>
      </c>
      <c r="G858" s="207" t="s">
        <v>305</v>
      </c>
      <c r="H858" s="208">
        <v>10</v>
      </c>
      <c r="I858" s="209"/>
      <c r="J858" s="210">
        <f>ROUND(I858*H858,2)</f>
        <v>0</v>
      </c>
      <c r="K858" s="206" t="s">
        <v>19</v>
      </c>
      <c r="L858" s="43"/>
      <c r="M858" s="211" t="s">
        <v>19</v>
      </c>
      <c r="N858" s="212" t="s">
        <v>43</v>
      </c>
      <c r="O858" s="79"/>
      <c r="P858" s="213">
        <f>O858*H858</f>
        <v>0</v>
      </c>
      <c r="Q858" s="213">
        <v>0</v>
      </c>
      <c r="R858" s="213">
        <f>Q858*H858</f>
        <v>0</v>
      </c>
      <c r="S858" s="213">
        <v>0</v>
      </c>
      <c r="T858" s="214">
        <f>S858*H858</f>
        <v>0</v>
      </c>
      <c r="AR858" s="17" t="s">
        <v>240</v>
      </c>
      <c r="AT858" s="17" t="s">
        <v>132</v>
      </c>
      <c r="AU858" s="17" t="s">
        <v>82</v>
      </c>
      <c r="AY858" s="17" t="s">
        <v>130</v>
      </c>
      <c r="BE858" s="215">
        <f>IF(N858="základní",J858,0)</f>
        <v>0</v>
      </c>
      <c r="BF858" s="215">
        <f>IF(N858="snížená",J858,0)</f>
        <v>0</v>
      </c>
      <c r="BG858" s="215">
        <f>IF(N858="zákl. přenesená",J858,0)</f>
        <v>0</v>
      </c>
      <c r="BH858" s="215">
        <f>IF(N858="sníž. přenesená",J858,0)</f>
        <v>0</v>
      </c>
      <c r="BI858" s="215">
        <f>IF(N858="nulová",J858,0)</f>
        <v>0</v>
      </c>
      <c r="BJ858" s="17" t="s">
        <v>80</v>
      </c>
      <c r="BK858" s="215">
        <f>ROUND(I858*H858,2)</f>
        <v>0</v>
      </c>
      <c r="BL858" s="17" t="s">
        <v>240</v>
      </c>
      <c r="BM858" s="17" t="s">
        <v>2122</v>
      </c>
    </row>
    <row r="859" s="11" customFormat="1">
      <c r="B859" s="216"/>
      <c r="C859" s="217"/>
      <c r="D859" s="218" t="s">
        <v>139</v>
      </c>
      <c r="E859" s="219" t="s">
        <v>19</v>
      </c>
      <c r="F859" s="220" t="s">
        <v>2123</v>
      </c>
      <c r="G859" s="217"/>
      <c r="H859" s="221">
        <v>10</v>
      </c>
      <c r="I859" s="222"/>
      <c r="J859" s="217"/>
      <c r="K859" s="217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139</v>
      </c>
      <c r="AU859" s="227" t="s">
        <v>82</v>
      </c>
      <c r="AV859" s="11" t="s">
        <v>82</v>
      </c>
      <c r="AW859" s="11" t="s">
        <v>33</v>
      </c>
      <c r="AX859" s="11" t="s">
        <v>80</v>
      </c>
      <c r="AY859" s="227" t="s">
        <v>130</v>
      </c>
    </row>
    <row r="860" s="1" customFormat="1" ht="18" customHeight="1">
      <c r="B860" s="38"/>
      <c r="C860" s="204" t="s">
        <v>2124</v>
      </c>
      <c r="D860" s="204" t="s">
        <v>132</v>
      </c>
      <c r="E860" s="205" t="s">
        <v>2125</v>
      </c>
      <c r="F860" s="206" t="s">
        <v>2126</v>
      </c>
      <c r="G860" s="207" t="s">
        <v>1170</v>
      </c>
      <c r="H860" s="276"/>
      <c r="I860" s="209"/>
      <c r="J860" s="210">
        <f>ROUND(I860*H860,2)</f>
        <v>0</v>
      </c>
      <c r="K860" s="206" t="s">
        <v>136</v>
      </c>
      <c r="L860" s="43"/>
      <c r="M860" s="211" t="s">
        <v>19</v>
      </c>
      <c r="N860" s="212" t="s">
        <v>43</v>
      </c>
      <c r="O860" s="79"/>
      <c r="P860" s="213">
        <f>O860*H860</f>
        <v>0</v>
      </c>
      <c r="Q860" s="213">
        <v>0</v>
      </c>
      <c r="R860" s="213">
        <f>Q860*H860</f>
        <v>0</v>
      </c>
      <c r="S860" s="213">
        <v>0</v>
      </c>
      <c r="T860" s="214">
        <f>S860*H860</f>
        <v>0</v>
      </c>
      <c r="AR860" s="17" t="s">
        <v>240</v>
      </c>
      <c r="AT860" s="17" t="s">
        <v>132</v>
      </c>
      <c r="AU860" s="17" t="s">
        <v>82</v>
      </c>
      <c r="AY860" s="17" t="s">
        <v>130</v>
      </c>
      <c r="BE860" s="215">
        <f>IF(N860="základní",J860,0)</f>
        <v>0</v>
      </c>
      <c r="BF860" s="215">
        <f>IF(N860="snížená",J860,0)</f>
        <v>0</v>
      </c>
      <c r="BG860" s="215">
        <f>IF(N860="zákl. přenesená",J860,0)</f>
        <v>0</v>
      </c>
      <c r="BH860" s="215">
        <f>IF(N860="sníž. přenesená",J860,0)</f>
        <v>0</v>
      </c>
      <c r="BI860" s="215">
        <f>IF(N860="nulová",J860,0)</f>
        <v>0</v>
      </c>
      <c r="BJ860" s="17" t="s">
        <v>80</v>
      </c>
      <c r="BK860" s="215">
        <f>ROUND(I860*H860,2)</f>
        <v>0</v>
      </c>
      <c r="BL860" s="17" t="s">
        <v>240</v>
      </c>
      <c r="BM860" s="17" t="s">
        <v>2127</v>
      </c>
    </row>
    <row r="861" s="10" customFormat="1" ht="22.8" customHeight="1">
      <c r="B861" s="188"/>
      <c r="C861" s="189"/>
      <c r="D861" s="190" t="s">
        <v>71</v>
      </c>
      <c r="E861" s="202" t="s">
        <v>540</v>
      </c>
      <c r="F861" s="202" t="s">
        <v>541</v>
      </c>
      <c r="G861" s="189"/>
      <c r="H861" s="189"/>
      <c r="I861" s="192"/>
      <c r="J861" s="203">
        <f>BK861</f>
        <v>0</v>
      </c>
      <c r="K861" s="189"/>
      <c r="L861" s="194"/>
      <c r="M861" s="195"/>
      <c r="N861" s="196"/>
      <c r="O861" s="196"/>
      <c r="P861" s="197">
        <f>SUM(P862:P880)</f>
        <v>0</v>
      </c>
      <c r="Q861" s="196"/>
      <c r="R861" s="197">
        <f>SUM(R862:R880)</f>
        <v>6.2829031000000004</v>
      </c>
      <c r="S861" s="196"/>
      <c r="T861" s="198">
        <f>SUM(T862:T880)</f>
        <v>17.477720000000001</v>
      </c>
      <c r="AR861" s="199" t="s">
        <v>82</v>
      </c>
      <c r="AT861" s="200" t="s">
        <v>71</v>
      </c>
      <c r="AU861" s="200" t="s">
        <v>80</v>
      </c>
      <c r="AY861" s="199" t="s">
        <v>130</v>
      </c>
      <c r="BK861" s="201">
        <f>SUM(BK862:BK880)</f>
        <v>0</v>
      </c>
    </row>
    <row r="862" s="1" customFormat="1" ht="14.4" customHeight="1">
      <c r="B862" s="38"/>
      <c r="C862" s="204" t="s">
        <v>2128</v>
      </c>
      <c r="D862" s="204" t="s">
        <v>132</v>
      </c>
      <c r="E862" s="205" t="s">
        <v>2129</v>
      </c>
      <c r="F862" s="206" t="s">
        <v>2130</v>
      </c>
      <c r="G862" s="207" t="s">
        <v>135</v>
      </c>
      <c r="H862" s="208">
        <v>47.289999999999999</v>
      </c>
      <c r="I862" s="209"/>
      <c r="J862" s="210">
        <f>ROUND(I862*H862,2)</f>
        <v>0</v>
      </c>
      <c r="K862" s="206" t="s">
        <v>136</v>
      </c>
      <c r="L862" s="43"/>
      <c r="M862" s="211" t="s">
        <v>19</v>
      </c>
      <c r="N862" s="212" t="s">
        <v>43</v>
      </c>
      <c r="O862" s="79"/>
      <c r="P862" s="213">
        <f>O862*H862</f>
        <v>0</v>
      </c>
      <c r="Q862" s="213">
        <v>0.038789999999999998</v>
      </c>
      <c r="R862" s="213">
        <f>Q862*H862</f>
        <v>1.8343790999999998</v>
      </c>
      <c r="S862" s="213">
        <v>0</v>
      </c>
      <c r="T862" s="214">
        <f>S862*H862</f>
        <v>0</v>
      </c>
      <c r="AR862" s="17" t="s">
        <v>240</v>
      </c>
      <c r="AT862" s="17" t="s">
        <v>132</v>
      </c>
      <c r="AU862" s="17" t="s">
        <v>82</v>
      </c>
      <c r="AY862" s="17" t="s">
        <v>130</v>
      </c>
      <c r="BE862" s="215">
        <f>IF(N862="základní",J862,0)</f>
        <v>0</v>
      </c>
      <c r="BF862" s="215">
        <f>IF(N862="snížená",J862,0)</f>
        <v>0</v>
      </c>
      <c r="BG862" s="215">
        <f>IF(N862="zákl. přenesená",J862,0)</f>
        <v>0</v>
      </c>
      <c r="BH862" s="215">
        <f>IF(N862="sníž. přenesená",J862,0)</f>
        <v>0</v>
      </c>
      <c r="BI862" s="215">
        <f>IF(N862="nulová",J862,0)</f>
        <v>0</v>
      </c>
      <c r="BJ862" s="17" t="s">
        <v>80</v>
      </c>
      <c r="BK862" s="215">
        <f>ROUND(I862*H862,2)</f>
        <v>0</v>
      </c>
      <c r="BL862" s="17" t="s">
        <v>240</v>
      </c>
      <c r="BM862" s="17" t="s">
        <v>2131</v>
      </c>
    </row>
    <row r="863" s="11" customFormat="1">
      <c r="B863" s="216"/>
      <c r="C863" s="217"/>
      <c r="D863" s="218" t="s">
        <v>139</v>
      </c>
      <c r="E863" s="219" t="s">
        <v>19</v>
      </c>
      <c r="F863" s="220" t="s">
        <v>2132</v>
      </c>
      <c r="G863" s="217"/>
      <c r="H863" s="221">
        <v>47.289999999999999</v>
      </c>
      <c r="I863" s="222"/>
      <c r="J863" s="217"/>
      <c r="K863" s="217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139</v>
      </c>
      <c r="AU863" s="227" t="s">
        <v>82</v>
      </c>
      <c r="AV863" s="11" t="s">
        <v>82</v>
      </c>
      <c r="AW863" s="11" t="s">
        <v>33</v>
      </c>
      <c r="AX863" s="11" t="s">
        <v>72</v>
      </c>
      <c r="AY863" s="227" t="s">
        <v>130</v>
      </c>
    </row>
    <row r="864" s="12" customFormat="1">
      <c r="B864" s="228"/>
      <c r="C864" s="229"/>
      <c r="D864" s="218" t="s">
        <v>139</v>
      </c>
      <c r="E864" s="230" t="s">
        <v>571</v>
      </c>
      <c r="F864" s="231" t="s">
        <v>166</v>
      </c>
      <c r="G864" s="229"/>
      <c r="H864" s="232">
        <v>47.289999999999999</v>
      </c>
      <c r="I864" s="233"/>
      <c r="J864" s="229"/>
      <c r="K864" s="229"/>
      <c r="L864" s="234"/>
      <c r="M864" s="235"/>
      <c r="N864" s="236"/>
      <c r="O864" s="236"/>
      <c r="P864" s="236"/>
      <c r="Q864" s="236"/>
      <c r="R864" s="236"/>
      <c r="S864" s="236"/>
      <c r="T864" s="237"/>
      <c r="AT864" s="238" t="s">
        <v>139</v>
      </c>
      <c r="AU864" s="238" t="s">
        <v>82</v>
      </c>
      <c r="AV864" s="12" t="s">
        <v>137</v>
      </c>
      <c r="AW864" s="12" t="s">
        <v>33</v>
      </c>
      <c r="AX864" s="12" t="s">
        <v>80</v>
      </c>
      <c r="AY864" s="238" t="s">
        <v>130</v>
      </c>
    </row>
    <row r="865" s="1" customFormat="1" ht="14.4" customHeight="1">
      <c r="B865" s="38"/>
      <c r="C865" s="253" t="s">
        <v>2133</v>
      </c>
      <c r="D865" s="253" t="s">
        <v>741</v>
      </c>
      <c r="E865" s="254" t="s">
        <v>2134</v>
      </c>
      <c r="F865" s="255" t="s">
        <v>2135</v>
      </c>
      <c r="G865" s="256" t="s">
        <v>721</v>
      </c>
      <c r="H865" s="257">
        <v>1182.25</v>
      </c>
      <c r="I865" s="258"/>
      <c r="J865" s="259">
        <f>ROUND(I865*H865,2)</f>
        <v>0</v>
      </c>
      <c r="K865" s="255" t="s">
        <v>136</v>
      </c>
      <c r="L865" s="260"/>
      <c r="M865" s="261" t="s">
        <v>19</v>
      </c>
      <c r="N865" s="262" t="s">
        <v>43</v>
      </c>
      <c r="O865" s="79"/>
      <c r="P865" s="213">
        <f>O865*H865</f>
        <v>0</v>
      </c>
      <c r="Q865" s="213">
        <v>0.0023600000000000001</v>
      </c>
      <c r="R865" s="213">
        <f>Q865*H865</f>
        <v>2.7901100000000003</v>
      </c>
      <c r="S865" s="213">
        <v>0</v>
      </c>
      <c r="T865" s="214">
        <f>S865*H865</f>
        <v>0</v>
      </c>
      <c r="AR865" s="17" t="s">
        <v>346</v>
      </c>
      <c r="AT865" s="17" t="s">
        <v>741</v>
      </c>
      <c r="AU865" s="17" t="s">
        <v>82</v>
      </c>
      <c r="AY865" s="17" t="s">
        <v>130</v>
      </c>
      <c r="BE865" s="215">
        <f>IF(N865="základní",J865,0)</f>
        <v>0</v>
      </c>
      <c r="BF865" s="215">
        <f>IF(N865="snížená",J865,0)</f>
        <v>0</v>
      </c>
      <c r="BG865" s="215">
        <f>IF(N865="zákl. přenesená",J865,0)</f>
        <v>0</v>
      </c>
      <c r="BH865" s="215">
        <f>IF(N865="sníž. přenesená",J865,0)</f>
        <v>0</v>
      </c>
      <c r="BI865" s="215">
        <f>IF(N865="nulová",J865,0)</f>
        <v>0</v>
      </c>
      <c r="BJ865" s="17" t="s">
        <v>80</v>
      </c>
      <c r="BK865" s="215">
        <f>ROUND(I865*H865,2)</f>
        <v>0</v>
      </c>
      <c r="BL865" s="17" t="s">
        <v>240</v>
      </c>
      <c r="BM865" s="17" t="s">
        <v>2136</v>
      </c>
    </row>
    <row r="866" s="1" customFormat="1">
      <c r="B866" s="38"/>
      <c r="C866" s="39"/>
      <c r="D866" s="218" t="s">
        <v>745</v>
      </c>
      <c r="E866" s="39"/>
      <c r="F866" s="263" t="s">
        <v>2137</v>
      </c>
      <c r="G866" s="39"/>
      <c r="H866" s="39"/>
      <c r="I866" s="130"/>
      <c r="J866" s="39"/>
      <c r="K866" s="39"/>
      <c r="L866" s="43"/>
      <c r="M866" s="264"/>
      <c r="N866" s="79"/>
      <c r="O866" s="79"/>
      <c r="P866" s="79"/>
      <c r="Q866" s="79"/>
      <c r="R866" s="79"/>
      <c r="S866" s="79"/>
      <c r="T866" s="80"/>
      <c r="AT866" s="17" t="s">
        <v>745</v>
      </c>
      <c r="AU866" s="17" t="s">
        <v>82</v>
      </c>
    </row>
    <row r="867" s="11" customFormat="1">
      <c r="B867" s="216"/>
      <c r="C867" s="217"/>
      <c r="D867" s="218" t="s">
        <v>139</v>
      </c>
      <c r="E867" s="217"/>
      <c r="F867" s="220" t="s">
        <v>2138</v>
      </c>
      <c r="G867" s="217"/>
      <c r="H867" s="221">
        <v>1182.25</v>
      </c>
      <c r="I867" s="222"/>
      <c r="J867" s="217"/>
      <c r="K867" s="217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139</v>
      </c>
      <c r="AU867" s="227" t="s">
        <v>82</v>
      </c>
      <c r="AV867" s="11" t="s">
        <v>82</v>
      </c>
      <c r="AW867" s="11" t="s">
        <v>4</v>
      </c>
      <c r="AX867" s="11" t="s">
        <v>80</v>
      </c>
      <c r="AY867" s="227" t="s">
        <v>130</v>
      </c>
    </row>
    <row r="868" s="1" customFormat="1" ht="14.4" customHeight="1">
      <c r="B868" s="38"/>
      <c r="C868" s="204" t="s">
        <v>2139</v>
      </c>
      <c r="D868" s="204" t="s">
        <v>132</v>
      </c>
      <c r="E868" s="205" t="s">
        <v>2140</v>
      </c>
      <c r="F868" s="206" t="s">
        <v>2141</v>
      </c>
      <c r="G868" s="207" t="s">
        <v>135</v>
      </c>
      <c r="H868" s="208">
        <v>47.289999999999999</v>
      </c>
      <c r="I868" s="209"/>
      <c r="J868" s="210">
        <f>ROUND(I868*H868,2)</f>
        <v>0</v>
      </c>
      <c r="K868" s="206" t="s">
        <v>136</v>
      </c>
      <c r="L868" s="43"/>
      <c r="M868" s="211" t="s">
        <v>19</v>
      </c>
      <c r="N868" s="212" t="s">
        <v>43</v>
      </c>
      <c r="O868" s="79"/>
      <c r="P868" s="213">
        <f>O868*H868</f>
        <v>0</v>
      </c>
      <c r="Q868" s="213">
        <v>0.00020000000000000001</v>
      </c>
      <c r="R868" s="213">
        <f>Q868*H868</f>
        <v>0.0094580000000000011</v>
      </c>
      <c r="S868" s="213">
        <v>0</v>
      </c>
      <c r="T868" s="214">
        <f>S868*H868</f>
        <v>0</v>
      </c>
      <c r="AR868" s="17" t="s">
        <v>240</v>
      </c>
      <c r="AT868" s="17" t="s">
        <v>132</v>
      </c>
      <c r="AU868" s="17" t="s">
        <v>82</v>
      </c>
      <c r="AY868" s="17" t="s">
        <v>130</v>
      </c>
      <c r="BE868" s="215">
        <f>IF(N868="základní",J868,0)</f>
        <v>0</v>
      </c>
      <c r="BF868" s="215">
        <f>IF(N868="snížená",J868,0)</f>
        <v>0</v>
      </c>
      <c r="BG868" s="215">
        <f>IF(N868="zákl. přenesená",J868,0)</f>
        <v>0</v>
      </c>
      <c r="BH868" s="215">
        <f>IF(N868="sníž. přenesená",J868,0)</f>
        <v>0</v>
      </c>
      <c r="BI868" s="215">
        <f>IF(N868="nulová",J868,0)</f>
        <v>0</v>
      </c>
      <c r="BJ868" s="17" t="s">
        <v>80</v>
      </c>
      <c r="BK868" s="215">
        <f>ROUND(I868*H868,2)</f>
        <v>0</v>
      </c>
      <c r="BL868" s="17" t="s">
        <v>240</v>
      </c>
      <c r="BM868" s="17" t="s">
        <v>2142</v>
      </c>
    </row>
    <row r="869" s="1" customFormat="1" ht="14.4" customHeight="1">
      <c r="B869" s="38"/>
      <c r="C869" s="204" t="s">
        <v>2143</v>
      </c>
      <c r="D869" s="204" t="s">
        <v>132</v>
      </c>
      <c r="E869" s="205" t="s">
        <v>2144</v>
      </c>
      <c r="F869" s="206" t="s">
        <v>2145</v>
      </c>
      <c r="G869" s="207" t="s">
        <v>135</v>
      </c>
      <c r="H869" s="208">
        <v>81.670000000000002</v>
      </c>
      <c r="I869" s="209"/>
      <c r="J869" s="210">
        <f>ROUND(I869*H869,2)</f>
        <v>0</v>
      </c>
      <c r="K869" s="206" t="s">
        <v>136</v>
      </c>
      <c r="L869" s="43"/>
      <c r="M869" s="211" t="s">
        <v>19</v>
      </c>
      <c r="N869" s="212" t="s">
        <v>43</v>
      </c>
      <c r="O869" s="79"/>
      <c r="P869" s="213">
        <f>O869*H869</f>
        <v>0</v>
      </c>
      <c r="Q869" s="213">
        <v>0.00029999999999999997</v>
      </c>
      <c r="R869" s="213">
        <f>Q869*H869</f>
        <v>0.024500999999999998</v>
      </c>
      <c r="S869" s="213">
        <v>0</v>
      </c>
      <c r="T869" s="214">
        <f>S869*H869</f>
        <v>0</v>
      </c>
      <c r="AR869" s="17" t="s">
        <v>240</v>
      </c>
      <c r="AT869" s="17" t="s">
        <v>132</v>
      </c>
      <c r="AU869" s="17" t="s">
        <v>82</v>
      </c>
      <c r="AY869" s="17" t="s">
        <v>130</v>
      </c>
      <c r="BE869" s="215">
        <f>IF(N869="základní",J869,0)</f>
        <v>0</v>
      </c>
      <c r="BF869" s="215">
        <f>IF(N869="snížená",J869,0)</f>
        <v>0</v>
      </c>
      <c r="BG869" s="215">
        <f>IF(N869="zákl. přenesená",J869,0)</f>
        <v>0</v>
      </c>
      <c r="BH869" s="215">
        <f>IF(N869="sníž. přenesená",J869,0)</f>
        <v>0</v>
      </c>
      <c r="BI869" s="215">
        <f>IF(N869="nulová",J869,0)</f>
        <v>0</v>
      </c>
      <c r="BJ869" s="17" t="s">
        <v>80</v>
      </c>
      <c r="BK869" s="215">
        <f>ROUND(I869*H869,2)</f>
        <v>0</v>
      </c>
      <c r="BL869" s="17" t="s">
        <v>240</v>
      </c>
      <c r="BM869" s="17" t="s">
        <v>2146</v>
      </c>
    </row>
    <row r="870" s="11" customFormat="1">
      <c r="B870" s="216"/>
      <c r="C870" s="217"/>
      <c r="D870" s="218" t="s">
        <v>139</v>
      </c>
      <c r="E870" s="219" t="s">
        <v>19</v>
      </c>
      <c r="F870" s="220" t="s">
        <v>977</v>
      </c>
      <c r="G870" s="217"/>
      <c r="H870" s="221">
        <v>47.289999999999999</v>
      </c>
      <c r="I870" s="222"/>
      <c r="J870" s="217"/>
      <c r="K870" s="217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139</v>
      </c>
      <c r="AU870" s="227" t="s">
        <v>82</v>
      </c>
      <c r="AV870" s="11" t="s">
        <v>82</v>
      </c>
      <c r="AW870" s="11" t="s">
        <v>33</v>
      </c>
      <c r="AX870" s="11" t="s">
        <v>72</v>
      </c>
      <c r="AY870" s="227" t="s">
        <v>130</v>
      </c>
    </row>
    <row r="871" s="11" customFormat="1">
      <c r="B871" s="216"/>
      <c r="C871" s="217"/>
      <c r="D871" s="218" t="s">
        <v>139</v>
      </c>
      <c r="E871" s="219" t="s">
        <v>19</v>
      </c>
      <c r="F871" s="220" t="s">
        <v>2147</v>
      </c>
      <c r="G871" s="217"/>
      <c r="H871" s="221">
        <v>34.380000000000003</v>
      </c>
      <c r="I871" s="222"/>
      <c r="J871" s="217"/>
      <c r="K871" s="217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139</v>
      </c>
      <c r="AU871" s="227" t="s">
        <v>82</v>
      </c>
      <c r="AV871" s="11" t="s">
        <v>82</v>
      </c>
      <c r="AW871" s="11" t="s">
        <v>33</v>
      </c>
      <c r="AX871" s="11" t="s">
        <v>72</v>
      </c>
      <c r="AY871" s="227" t="s">
        <v>130</v>
      </c>
    </row>
    <row r="872" s="12" customFormat="1">
      <c r="B872" s="228"/>
      <c r="C872" s="229"/>
      <c r="D872" s="218" t="s">
        <v>139</v>
      </c>
      <c r="E872" s="230" t="s">
        <v>19</v>
      </c>
      <c r="F872" s="231" t="s">
        <v>166</v>
      </c>
      <c r="G872" s="229"/>
      <c r="H872" s="232">
        <v>81.670000000000002</v>
      </c>
      <c r="I872" s="233"/>
      <c r="J872" s="229"/>
      <c r="K872" s="229"/>
      <c r="L872" s="234"/>
      <c r="M872" s="235"/>
      <c r="N872" s="236"/>
      <c r="O872" s="236"/>
      <c r="P872" s="236"/>
      <c r="Q872" s="236"/>
      <c r="R872" s="236"/>
      <c r="S872" s="236"/>
      <c r="T872" s="237"/>
      <c r="AT872" s="238" t="s">
        <v>139</v>
      </c>
      <c r="AU872" s="238" t="s">
        <v>82</v>
      </c>
      <c r="AV872" s="12" t="s">
        <v>137</v>
      </c>
      <c r="AW872" s="12" t="s">
        <v>33</v>
      </c>
      <c r="AX872" s="12" t="s">
        <v>80</v>
      </c>
      <c r="AY872" s="238" t="s">
        <v>130</v>
      </c>
    </row>
    <row r="873" s="1" customFormat="1" ht="14.4" customHeight="1">
      <c r="B873" s="38"/>
      <c r="C873" s="204" t="s">
        <v>2148</v>
      </c>
      <c r="D873" s="204" t="s">
        <v>132</v>
      </c>
      <c r="E873" s="205" t="s">
        <v>2149</v>
      </c>
      <c r="F873" s="206" t="s">
        <v>2150</v>
      </c>
      <c r="G873" s="207" t="s">
        <v>135</v>
      </c>
      <c r="H873" s="208">
        <v>34.380000000000003</v>
      </c>
      <c r="I873" s="209"/>
      <c r="J873" s="210">
        <f>ROUND(I873*H873,2)</f>
        <v>0</v>
      </c>
      <c r="K873" s="206" t="s">
        <v>19</v>
      </c>
      <c r="L873" s="43"/>
      <c r="M873" s="211" t="s">
        <v>19</v>
      </c>
      <c r="N873" s="212" t="s">
        <v>43</v>
      </c>
      <c r="O873" s="79"/>
      <c r="P873" s="213">
        <f>O873*H873</f>
        <v>0</v>
      </c>
      <c r="Q873" s="213">
        <v>0.04725</v>
      </c>
      <c r="R873" s="213">
        <f>Q873*H873</f>
        <v>1.6244550000000002</v>
      </c>
      <c r="S873" s="213">
        <v>0</v>
      </c>
      <c r="T873" s="214">
        <f>S873*H873</f>
        <v>0</v>
      </c>
      <c r="AR873" s="17" t="s">
        <v>240</v>
      </c>
      <c r="AT873" s="17" t="s">
        <v>132</v>
      </c>
      <c r="AU873" s="17" t="s">
        <v>82</v>
      </c>
      <c r="AY873" s="17" t="s">
        <v>130</v>
      </c>
      <c r="BE873" s="215">
        <f>IF(N873="základní",J873,0)</f>
        <v>0</v>
      </c>
      <c r="BF873" s="215">
        <f>IF(N873="snížená",J873,0)</f>
        <v>0</v>
      </c>
      <c r="BG873" s="215">
        <f>IF(N873="zákl. přenesená",J873,0)</f>
        <v>0</v>
      </c>
      <c r="BH873" s="215">
        <f>IF(N873="sníž. přenesená",J873,0)</f>
        <v>0</v>
      </c>
      <c r="BI873" s="215">
        <f>IF(N873="nulová",J873,0)</f>
        <v>0</v>
      </c>
      <c r="BJ873" s="17" t="s">
        <v>80</v>
      </c>
      <c r="BK873" s="215">
        <f>ROUND(I873*H873,2)</f>
        <v>0</v>
      </c>
      <c r="BL873" s="17" t="s">
        <v>240</v>
      </c>
      <c r="BM873" s="17" t="s">
        <v>2151</v>
      </c>
    </row>
    <row r="874" s="11" customFormat="1">
      <c r="B874" s="216"/>
      <c r="C874" s="217"/>
      <c r="D874" s="218" t="s">
        <v>139</v>
      </c>
      <c r="E874" s="219" t="s">
        <v>19</v>
      </c>
      <c r="F874" s="220" t="s">
        <v>2152</v>
      </c>
      <c r="G874" s="217"/>
      <c r="H874" s="221">
        <v>15.789999999999999</v>
      </c>
      <c r="I874" s="222"/>
      <c r="J874" s="217"/>
      <c r="K874" s="217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139</v>
      </c>
      <c r="AU874" s="227" t="s">
        <v>82</v>
      </c>
      <c r="AV874" s="11" t="s">
        <v>82</v>
      </c>
      <c r="AW874" s="11" t="s">
        <v>33</v>
      </c>
      <c r="AX874" s="11" t="s">
        <v>72</v>
      </c>
      <c r="AY874" s="227" t="s">
        <v>130</v>
      </c>
    </row>
    <row r="875" s="11" customFormat="1">
      <c r="B875" s="216"/>
      <c r="C875" s="217"/>
      <c r="D875" s="218" t="s">
        <v>139</v>
      </c>
      <c r="E875" s="219" t="s">
        <v>19</v>
      </c>
      <c r="F875" s="220" t="s">
        <v>2153</v>
      </c>
      <c r="G875" s="217"/>
      <c r="H875" s="221">
        <v>18.59</v>
      </c>
      <c r="I875" s="222"/>
      <c r="J875" s="217"/>
      <c r="K875" s="217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139</v>
      </c>
      <c r="AU875" s="227" t="s">
        <v>82</v>
      </c>
      <c r="AV875" s="11" t="s">
        <v>82</v>
      </c>
      <c r="AW875" s="11" t="s">
        <v>33</v>
      </c>
      <c r="AX875" s="11" t="s">
        <v>72</v>
      </c>
      <c r="AY875" s="227" t="s">
        <v>130</v>
      </c>
    </row>
    <row r="876" s="12" customFormat="1">
      <c r="B876" s="228"/>
      <c r="C876" s="229"/>
      <c r="D876" s="218" t="s">
        <v>139</v>
      </c>
      <c r="E876" s="230" t="s">
        <v>584</v>
      </c>
      <c r="F876" s="231" t="s">
        <v>166</v>
      </c>
      <c r="G876" s="229"/>
      <c r="H876" s="232">
        <v>34.380000000000003</v>
      </c>
      <c r="I876" s="233"/>
      <c r="J876" s="229"/>
      <c r="K876" s="229"/>
      <c r="L876" s="234"/>
      <c r="M876" s="235"/>
      <c r="N876" s="236"/>
      <c r="O876" s="236"/>
      <c r="P876" s="236"/>
      <c r="Q876" s="236"/>
      <c r="R876" s="236"/>
      <c r="S876" s="236"/>
      <c r="T876" s="237"/>
      <c r="AT876" s="238" t="s">
        <v>139</v>
      </c>
      <c r="AU876" s="238" t="s">
        <v>82</v>
      </c>
      <c r="AV876" s="12" t="s">
        <v>137</v>
      </c>
      <c r="AW876" s="12" t="s">
        <v>33</v>
      </c>
      <c r="AX876" s="12" t="s">
        <v>80</v>
      </c>
      <c r="AY876" s="238" t="s">
        <v>130</v>
      </c>
    </row>
    <row r="877" s="1" customFormat="1" ht="14.4" customHeight="1">
      <c r="B877" s="38"/>
      <c r="C877" s="204" t="s">
        <v>2154</v>
      </c>
      <c r="D877" s="204" t="s">
        <v>132</v>
      </c>
      <c r="E877" s="205" t="s">
        <v>2155</v>
      </c>
      <c r="F877" s="206" t="s">
        <v>2156</v>
      </c>
      <c r="G877" s="207" t="s">
        <v>135</v>
      </c>
      <c r="H877" s="208">
        <v>34.380000000000003</v>
      </c>
      <c r="I877" s="209"/>
      <c r="J877" s="210">
        <f>ROUND(I877*H877,2)</f>
        <v>0</v>
      </c>
      <c r="K877" s="206" t="s">
        <v>19</v>
      </c>
      <c r="L877" s="43"/>
      <c r="M877" s="211" t="s">
        <v>19</v>
      </c>
      <c r="N877" s="212" t="s">
        <v>43</v>
      </c>
      <c r="O877" s="79"/>
      <c r="P877" s="213">
        <f>O877*H877</f>
        <v>0</v>
      </c>
      <c r="Q877" s="213">
        <v>0</v>
      </c>
      <c r="R877" s="213">
        <f>Q877*H877</f>
        <v>0</v>
      </c>
      <c r="S877" s="213">
        <v>0.49399999999999999</v>
      </c>
      <c r="T877" s="214">
        <f>S877*H877</f>
        <v>16.983720000000002</v>
      </c>
      <c r="AR877" s="17" t="s">
        <v>137</v>
      </c>
      <c r="AT877" s="17" t="s">
        <v>132</v>
      </c>
      <c r="AU877" s="17" t="s">
        <v>82</v>
      </c>
      <c r="AY877" s="17" t="s">
        <v>130</v>
      </c>
      <c r="BE877" s="215">
        <f>IF(N877="základní",J877,0)</f>
        <v>0</v>
      </c>
      <c r="BF877" s="215">
        <f>IF(N877="snížená",J877,0)</f>
        <v>0</v>
      </c>
      <c r="BG877" s="215">
        <f>IF(N877="zákl. přenesená",J877,0)</f>
        <v>0</v>
      </c>
      <c r="BH877" s="215">
        <f>IF(N877="sníž. přenesená",J877,0)</f>
        <v>0</v>
      </c>
      <c r="BI877" s="215">
        <f>IF(N877="nulová",J877,0)</f>
        <v>0</v>
      </c>
      <c r="BJ877" s="17" t="s">
        <v>80</v>
      </c>
      <c r="BK877" s="215">
        <f>ROUND(I877*H877,2)</f>
        <v>0</v>
      </c>
      <c r="BL877" s="17" t="s">
        <v>137</v>
      </c>
      <c r="BM877" s="17" t="s">
        <v>2157</v>
      </c>
    </row>
    <row r="878" s="11" customFormat="1">
      <c r="B878" s="216"/>
      <c r="C878" s="217"/>
      <c r="D878" s="218" t="s">
        <v>139</v>
      </c>
      <c r="E878" s="219" t="s">
        <v>19</v>
      </c>
      <c r="F878" s="220" t="s">
        <v>2147</v>
      </c>
      <c r="G878" s="217"/>
      <c r="H878" s="221">
        <v>34.380000000000003</v>
      </c>
      <c r="I878" s="222"/>
      <c r="J878" s="217"/>
      <c r="K878" s="217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139</v>
      </c>
      <c r="AU878" s="227" t="s">
        <v>82</v>
      </c>
      <c r="AV878" s="11" t="s">
        <v>82</v>
      </c>
      <c r="AW878" s="11" t="s">
        <v>33</v>
      </c>
      <c r="AX878" s="11" t="s">
        <v>80</v>
      </c>
      <c r="AY878" s="227" t="s">
        <v>130</v>
      </c>
    </row>
    <row r="879" s="1" customFormat="1" ht="18" customHeight="1">
      <c r="B879" s="38"/>
      <c r="C879" s="204" t="s">
        <v>2158</v>
      </c>
      <c r="D879" s="204" t="s">
        <v>132</v>
      </c>
      <c r="E879" s="205" t="s">
        <v>2159</v>
      </c>
      <c r="F879" s="206" t="s">
        <v>2160</v>
      </c>
      <c r="G879" s="207" t="s">
        <v>1252</v>
      </c>
      <c r="H879" s="208">
        <v>1</v>
      </c>
      <c r="I879" s="209"/>
      <c r="J879" s="210">
        <f>ROUND(I879*H879,2)</f>
        <v>0</v>
      </c>
      <c r="K879" s="206" t="s">
        <v>19</v>
      </c>
      <c r="L879" s="43"/>
      <c r="M879" s="211" t="s">
        <v>19</v>
      </c>
      <c r="N879" s="212" t="s">
        <v>43</v>
      </c>
      <c r="O879" s="79"/>
      <c r="P879" s="213">
        <f>O879*H879</f>
        <v>0</v>
      </c>
      <c r="Q879" s="213">
        <v>0</v>
      </c>
      <c r="R879" s="213">
        <f>Q879*H879</f>
        <v>0</v>
      </c>
      <c r="S879" s="213">
        <v>0.49399999999999999</v>
      </c>
      <c r="T879" s="214">
        <f>S879*H879</f>
        <v>0.49399999999999999</v>
      </c>
      <c r="AR879" s="17" t="s">
        <v>137</v>
      </c>
      <c r="AT879" s="17" t="s">
        <v>132</v>
      </c>
      <c r="AU879" s="17" t="s">
        <v>82</v>
      </c>
      <c r="AY879" s="17" t="s">
        <v>130</v>
      </c>
      <c r="BE879" s="215">
        <f>IF(N879="základní",J879,0)</f>
        <v>0</v>
      </c>
      <c r="BF879" s="215">
        <f>IF(N879="snížená",J879,0)</f>
        <v>0</v>
      </c>
      <c r="BG879" s="215">
        <f>IF(N879="zákl. přenesená",J879,0)</f>
        <v>0</v>
      </c>
      <c r="BH879" s="215">
        <f>IF(N879="sníž. přenesená",J879,0)</f>
        <v>0</v>
      </c>
      <c r="BI879" s="215">
        <f>IF(N879="nulová",J879,0)</f>
        <v>0</v>
      </c>
      <c r="BJ879" s="17" t="s">
        <v>80</v>
      </c>
      <c r="BK879" s="215">
        <f>ROUND(I879*H879,2)</f>
        <v>0</v>
      </c>
      <c r="BL879" s="17" t="s">
        <v>137</v>
      </c>
      <c r="BM879" s="17" t="s">
        <v>2161</v>
      </c>
    </row>
    <row r="880" s="1" customFormat="1" ht="18" customHeight="1">
      <c r="B880" s="38"/>
      <c r="C880" s="204" t="s">
        <v>2162</v>
      </c>
      <c r="D880" s="204" t="s">
        <v>132</v>
      </c>
      <c r="E880" s="205" t="s">
        <v>2163</v>
      </c>
      <c r="F880" s="206" t="s">
        <v>2164</v>
      </c>
      <c r="G880" s="207" t="s">
        <v>1170</v>
      </c>
      <c r="H880" s="276"/>
      <c r="I880" s="209"/>
      <c r="J880" s="210">
        <f>ROUND(I880*H880,2)</f>
        <v>0</v>
      </c>
      <c r="K880" s="206" t="s">
        <v>136</v>
      </c>
      <c r="L880" s="43"/>
      <c r="M880" s="211" t="s">
        <v>19</v>
      </c>
      <c r="N880" s="212" t="s">
        <v>43</v>
      </c>
      <c r="O880" s="79"/>
      <c r="P880" s="213">
        <f>O880*H880</f>
        <v>0</v>
      </c>
      <c r="Q880" s="213">
        <v>0</v>
      </c>
      <c r="R880" s="213">
        <f>Q880*H880</f>
        <v>0</v>
      </c>
      <c r="S880" s="213">
        <v>0</v>
      </c>
      <c r="T880" s="214">
        <f>S880*H880</f>
        <v>0</v>
      </c>
      <c r="AR880" s="17" t="s">
        <v>240</v>
      </c>
      <c r="AT880" s="17" t="s">
        <v>132</v>
      </c>
      <c r="AU880" s="17" t="s">
        <v>82</v>
      </c>
      <c r="AY880" s="17" t="s">
        <v>130</v>
      </c>
      <c r="BE880" s="215">
        <f>IF(N880="základní",J880,0)</f>
        <v>0</v>
      </c>
      <c r="BF880" s="215">
        <f>IF(N880="snížená",J880,0)</f>
        <v>0</v>
      </c>
      <c r="BG880" s="215">
        <f>IF(N880="zákl. přenesená",J880,0)</f>
        <v>0</v>
      </c>
      <c r="BH880" s="215">
        <f>IF(N880="sníž. přenesená",J880,0)</f>
        <v>0</v>
      </c>
      <c r="BI880" s="215">
        <f>IF(N880="nulová",J880,0)</f>
        <v>0</v>
      </c>
      <c r="BJ880" s="17" t="s">
        <v>80</v>
      </c>
      <c r="BK880" s="215">
        <f>ROUND(I880*H880,2)</f>
        <v>0</v>
      </c>
      <c r="BL880" s="17" t="s">
        <v>240</v>
      </c>
      <c r="BM880" s="17" t="s">
        <v>2165</v>
      </c>
    </row>
    <row r="881" s="10" customFormat="1" ht="22.8" customHeight="1">
      <c r="B881" s="188"/>
      <c r="C881" s="189"/>
      <c r="D881" s="190" t="s">
        <v>71</v>
      </c>
      <c r="E881" s="202" t="s">
        <v>2166</v>
      </c>
      <c r="F881" s="202" t="s">
        <v>2167</v>
      </c>
      <c r="G881" s="189"/>
      <c r="H881" s="189"/>
      <c r="I881" s="192"/>
      <c r="J881" s="203">
        <f>BK881</f>
        <v>0</v>
      </c>
      <c r="K881" s="189"/>
      <c r="L881" s="194"/>
      <c r="M881" s="195"/>
      <c r="N881" s="196"/>
      <c r="O881" s="196"/>
      <c r="P881" s="197">
        <f>SUM(P882:P902)</f>
        <v>0</v>
      </c>
      <c r="Q881" s="196"/>
      <c r="R881" s="197">
        <f>SUM(R882:R902)</f>
        <v>4.1100108799999999</v>
      </c>
      <c r="S881" s="196"/>
      <c r="T881" s="198">
        <f>SUM(T882:T902)</f>
        <v>0</v>
      </c>
      <c r="AR881" s="199" t="s">
        <v>82</v>
      </c>
      <c r="AT881" s="200" t="s">
        <v>71</v>
      </c>
      <c r="AU881" s="200" t="s">
        <v>80</v>
      </c>
      <c r="AY881" s="199" t="s">
        <v>130</v>
      </c>
      <c r="BK881" s="201">
        <f>SUM(BK882:BK902)</f>
        <v>0</v>
      </c>
    </row>
    <row r="882" s="1" customFormat="1" ht="14.4" customHeight="1">
      <c r="B882" s="38"/>
      <c r="C882" s="204" t="s">
        <v>2168</v>
      </c>
      <c r="D882" s="204" t="s">
        <v>132</v>
      </c>
      <c r="E882" s="205" t="s">
        <v>2169</v>
      </c>
      <c r="F882" s="206" t="s">
        <v>2170</v>
      </c>
      <c r="G882" s="207" t="s">
        <v>721</v>
      </c>
      <c r="H882" s="208">
        <v>23.902000000000001</v>
      </c>
      <c r="I882" s="209"/>
      <c r="J882" s="210">
        <f>ROUND(I882*H882,2)</f>
        <v>0</v>
      </c>
      <c r="K882" s="206" t="s">
        <v>136</v>
      </c>
      <c r="L882" s="43"/>
      <c r="M882" s="211" t="s">
        <v>19</v>
      </c>
      <c r="N882" s="212" t="s">
        <v>43</v>
      </c>
      <c r="O882" s="79"/>
      <c r="P882" s="213">
        <f>O882*H882</f>
        <v>0</v>
      </c>
      <c r="Q882" s="213">
        <v>6.9999999999999994E-05</v>
      </c>
      <c r="R882" s="213">
        <f>Q882*H882</f>
        <v>0.0016731399999999998</v>
      </c>
      <c r="S882" s="213">
        <v>0</v>
      </c>
      <c r="T882" s="214">
        <f>S882*H882</f>
        <v>0</v>
      </c>
      <c r="AR882" s="17" t="s">
        <v>240</v>
      </c>
      <c r="AT882" s="17" t="s">
        <v>132</v>
      </c>
      <c r="AU882" s="17" t="s">
        <v>82</v>
      </c>
      <c r="AY882" s="17" t="s">
        <v>130</v>
      </c>
      <c r="BE882" s="215">
        <f>IF(N882="základní",J882,0)</f>
        <v>0</v>
      </c>
      <c r="BF882" s="215">
        <f>IF(N882="snížená",J882,0)</f>
        <v>0</v>
      </c>
      <c r="BG882" s="215">
        <f>IF(N882="zákl. přenesená",J882,0)</f>
        <v>0</v>
      </c>
      <c r="BH882" s="215">
        <f>IF(N882="sníž. přenesená",J882,0)</f>
        <v>0</v>
      </c>
      <c r="BI882" s="215">
        <f>IF(N882="nulová",J882,0)</f>
        <v>0</v>
      </c>
      <c r="BJ882" s="17" t="s">
        <v>80</v>
      </c>
      <c r="BK882" s="215">
        <f>ROUND(I882*H882,2)</f>
        <v>0</v>
      </c>
      <c r="BL882" s="17" t="s">
        <v>240</v>
      </c>
      <c r="BM882" s="17" t="s">
        <v>2171</v>
      </c>
    </row>
    <row r="883" s="11" customFormat="1">
      <c r="B883" s="216"/>
      <c r="C883" s="217"/>
      <c r="D883" s="218" t="s">
        <v>139</v>
      </c>
      <c r="E883" s="219" t="s">
        <v>19</v>
      </c>
      <c r="F883" s="220" t="s">
        <v>2172</v>
      </c>
      <c r="G883" s="217"/>
      <c r="H883" s="221">
        <v>23.902000000000001</v>
      </c>
      <c r="I883" s="222"/>
      <c r="J883" s="217"/>
      <c r="K883" s="217"/>
      <c r="L883" s="223"/>
      <c r="M883" s="224"/>
      <c r="N883" s="225"/>
      <c r="O883" s="225"/>
      <c r="P883" s="225"/>
      <c r="Q883" s="225"/>
      <c r="R883" s="225"/>
      <c r="S883" s="225"/>
      <c r="T883" s="226"/>
      <c r="AT883" s="227" t="s">
        <v>139</v>
      </c>
      <c r="AU883" s="227" t="s">
        <v>82</v>
      </c>
      <c r="AV883" s="11" t="s">
        <v>82</v>
      </c>
      <c r="AW883" s="11" t="s">
        <v>33</v>
      </c>
      <c r="AX883" s="11" t="s">
        <v>80</v>
      </c>
      <c r="AY883" s="227" t="s">
        <v>130</v>
      </c>
    </row>
    <row r="884" s="1" customFormat="1" ht="14.4" customHeight="1">
      <c r="B884" s="38"/>
      <c r="C884" s="253" t="s">
        <v>2173</v>
      </c>
      <c r="D884" s="253" t="s">
        <v>741</v>
      </c>
      <c r="E884" s="254" t="s">
        <v>2174</v>
      </c>
      <c r="F884" s="255" t="s">
        <v>2175</v>
      </c>
      <c r="G884" s="256" t="s">
        <v>135</v>
      </c>
      <c r="H884" s="257">
        <v>23.902000000000001</v>
      </c>
      <c r="I884" s="258"/>
      <c r="J884" s="259">
        <f>ROUND(I884*H884,2)</f>
        <v>0</v>
      </c>
      <c r="K884" s="255" t="s">
        <v>136</v>
      </c>
      <c r="L884" s="260"/>
      <c r="M884" s="261" t="s">
        <v>19</v>
      </c>
      <c r="N884" s="262" t="s">
        <v>43</v>
      </c>
      <c r="O884" s="79"/>
      <c r="P884" s="213">
        <f>O884*H884</f>
        <v>0</v>
      </c>
      <c r="Q884" s="213">
        <v>0.01617</v>
      </c>
      <c r="R884" s="213">
        <f>Q884*H884</f>
        <v>0.38649534000000002</v>
      </c>
      <c r="S884" s="213">
        <v>0</v>
      </c>
      <c r="T884" s="214">
        <f>S884*H884</f>
        <v>0</v>
      </c>
      <c r="AR884" s="17" t="s">
        <v>346</v>
      </c>
      <c r="AT884" s="17" t="s">
        <v>741</v>
      </c>
      <c r="AU884" s="17" t="s">
        <v>82</v>
      </c>
      <c r="AY884" s="17" t="s">
        <v>130</v>
      </c>
      <c r="BE884" s="215">
        <f>IF(N884="základní",J884,0)</f>
        <v>0</v>
      </c>
      <c r="BF884" s="215">
        <f>IF(N884="snížená",J884,0)</f>
        <v>0</v>
      </c>
      <c r="BG884" s="215">
        <f>IF(N884="zákl. přenesená",J884,0)</f>
        <v>0</v>
      </c>
      <c r="BH884" s="215">
        <f>IF(N884="sníž. přenesená",J884,0)</f>
        <v>0</v>
      </c>
      <c r="BI884" s="215">
        <f>IF(N884="nulová",J884,0)</f>
        <v>0</v>
      </c>
      <c r="BJ884" s="17" t="s">
        <v>80</v>
      </c>
      <c r="BK884" s="215">
        <f>ROUND(I884*H884,2)</f>
        <v>0</v>
      </c>
      <c r="BL884" s="17" t="s">
        <v>240</v>
      </c>
      <c r="BM884" s="17" t="s">
        <v>2176</v>
      </c>
    </row>
    <row r="885" s="1" customFormat="1" ht="18" customHeight="1">
      <c r="B885" s="38"/>
      <c r="C885" s="204" t="s">
        <v>2177</v>
      </c>
      <c r="D885" s="204" t="s">
        <v>132</v>
      </c>
      <c r="E885" s="205" t="s">
        <v>2178</v>
      </c>
      <c r="F885" s="206" t="s">
        <v>2179</v>
      </c>
      <c r="G885" s="207" t="s">
        <v>135</v>
      </c>
      <c r="H885" s="208">
        <v>205.06999999999999</v>
      </c>
      <c r="I885" s="209"/>
      <c r="J885" s="210">
        <f>ROUND(I885*H885,2)</f>
        <v>0</v>
      </c>
      <c r="K885" s="206" t="s">
        <v>136</v>
      </c>
      <c r="L885" s="43"/>
      <c r="M885" s="211" t="s">
        <v>19</v>
      </c>
      <c r="N885" s="212" t="s">
        <v>43</v>
      </c>
      <c r="O885" s="79"/>
      <c r="P885" s="213">
        <f>O885*H885</f>
        <v>0</v>
      </c>
      <c r="Q885" s="213">
        <v>0.016660000000000001</v>
      </c>
      <c r="R885" s="213">
        <f>Q885*H885</f>
        <v>3.4164662000000003</v>
      </c>
      <c r="S885" s="213">
        <v>0</v>
      </c>
      <c r="T885" s="214">
        <f>S885*H885</f>
        <v>0</v>
      </c>
      <c r="AR885" s="17" t="s">
        <v>240</v>
      </c>
      <c r="AT885" s="17" t="s">
        <v>132</v>
      </c>
      <c r="AU885" s="17" t="s">
        <v>82</v>
      </c>
      <c r="AY885" s="17" t="s">
        <v>130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17" t="s">
        <v>80</v>
      </c>
      <c r="BK885" s="215">
        <f>ROUND(I885*H885,2)</f>
        <v>0</v>
      </c>
      <c r="BL885" s="17" t="s">
        <v>240</v>
      </c>
      <c r="BM885" s="17" t="s">
        <v>2180</v>
      </c>
    </row>
    <row r="886" s="11" customFormat="1">
      <c r="B886" s="216"/>
      <c r="C886" s="217"/>
      <c r="D886" s="218" t="s">
        <v>139</v>
      </c>
      <c r="E886" s="219" t="s">
        <v>19</v>
      </c>
      <c r="F886" s="220" t="s">
        <v>2181</v>
      </c>
      <c r="G886" s="217"/>
      <c r="H886" s="221">
        <v>205.06999999999999</v>
      </c>
      <c r="I886" s="222"/>
      <c r="J886" s="217"/>
      <c r="K886" s="217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139</v>
      </c>
      <c r="AU886" s="227" t="s">
        <v>82</v>
      </c>
      <c r="AV886" s="11" t="s">
        <v>82</v>
      </c>
      <c r="AW886" s="11" t="s">
        <v>33</v>
      </c>
      <c r="AX886" s="11" t="s">
        <v>72</v>
      </c>
      <c r="AY886" s="227" t="s">
        <v>130</v>
      </c>
    </row>
    <row r="887" s="12" customFormat="1">
      <c r="B887" s="228"/>
      <c r="C887" s="229"/>
      <c r="D887" s="218" t="s">
        <v>139</v>
      </c>
      <c r="E887" s="230" t="s">
        <v>590</v>
      </c>
      <c r="F887" s="231" t="s">
        <v>166</v>
      </c>
      <c r="G887" s="229"/>
      <c r="H887" s="232">
        <v>205.06999999999999</v>
      </c>
      <c r="I887" s="233"/>
      <c r="J887" s="229"/>
      <c r="K887" s="229"/>
      <c r="L887" s="234"/>
      <c r="M887" s="235"/>
      <c r="N887" s="236"/>
      <c r="O887" s="236"/>
      <c r="P887" s="236"/>
      <c r="Q887" s="236"/>
      <c r="R887" s="236"/>
      <c r="S887" s="236"/>
      <c r="T887" s="237"/>
      <c r="AT887" s="238" t="s">
        <v>139</v>
      </c>
      <c r="AU887" s="238" t="s">
        <v>82</v>
      </c>
      <c r="AV887" s="12" t="s">
        <v>137</v>
      </c>
      <c r="AW887" s="12" t="s">
        <v>33</v>
      </c>
      <c r="AX887" s="12" t="s">
        <v>80</v>
      </c>
      <c r="AY887" s="238" t="s">
        <v>130</v>
      </c>
    </row>
    <row r="888" s="1" customFormat="1" ht="18" customHeight="1">
      <c r="B888" s="38"/>
      <c r="C888" s="204" t="s">
        <v>2182</v>
      </c>
      <c r="D888" s="204" t="s">
        <v>132</v>
      </c>
      <c r="E888" s="205" t="s">
        <v>2183</v>
      </c>
      <c r="F888" s="206" t="s">
        <v>2184</v>
      </c>
      <c r="G888" s="207" t="s">
        <v>135</v>
      </c>
      <c r="H888" s="208">
        <v>205.06999999999999</v>
      </c>
      <c r="I888" s="209"/>
      <c r="J888" s="210">
        <f>ROUND(I888*H888,2)</f>
        <v>0</v>
      </c>
      <c r="K888" s="206" t="s">
        <v>136</v>
      </c>
      <c r="L888" s="43"/>
      <c r="M888" s="211" t="s">
        <v>19</v>
      </c>
      <c r="N888" s="212" t="s">
        <v>43</v>
      </c>
      <c r="O888" s="79"/>
      <c r="P888" s="213">
        <f>O888*H888</f>
        <v>0</v>
      </c>
      <c r="Q888" s="213">
        <v>0.00048000000000000001</v>
      </c>
      <c r="R888" s="213">
        <f>Q888*H888</f>
        <v>0.098433599999999996</v>
      </c>
      <c r="S888" s="213">
        <v>0</v>
      </c>
      <c r="T888" s="214">
        <f>S888*H888</f>
        <v>0</v>
      </c>
      <c r="AR888" s="17" t="s">
        <v>240</v>
      </c>
      <c r="AT888" s="17" t="s">
        <v>132</v>
      </c>
      <c r="AU888" s="17" t="s">
        <v>82</v>
      </c>
      <c r="AY888" s="17" t="s">
        <v>130</v>
      </c>
      <c r="BE888" s="215">
        <f>IF(N888="základní",J888,0)</f>
        <v>0</v>
      </c>
      <c r="BF888" s="215">
        <f>IF(N888="snížená",J888,0)</f>
        <v>0</v>
      </c>
      <c r="BG888" s="215">
        <f>IF(N888="zákl. přenesená",J888,0)</f>
        <v>0</v>
      </c>
      <c r="BH888" s="215">
        <f>IF(N888="sníž. přenesená",J888,0)</f>
        <v>0</v>
      </c>
      <c r="BI888" s="215">
        <f>IF(N888="nulová",J888,0)</f>
        <v>0</v>
      </c>
      <c r="BJ888" s="17" t="s">
        <v>80</v>
      </c>
      <c r="BK888" s="215">
        <f>ROUND(I888*H888,2)</f>
        <v>0</v>
      </c>
      <c r="BL888" s="17" t="s">
        <v>240</v>
      </c>
      <c r="BM888" s="17" t="s">
        <v>2185</v>
      </c>
    </row>
    <row r="889" s="11" customFormat="1">
      <c r="B889" s="216"/>
      <c r="C889" s="217"/>
      <c r="D889" s="218" t="s">
        <v>139</v>
      </c>
      <c r="E889" s="219" t="s">
        <v>19</v>
      </c>
      <c r="F889" s="220" t="s">
        <v>2186</v>
      </c>
      <c r="G889" s="217"/>
      <c r="H889" s="221">
        <v>205.06999999999999</v>
      </c>
      <c r="I889" s="222"/>
      <c r="J889" s="217"/>
      <c r="K889" s="217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139</v>
      </c>
      <c r="AU889" s="227" t="s">
        <v>82</v>
      </c>
      <c r="AV889" s="11" t="s">
        <v>82</v>
      </c>
      <c r="AW889" s="11" t="s">
        <v>33</v>
      </c>
      <c r="AX889" s="11" t="s">
        <v>80</v>
      </c>
      <c r="AY889" s="227" t="s">
        <v>130</v>
      </c>
    </row>
    <row r="890" s="1" customFormat="1" ht="14.4" customHeight="1">
      <c r="B890" s="38"/>
      <c r="C890" s="204" t="s">
        <v>2187</v>
      </c>
      <c r="D890" s="204" t="s">
        <v>132</v>
      </c>
      <c r="E890" s="205" t="s">
        <v>2188</v>
      </c>
      <c r="F890" s="206" t="s">
        <v>2189</v>
      </c>
      <c r="G890" s="207" t="s">
        <v>135</v>
      </c>
      <c r="H890" s="208">
        <v>205.06999999999999</v>
      </c>
      <c r="I890" s="209"/>
      <c r="J890" s="210">
        <f>ROUND(I890*H890,2)</f>
        <v>0</v>
      </c>
      <c r="K890" s="206" t="s">
        <v>136</v>
      </c>
      <c r="L890" s="43"/>
      <c r="M890" s="211" t="s">
        <v>19</v>
      </c>
      <c r="N890" s="212" t="s">
        <v>43</v>
      </c>
      <c r="O890" s="79"/>
      <c r="P890" s="213">
        <f>O890*H890</f>
        <v>0</v>
      </c>
      <c r="Q890" s="213">
        <v>0.00010000000000000001</v>
      </c>
      <c r="R890" s="213">
        <f>Q890*H890</f>
        <v>0.020507000000000001</v>
      </c>
      <c r="S890" s="213">
        <v>0</v>
      </c>
      <c r="T890" s="214">
        <f>S890*H890</f>
        <v>0</v>
      </c>
      <c r="AR890" s="17" t="s">
        <v>240</v>
      </c>
      <c r="AT890" s="17" t="s">
        <v>132</v>
      </c>
      <c r="AU890" s="17" t="s">
        <v>82</v>
      </c>
      <c r="AY890" s="17" t="s">
        <v>130</v>
      </c>
      <c r="BE890" s="215">
        <f>IF(N890="základní",J890,0)</f>
        <v>0</v>
      </c>
      <c r="BF890" s="215">
        <f>IF(N890="snížená",J890,0)</f>
        <v>0</v>
      </c>
      <c r="BG890" s="215">
        <f>IF(N890="zákl. přenesená",J890,0)</f>
        <v>0</v>
      </c>
      <c r="BH890" s="215">
        <f>IF(N890="sníž. přenesená",J890,0)</f>
        <v>0</v>
      </c>
      <c r="BI890" s="215">
        <f>IF(N890="nulová",J890,0)</f>
        <v>0</v>
      </c>
      <c r="BJ890" s="17" t="s">
        <v>80</v>
      </c>
      <c r="BK890" s="215">
        <f>ROUND(I890*H890,2)</f>
        <v>0</v>
      </c>
      <c r="BL890" s="17" t="s">
        <v>240</v>
      </c>
      <c r="BM890" s="17" t="s">
        <v>2190</v>
      </c>
    </row>
    <row r="891" s="11" customFormat="1">
      <c r="B891" s="216"/>
      <c r="C891" s="217"/>
      <c r="D891" s="218" t="s">
        <v>139</v>
      </c>
      <c r="E891" s="219" t="s">
        <v>19</v>
      </c>
      <c r="F891" s="220" t="s">
        <v>2186</v>
      </c>
      <c r="G891" s="217"/>
      <c r="H891" s="221">
        <v>205.06999999999999</v>
      </c>
      <c r="I891" s="222"/>
      <c r="J891" s="217"/>
      <c r="K891" s="217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139</v>
      </c>
      <c r="AU891" s="227" t="s">
        <v>82</v>
      </c>
      <c r="AV891" s="11" t="s">
        <v>82</v>
      </c>
      <c r="AW891" s="11" t="s">
        <v>33</v>
      </c>
      <c r="AX891" s="11" t="s">
        <v>80</v>
      </c>
      <c r="AY891" s="227" t="s">
        <v>130</v>
      </c>
    </row>
    <row r="892" s="1" customFormat="1" ht="14.4" customHeight="1">
      <c r="B892" s="38"/>
      <c r="C892" s="204" t="s">
        <v>2191</v>
      </c>
      <c r="D892" s="204" t="s">
        <v>132</v>
      </c>
      <c r="E892" s="205" t="s">
        <v>2192</v>
      </c>
      <c r="F892" s="206" t="s">
        <v>2193</v>
      </c>
      <c r="G892" s="207" t="s">
        <v>135</v>
      </c>
      <c r="H892" s="208">
        <v>239.02000000000001</v>
      </c>
      <c r="I892" s="209"/>
      <c r="J892" s="210">
        <f>ROUND(I892*H892,2)</f>
        <v>0</v>
      </c>
      <c r="K892" s="206" t="s">
        <v>136</v>
      </c>
      <c r="L892" s="43"/>
      <c r="M892" s="211" t="s">
        <v>19</v>
      </c>
      <c r="N892" s="212" t="s">
        <v>43</v>
      </c>
      <c r="O892" s="79"/>
      <c r="P892" s="213">
        <f>O892*H892</f>
        <v>0</v>
      </c>
      <c r="Q892" s="213">
        <v>8.0000000000000007E-05</v>
      </c>
      <c r="R892" s="213">
        <f>Q892*H892</f>
        <v>0.019121600000000002</v>
      </c>
      <c r="S892" s="213">
        <v>0</v>
      </c>
      <c r="T892" s="214">
        <f>S892*H892</f>
        <v>0</v>
      </c>
      <c r="AR892" s="17" t="s">
        <v>240</v>
      </c>
      <c r="AT892" s="17" t="s">
        <v>132</v>
      </c>
      <c r="AU892" s="17" t="s">
        <v>82</v>
      </c>
      <c r="AY892" s="17" t="s">
        <v>130</v>
      </c>
      <c r="BE892" s="215">
        <f>IF(N892="základní",J892,0)</f>
        <v>0</v>
      </c>
      <c r="BF892" s="215">
        <f>IF(N892="snížená",J892,0)</f>
        <v>0</v>
      </c>
      <c r="BG892" s="215">
        <f>IF(N892="zákl. přenesená",J892,0)</f>
        <v>0</v>
      </c>
      <c r="BH892" s="215">
        <f>IF(N892="sníž. přenesená",J892,0)</f>
        <v>0</v>
      </c>
      <c r="BI892" s="215">
        <f>IF(N892="nulová",J892,0)</f>
        <v>0</v>
      </c>
      <c r="BJ892" s="17" t="s">
        <v>80</v>
      </c>
      <c r="BK892" s="215">
        <f>ROUND(I892*H892,2)</f>
        <v>0</v>
      </c>
      <c r="BL892" s="17" t="s">
        <v>240</v>
      </c>
      <c r="BM892" s="17" t="s">
        <v>2194</v>
      </c>
    </row>
    <row r="893" s="11" customFormat="1">
      <c r="B893" s="216"/>
      <c r="C893" s="217"/>
      <c r="D893" s="218" t="s">
        <v>139</v>
      </c>
      <c r="E893" s="219" t="s">
        <v>19</v>
      </c>
      <c r="F893" s="220" t="s">
        <v>2195</v>
      </c>
      <c r="G893" s="217"/>
      <c r="H893" s="221">
        <v>239.02000000000001</v>
      </c>
      <c r="I893" s="222"/>
      <c r="J893" s="217"/>
      <c r="K893" s="217"/>
      <c r="L893" s="223"/>
      <c r="M893" s="224"/>
      <c r="N893" s="225"/>
      <c r="O893" s="225"/>
      <c r="P893" s="225"/>
      <c r="Q893" s="225"/>
      <c r="R893" s="225"/>
      <c r="S893" s="225"/>
      <c r="T893" s="226"/>
      <c r="AT893" s="227" t="s">
        <v>139</v>
      </c>
      <c r="AU893" s="227" t="s">
        <v>82</v>
      </c>
      <c r="AV893" s="11" t="s">
        <v>82</v>
      </c>
      <c r="AW893" s="11" t="s">
        <v>33</v>
      </c>
      <c r="AX893" s="11" t="s">
        <v>80</v>
      </c>
      <c r="AY893" s="227" t="s">
        <v>130</v>
      </c>
    </row>
    <row r="894" s="1" customFormat="1" ht="18" customHeight="1">
      <c r="B894" s="38"/>
      <c r="C894" s="204" t="s">
        <v>2196</v>
      </c>
      <c r="D894" s="204" t="s">
        <v>132</v>
      </c>
      <c r="E894" s="205" t="s">
        <v>2197</v>
      </c>
      <c r="F894" s="206" t="s">
        <v>2198</v>
      </c>
      <c r="G894" s="207" t="s">
        <v>135</v>
      </c>
      <c r="H894" s="208">
        <v>239.02000000000001</v>
      </c>
      <c r="I894" s="209"/>
      <c r="J894" s="210">
        <f>ROUND(I894*H894,2)</f>
        <v>0</v>
      </c>
      <c r="K894" s="206" t="s">
        <v>136</v>
      </c>
      <c r="L894" s="43"/>
      <c r="M894" s="211" t="s">
        <v>19</v>
      </c>
      <c r="N894" s="212" t="s">
        <v>43</v>
      </c>
      <c r="O894" s="79"/>
      <c r="P894" s="213">
        <f>O894*H894</f>
        <v>0</v>
      </c>
      <c r="Q894" s="213">
        <v>0.00017000000000000001</v>
      </c>
      <c r="R894" s="213">
        <f>Q894*H894</f>
        <v>0.040633400000000007</v>
      </c>
      <c r="S894" s="213">
        <v>0</v>
      </c>
      <c r="T894" s="214">
        <f>S894*H894</f>
        <v>0</v>
      </c>
      <c r="AR894" s="17" t="s">
        <v>240</v>
      </c>
      <c r="AT894" s="17" t="s">
        <v>132</v>
      </c>
      <c r="AU894" s="17" t="s">
        <v>82</v>
      </c>
      <c r="AY894" s="17" t="s">
        <v>130</v>
      </c>
      <c r="BE894" s="215">
        <f>IF(N894="základní",J894,0)</f>
        <v>0</v>
      </c>
      <c r="BF894" s="215">
        <f>IF(N894="snížená",J894,0)</f>
        <v>0</v>
      </c>
      <c r="BG894" s="215">
        <f>IF(N894="zákl. přenesená",J894,0)</f>
        <v>0</v>
      </c>
      <c r="BH894" s="215">
        <f>IF(N894="sníž. přenesená",J894,0)</f>
        <v>0</v>
      </c>
      <c r="BI894" s="215">
        <f>IF(N894="nulová",J894,0)</f>
        <v>0</v>
      </c>
      <c r="BJ894" s="17" t="s">
        <v>80</v>
      </c>
      <c r="BK894" s="215">
        <f>ROUND(I894*H894,2)</f>
        <v>0</v>
      </c>
      <c r="BL894" s="17" t="s">
        <v>240</v>
      </c>
      <c r="BM894" s="17" t="s">
        <v>2199</v>
      </c>
    </row>
    <row r="895" s="11" customFormat="1">
      <c r="B895" s="216"/>
      <c r="C895" s="217"/>
      <c r="D895" s="218" t="s">
        <v>139</v>
      </c>
      <c r="E895" s="219" t="s">
        <v>19</v>
      </c>
      <c r="F895" s="220" t="s">
        <v>2200</v>
      </c>
      <c r="G895" s="217"/>
      <c r="H895" s="221">
        <v>53.420000000000002</v>
      </c>
      <c r="I895" s="222"/>
      <c r="J895" s="217"/>
      <c r="K895" s="217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139</v>
      </c>
      <c r="AU895" s="227" t="s">
        <v>82</v>
      </c>
      <c r="AV895" s="11" t="s">
        <v>82</v>
      </c>
      <c r="AW895" s="11" t="s">
        <v>33</v>
      </c>
      <c r="AX895" s="11" t="s">
        <v>72</v>
      </c>
      <c r="AY895" s="227" t="s">
        <v>130</v>
      </c>
    </row>
    <row r="896" s="11" customFormat="1">
      <c r="B896" s="216"/>
      <c r="C896" s="217"/>
      <c r="D896" s="218" t="s">
        <v>139</v>
      </c>
      <c r="E896" s="219" t="s">
        <v>19</v>
      </c>
      <c r="F896" s="220" t="s">
        <v>2201</v>
      </c>
      <c r="G896" s="217"/>
      <c r="H896" s="221">
        <v>185.59999999999999</v>
      </c>
      <c r="I896" s="222"/>
      <c r="J896" s="217"/>
      <c r="K896" s="217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139</v>
      </c>
      <c r="AU896" s="227" t="s">
        <v>82</v>
      </c>
      <c r="AV896" s="11" t="s">
        <v>82</v>
      </c>
      <c r="AW896" s="11" t="s">
        <v>33</v>
      </c>
      <c r="AX896" s="11" t="s">
        <v>72</v>
      </c>
      <c r="AY896" s="227" t="s">
        <v>130</v>
      </c>
    </row>
    <row r="897" s="12" customFormat="1">
      <c r="B897" s="228"/>
      <c r="C897" s="229"/>
      <c r="D897" s="218" t="s">
        <v>139</v>
      </c>
      <c r="E897" s="230" t="s">
        <v>587</v>
      </c>
      <c r="F897" s="231" t="s">
        <v>166</v>
      </c>
      <c r="G897" s="229"/>
      <c r="H897" s="232">
        <v>239.02000000000001</v>
      </c>
      <c r="I897" s="233"/>
      <c r="J897" s="229"/>
      <c r="K897" s="229"/>
      <c r="L897" s="234"/>
      <c r="M897" s="235"/>
      <c r="N897" s="236"/>
      <c r="O897" s="236"/>
      <c r="P897" s="236"/>
      <c r="Q897" s="236"/>
      <c r="R897" s="236"/>
      <c r="S897" s="236"/>
      <c r="T897" s="237"/>
      <c r="AT897" s="238" t="s">
        <v>139</v>
      </c>
      <c r="AU897" s="238" t="s">
        <v>82</v>
      </c>
      <c r="AV897" s="12" t="s">
        <v>137</v>
      </c>
      <c r="AW897" s="12" t="s">
        <v>33</v>
      </c>
      <c r="AX897" s="12" t="s">
        <v>80</v>
      </c>
      <c r="AY897" s="238" t="s">
        <v>130</v>
      </c>
    </row>
    <row r="898" s="1" customFormat="1" ht="18" customHeight="1">
      <c r="B898" s="38"/>
      <c r="C898" s="204" t="s">
        <v>2202</v>
      </c>
      <c r="D898" s="204" t="s">
        <v>132</v>
      </c>
      <c r="E898" s="205" t="s">
        <v>2203</v>
      </c>
      <c r="F898" s="206" t="s">
        <v>2204</v>
      </c>
      <c r="G898" s="207" t="s">
        <v>135</v>
      </c>
      <c r="H898" s="208">
        <v>239.02000000000001</v>
      </c>
      <c r="I898" s="209"/>
      <c r="J898" s="210">
        <f>ROUND(I898*H898,2)</f>
        <v>0</v>
      </c>
      <c r="K898" s="206" t="s">
        <v>136</v>
      </c>
      <c r="L898" s="43"/>
      <c r="M898" s="211" t="s">
        <v>19</v>
      </c>
      <c r="N898" s="212" t="s">
        <v>43</v>
      </c>
      <c r="O898" s="79"/>
      <c r="P898" s="213">
        <f>O898*H898</f>
        <v>0</v>
      </c>
      <c r="Q898" s="213">
        <v>0.00048000000000000001</v>
      </c>
      <c r="R898" s="213">
        <f>Q898*H898</f>
        <v>0.1147296</v>
      </c>
      <c r="S898" s="213">
        <v>0</v>
      </c>
      <c r="T898" s="214">
        <f>S898*H898</f>
        <v>0</v>
      </c>
      <c r="AR898" s="17" t="s">
        <v>240</v>
      </c>
      <c r="AT898" s="17" t="s">
        <v>132</v>
      </c>
      <c r="AU898" s="17" t="s">
        <v>82</v>
      </c>
      <c r="AY898" s="17" t="s">
        <v>130</v>
      </c>
      <c r="BE898" s="215">
        <f>IF(N898="základní",J898,0)</f>
        <v>0</v>
      </c>
      <c r="BF898" s="215">
        <f>IF(N898="snížená",J898,0)</f>
        <v>0</v>
      </c>
      <c r="BG898" s="215">
        <f>IF(N898="zákl. přenesená",J898,0)</f>
        <v>0</v>
      </c>
      <c r="BH898" s="215">
        <f>IF(N898="sníž. přenesená",J898,0)</f>
        <v>0</v>
      </c>
      <c r="BI898" s="215">
        <f>IF(N898="nulová",J898,0)</f>
        <v>0</v>
      </c>
      <c r="BJ898" s="17" t="s">
        <v>80</v>
      </c>
      <c r="BK898" s="215">
        <f>ROUND(I898*H898,2)</f>
        <v>0</v>
      </c>
      <c r="BL898" s="17" t="s">
        <v>240</v>
      </c>
      <c r="BM898" s="17" t="s">
        <v>2205</v>
      </c>
    </row>
    <row r="899" s="11" customFormat="1">
      <c r="B899" s="216"/>
      <c r="C899" s="217"/>
      <c r="D899" s="218" t="s">
        <v>139</v>
      </c>
      <c r="E899" s="219" t="s">
        <v>19</v>
      </c>
      <c r="F899" s="220" t="s">
        <v>2195</v>
      </c>
      <c r="G899" s="217"/>
      <c r="H899" s="221">
        <v>239.02000000000001</v>
      </c>
      <c r="I899" s="222"/>
      <c r="J899" s="217"/>
      <c r="K899" s="217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139</v>
      </c>
      <c r="AU899" s="227" t="s">
        <v>82</v>
      </c>
      <c r="AV899" s="11" t="s">
        <v>82</v>
      </c>
      <c r="AW899" s="11" t="s">
        <v>33</v>
      </c>
      <c r="AX899" s="11" t="s">
        <v>80</v>
      </c>
      <c r="AY899" s="227" t="s">
        <v>130</v>
      </c>
    </row>
    <row r="900" s="1" customFormat="1" ht="14.4" customHeight="1">
      <c r="B900" s="38"/>
      <c r="C900" s="204" t="s">
        <v>2206</v>
      </c>
      <c r="D900" s="204" t="s">
        <v>132</v>
      </c>
      <c r="E900" s="205" t="s">
        <v>2207</v>
      </c>
      <c r="F900" s="206" t="s">
        <v>2208</v>
      </c>
      <c r="G900" s="207" t="s">
        <v>135</v>
      </c>
      <c r="H900" s="208">
        <v>239.02000000000001</v>
      </c>
      <c r="I900" s="209"/>
      <c r="J900" s="210">
        <f>ROUND(I900*H900,2)</f>
        <v>0</v>
      </c>
      <c r="K900" s="206" t="s">
        <v>136</v>
      </c>
      <c r="L900" s="43"/>
      <c r="M900" s="211" t="s">
        <v>19</v>
      </c>
      <c r="N900" s="212" t="s">
        <v>43</v>
      </c>
      <c r="O900" s="79"/>
      <c r="P900" s="213">
        <f>O900*H900</f>
        <v>0</v>
      </c>
      <c r="Q900" s="213">
        <v>5.0000000000000002E-05</v>
      </c>
      <c r="R900" s="213">
        <f>Q900*H900</f>
        <v>0.011951000000000002</v>
      </c>
      <c r="S900" s="213">
        <v>0</v>
      </c>
      <c r="T900" s="214">
        <f>S900*H900</f>
        <v>0</v>
      </c>
      <c r="AR900" s="17" t="s">
        <v>240</v>
      </c>
      <c r="AT900" s="17" t="s">
        <v>132</v>
      </c>
      <c r="AU900" s="17" t="s">
        <v>82</v>
      </c>
      <c r="AY900" s="17" t="s">
        <v>130</v>
      </c>
      <c r="BE900" s="215">
        <f>IF(N900="základní",J900,0)</f>
        <v>0</v>
      </c>
      <c r="BF900" s="215">
        <f>IF(N900="snížená",J900,0)</f>
        <v>0</v>
      </c>
      <c r="BG900" s="215">
        <f>IF(N900="zákl. přenesená",J900,0)</f>
        <v>0</v>
      </c>
      <c r="BH900" s="215">
        <f>IF(N900="sníž. přenesená",J900,0)</f>
        <v>0</v>
      </c>
      <c r="BI900" s="215">
        <f>IF(N900="nulová",J900,0)</f>
        <v>0</v>
      </c>
      <c r="BJ900" s="17" t="s">
        <v>80</v>
      </c>
      <c r="BK900" s="215">
        <f>ROUND(I900*H900,2)</f>
        <v>0</v>
      </c>
      <c r="BL900" s="17" t="s">
        <v>240</v>
      </c>
      <c r="BM900" s="17" t="s">
        <v>2209</v>
      </c>
    </row>
    <row r="901" s="11" customFormat="1">
      <c r="B901" s="216"/>
      <c r="C901" s="217"/>
      <c r="D901" s="218" t="s">
        <v>139</v>
      </c>
      <c r="E901" s="219" t="s">
        <v>19</v>
      </c>
      <c r="F901" s="220" t="s">
        <v>2195</v>
      </c>
      <c r="G901" s="217"/>
      <c r="H901" s="221">
        <v>239.02000000000001</v>
      </c>
      <c r="I901" s="222"/>
      <c r="J901" s="217"/>
      <c r="K901" s="217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139</v>
      </c>
      <c r="AU901" s="227" t="s">
        <v>82</v>
      </c>
      <c r="AV901" s="11" t="s">
        <v>82</v>
      </c>
      <c r="AW901" s="11" t="s">
        <v>33</v>
      </c>
      <c r="AX901" s="11" t="s">
        <v>80</v>
      </c>
      <c r="AY901" s="227" t="s">
        <v>130</v>
      </c>
    </row>
    <row r="902" s="1" customFormat="1" ht="18" customHeight="1">
      <c r="B902" s="38"/>
      <c r="C902" s="204" t="s">
        <v>2210</v>
      </c>
      <c r="D902" s="204" t="s">
        <v>132</v>
      </c>
      <c r="E902" s="205" t="s">
        <v>2211</v>
      </c>
      <c r="F902" s="206" t="s">
        <v>2212</v>
      </c>
      <c r="G902" s="207" t="s">
        <v>1170</v>
      </c>
      <c r="H902" s="276"/>
      <c r="I902" s="209"/>
      <c r="J902" s="210">
        <f>ROUND(I902*H902,2)</f>
        <v>0</v>
      </c>
      <c r="K902" s="206" t="s">
        <v>136</v>
      </c>
      <c r="L902" s="43"/>
      <c r="M902" s="211" t="s">
        <v>19</v>
      </c>
      <c r="N902" s="212" t="s">
        <v>43</v>
      </c>
      <c r="O902" s="79"/>
      <c r="P902" s="213">
        <f>O902*H902</f>
        <v>0</v>
      </c>
      <c r="Q902" s="213">
        <v>0</v>
      </c>
      <c r="R902" s="213">
        <f>Q902*H902</f>
        <v>0</v>
      </c>
      <c r="S902" s="213">
        <v>0</v>
      </c>
      <c r="T902" s="214">
        <f>S902*H902</f>
        <v>0</v>
      </c>
      <c r="AR902" s="17" t="s">
        <v>240</v>
      </c>
      <c r="AT902" s="17" t="s">
        <v>132</v>
      </c>
      <c r="AU902" s="17" t="s">
        <v>82</v>
      </c>
      <c r="AY902" s="17" t="s">
        <v>130</v>
      </c>
      <c r="BE902" s="215">
        <f>IF(N902="základní",J902,0)</f>
        <v>0</v>
      </c>
      <c r="BF902" s="215">
        <f>IF(N902="snížená",J902,0)</f>
        <v>0</v>
      </c>
      <c r="BG902" s="215">
        <f>IF(N902="zákl. přenesená",J902,0)</f>
        <v>0</v>
      </c>
      <c r="BH902" s="215">
        <f>IF(N902="sníž. přenesená",J902,0)</f>
        <v>0</v>
      </c>
      <c r="BI902" s="215">
        <f>IF(N902="nulová",J902,0)</f>
        <v>0</v>
      </c>
      <c r="BJ902" s="17" t="s">
        <v>80</v>
      </c>
      <c r="BK902" s="215">
        <f>ROUND(I902*H902,2)</f>
        <v>0</v>
      </c>
      <c r="BL902" s="17" t="s">
        <v>240</v>
      </c>
      <c r="BM902" s="17" t="s">
        <v>2213</v>
      </c>
    </row>
    <row r="903" s="10" customFormat="1" ht="22.8" customHeight="1">
      <c r="B903" s="188"/>
      <c r="C903" s="189"/>
      <c r="D903" s="190" t="s">
        <v>71</v>
      </c>
      <c r="E903" s="202" t="s">
        <v>547</v>
      </c>
      <c r="F903" s="202" t="s">
        <v>548</v>
      </c>
      <c r="G903" s="189"/>
      <c r="H903" s="189"/>
      <c r="I903" s="192"/>
      <c r="J903" s="203">
        <f>BK903</f>
        <v>0</v>
      </c>
      <c r="K903" s="189"/>
      <c r="L903" s="194"/>
      <c r="M903" s="195"/>
      <c r="N903" s="196"/>
      <c r="O903" s="196"/>
      <c r="P903" s="197">
        <f>SUM(P904:P909)</f>
        <v>0</v>
      </c>
      <c r="Q903" s="196"/>
      <c r="R903" s="197">
        <f>SUM(R904:R909)</f>
        <v>1.2128482800000002</v>
      </c>
      <c r="S903" s="196"/>
      <c r="T903" s="198">
        <f>SUM(T904:T909)</f>
        <v>0</v>
      </c>
      <c r="AR903" s="199" t="s">
        <v>82</v>
      </c>
      <c r="AT903" s="200" t="s">
        <v>71</v>
      </c>
      <c r="AU903" s="200" t="s">
        <v>80</v>
      </c>
      <c r="AY903" s="199" t="s">
        <v>130</v>
      </c>
      <c r="BK903" s="201">
        <f>SUM(BK904:BK909)</f>
        <v>0</v>
      </c>
    </row>
    <row r="904" s="1" customFormat="1" ht="14.4" customHeight="1">
      <c r="B904" s="38"/>
      <c r="C904" s="204" t="s">
        <v>2214</v>
      </c>
      <c r="D904" s="204" t="s">
        <v>132</v>
      </c>
      <c r="E904" s="205" t="s">
        <v>2215</v>
      </c>
      <c r="F904" s="206" t="s">
        <v>2216</v>
      </c>
      <c r="G904" s="207" t="s">
        <v>135</v>
      </c>
      <c r="H904" s="208">
        <v>253.31</v>
      </c>
      <c r="I904" s="209"/>
      <c r="J904" s="210">
        <f>ROUND(I904*H904,2)</f>
        <v>0</v>
      </c>
      <c r="K904" s="206" t="s">
        <v>136</v>
      </c>
      <c r="L904" s="43"/>
      <c r="M904" s="211" t="s">
        <v>19</v>
      </c>
      <c r="N904" s="212" t="s">
        <v>43</v>
      </c>
      <c r="O904" s="79"/>
      <c r="P904" s="213">
        <f>O904*H904</f>
        <v>0</v>
      </c>
      <c r="Q904" s="213">
        <v>0.00029999999999999997</v>
      </c>
      <c r="R904" s="213">
        <f>Q904*H904</f>
        <v>0.075992999999999991</v>
      </c>
      <c r="S904" s="213">
        <v>0</v>
      </c>
      <c r="T904" s="214">
        <f>S904*H904</f>
        <v>0</v>
      </c>
      <c r="AR904" s="17" t="s">
        <v>240</v>
      </c>
      <c r="AT904" s="17" t="s">
        <v>132</v>
      </c>
      <c r="AU904" s="17" t="s">
        <v>82</v>
      </c>
      <c r="AY904" s="17" t="s">
        <v>130</v>
      </c>
      <c r="BE904" s="215">
        <f>IF(N904="základní",J904,0)</f>
        <v>0</v>
      </c>
      <c r="BF904" s="215">
        <f>IF(N904="snížená",J904,0)</f>
        <v>0</v>
      </c>
      <c r="BG904" s="215">
        <f>IF(N904="zákl. přenesená",J904,0)</f>
        <v>0</v>
      </c>
      <c r="BH904" s="215">
        <f>IF(N904="sníž. přenesená",J904,0)</f>
        <v>0</v>
      </c>
      <c r="BI904" s="215">
        <f>IF(N904="nulová",J904,0)</f>
        <v>0</v>
      </c>
      <c r="BJ904" s="17" t="s">
        <v>80</v>
      </c>
      <c r="BK904" s="215">
        <f>ROUND(I904*H904,2)</f>
        <v>0</v>
      </c>
      <c r="BL904" s="17" t="s">
        <v>240</v>
      </c>
      <c r="BM904" s="17" t="s">
        <v>2217</v>
      </c>
    </row>
    <row r="905" s="11" customFormat="1">
      <c r="B905" s="216"/>
      <c r="C905" s="217"/>
      <c r="D905" s="218" t="s">
        <v>139</v>
      </c>
      <c r="E905" s="219" t="s">
        <v>19</v>
      </c>
      <c r="F905" s="220" t="s">
        <v>2218</v>
      </c>
      <c r="G905" s="217"/>
      <c r="H905" s="221">
        <v>253.31</v>
      </c>
      <c r="I905" s="222"/>
      <c r="J905" s="217"/>
      <c r="K905" s="217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139</v>
      </c>
      <c r="AU905" s="227" t="s">
        <v>82</v>
      </c>
      <c r="AV905" s="11" t="s">
        <v>82</v>
      </c>
      <c r="AW905" s="11" t="s">
        <v>33</v>
      </c>
      <c r="AX905" s="11" t="s">
        <v>72</v>
      </c>
      <c r="AY905" s="227" t="s">
        <v>130</v>
      </c>
    </row>
    <row r="906" s="12" customFormat="1">
      <c r="B906" s="228"/>
      <c r="C906" s="229"/>
      <c r="D906" s="218" t="s">
        <v>139</v>
      </c>
      <c r="E906" s="230" t="s">
        <v>596</v>
      </c>
      <c r="F906" s="231" t="s">
        <v>166</v>
      </c>
      <c r="G906" s="229"/>
      <c r="H906" s="232">
        <v>253.31</v>
      </c>
      <c r="I906" s="233"/>
      <c r="J906" s="229"/>
      <c r="K906" s="229"/>
      <c r="L906" s="234"/>
      <c r="M906" s="235"/>
      <c r="N906" s="236"/>
      <c r="O906" s="236"/>
      <c r="P906" s="236"/>
      <c r="Q906" s="236"/>
      <c r="R906" s="236"/>
      <c r="S906" s="236"/>
      <c r="T906" s="237"/>
      <c r="AT906" s="238" t="s">
        <v>139</v>
      </c>
      <c r="AU906" s="238" t="s">
        <v>82</v>
      </c>
      <c r="AV906" s="12" t="s">
        <v>137</v>
      </c>
      <c r="AW906" s="12" t="s">
        <v>33</v>
      </c>
      <c r="AX906" s="12" t="s">
        <v>80</v>
      </c>
      <c r="AY906" s="238" t="s">
        <v>130</v>
      </c>
    </row>
    <row r="907" s="1" customFormat="1" ht="14.4" customHeight="1">
      <c r="B907" s="38"/>
      <c r="C907" s="253" t="s">
        <v>2219</v>
      </c>
      <c r="D907" s="253" t="s">
        <v>741</v>
      </c>
      <c r="E907" s="254" t="s">
        <v>2220</v>
      </c>
      <c r="F907" s="255" t="s">
        <v>2221</v>
      </c>
      <c r="G907" s="256" t="s">
        <v>135</v>
      </c>
      <c r="H907" s="257">
        <v>278.64100000000002</v>
      </c>
      <c r="I907" s="258"/>
      <c r="J907" s="259">
        <f>ROUND(I907*H907,2)</f>
        <v>0</v>
      </c>
      <c r="K907" s="255" t="s">
        <v>19</v>
      </c>
      <c r="L907" s="260"/>
      <c r="M907" s="261" t="s">
        <v>19</v>
      </c>
      <c r="N907" s="262" t="s">
        <v>43</v>
      </c>
      <c r="O907" s="79"/>
      <c r="P907" s="213">
        <f>O907*H907</f>
        <v>0</v>
      </c>
      <c r="Q907" s="213">
        <v>0.0040800000000000003</v>
      </c>
      <c r="R907" s="213">
        <f>Q907*H907</f>
        <v>1.1368552800000003</v>
      </c>
      <c r="S907" s="213">
        <v>0</v>
      </c>
      <c r="T907" s="214">
        <f>S907*H907</f>
        <v>0</v>
      </c>
      <c r="AR907" s="17" t="s">
        <v>346</v>
      </c>
      <c r="AT907" s="17" t="s">
        <v>741</v>
      </c>
      <c r="AU907" s="17" t="s">
        <v>82</v>
      </c>
      <c r="AY907" s="17" t="s">
        <v>130</v>
      </c>
      <c r="BE907" s="215">
        <f>IF(N907="základní",J907,0)</f>
        <v>0</v>
      </c>
      <c r="BF907" s="215">
        <f>IF(N907="snížená",J907,0)</f>
        <v>0</v>
      </c>
      <c r="BG907" s="215">
        <f>IF(N907="zákl. přenesená",J907,0)</f>
        <v>0</v>
      </c>
      <c r="BH907" s="215">
        <f>IF(N907="sníž. přenesená",J907,0)</f>
        <v>0</v>
      </c>
      <c r="BI907" s="215">
        <f>IF(N907="nulová",J907,0)</f>
        <v>0</v>
      </c>
      <c r="BJ907" s="17" t="s">
        <v>80</v>
      </c>
      <c r="BK907" s="215">
        <f>ROUND(I907*H907,2)</f>
        <v>0</v>
      </c>
      <c r="BL907" s="17" t="s">
        <v>240</v>
      </c>
      <c r="BM907" s="17" t="s">
        <v>2222</v>
      </c>
    </row>
    <row r="908" s="11" customFormat="1">
      <c r="B908" s="216"/>
      <c r="C908" s="217"/>
      <c r="D908" s="218" t="s">
        <v>139</v>
      </c>
      <c r="E908" s="217"/>
      <c r="F908" s="220" t="s">
        <v>2223</v>
      </c>
      <c r="G908" s="217"/>
      <c r="H908" s="221">
        <v>278.64100000000002</v>
      </c>
      <c r="I908" s="222"/>
      <c r="J908" s="217"/>
      <c r="K908" s="217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139</v>
      </c>
      <c r="AU908" s="227" t="s">
        <v>82</v>
      </c>
      <c r="AV908" s="11" t="s">
        <v>82</v>
      </c>
      <c r="AW908" s="11" t="s">
        <v>4</v>
      </c>
      <c r="AX908" s="11" t="s">
        <v>80</v>
      </c>
      <c r="AY908" s="227" t="s">
        <v>130</v>
      </c>
    </row>
    <row r="909" s="1" customFormat="1" ht="18" customHeight="1">
      <c r="B909" s="38"/>
      <c r="C909" s="204" t="s">
        <v>2224</v>
      </c>
      <c r="D909" s="204" t="s">
        <v>132</v>
      </c>
      <c r="E909" s="205" t="s">
        <v>2225</v>
      </c>
      <c r="F909" s="206" t="s">
        <v>2226</v>
      </c>
      <c r="G909" s="207" t="s">
        <v>1170</v>
      </c>
      <c r="H909" s="276"/>
      <c r="I909" s="209"/>
      <c r="J909" s="210">
        <f>ROUND(I909*H909,2)</f>
        <v>0</v>
      </c>
      <c r="K909" s="206" t="s">
        <v>136</v>
      </c>
      <c r="L909" s="43"/>
      <c r="M909" s="211" t="s">
        <v>19</v>
      </c>
      <c r="N909" s="212" t="s">
        <v>43</v>
      </c>
      <c r="O909" s="79"/>
      <c r="P909" s="213">
        <f>O909*H909</f>
        <v>0</v>
      </c>
      <c r="Q909" s="213">
        <v>0</v>
      </c>
      <c r="R909" s="213">
        <f>Q909*H909</f>
        <v>0</v>
      </c>
      <c r="S909" s="213">
        <v>0</v>
      </c>
      <c r="T909" s="214">
        <f>S909*H909</f>
        <v>0</v>
      </c>
      <c r="AR909" s="17" t="s">
        <v>240</v>
      </c>
      <c r="AT909" s="17" t="s">
        <v>132</v>
      </c>
      <c r="AU909" s="17" t="s">
        <v>82</v>
      </c>
      <c r="AY909" s="17" t="s">
        <v>130</v>
      </c>
      <c r="BE909" s="215">
        <f>IF(N909="základní",J909,0)</f>
        <v>0</v>
      </c>
      <c r="BF909" s="215">
        <f>IF(N909="snížená",J909,0)</f>
        <v>0</v>
      </c>
      <c r="BG909" s="215">
        <f>IF(N909="zákl. přenesená",J909,0)</f>
        <v>0</v>
      </c>
      <c r="BH909" s="215">
        <f>IF(N909="sníž. přenesená",J909,0)</f>
        <v>0</v>
      </c>
      <c r="BI909" s="215">
        <f>IF(N909="nulová",J909,0)</f>
        <v>0</v>
      </c>
      <c r="BJ909" s="17" t="s">
        <v>80</v>
      </c>
      <c r="BK909" s="215">
        <f>ROUND(I909*H909,2)</f>
        <v>0</v>
      </c>
      <c r="BL909" s="17" t="s">
        <v>240</v>
      </c>
      <c r="BM909" s="17" t="s">
        <v>2227</v>
      </c>
    </row>
    <row r="910" s="10" customFormat="1" ht="22.8" customHeight="1">
      <c r="B910" s="188"/>
      <c r="C910" s="189"/>
      <c r="D910" s="190" t="s">
        <v>71</v>
      </c>
      <c r="E910" s="202" t="s">
        <v>2228</v>
      </c>
      <c r="F910" s="202" t="s">
        <v>2229</v>
      </c>
      <c r="G910" s="189"/>
      <c r="H910" s="189"/>
      <c r="I910" s="192"/>
      <c r="J910" s="203">
        <f>BK910</f>
        <v>0</v>
      </c>
      <c r="K910" s="189"/>
      <c r="L910" s="194"/>
      <c r="M910" s="195"/>
      <c r="N910" s="196"/>
      <c r="O910" s="196"/>
      <c r="P910" s="197">
        <f>SUM(P911:P930)</f>
        <v>0</v>
      </c>
      <c r="Q910" s="196"/>
      <c r="R910" s="197">
        <f>SUM(R911:R930)</f>
        <v>0.47026849999999998</v>
      </c>
      <c r="S910" s="196"/>
      <c r="T910" s="198">
        <f>SUM(T911:T930)</f>
        <v>0</v>
      </c>
      <c r="AR910" s="199" t="s">
        <v>82</v>
      </c>
      <c r="AT910" s="200" t="s">
        <v>71</v>
      </c>
      <c r="AU910" s="200" t="s">
        <v>80</v>
      </c>
      <c r="AY910" s="199" t="s">
        <v>130</v>
      </c>
      <c r="BK910" s="201">
        <f>SUM(BK911:BK930)</f>
        <v>0</v>
      </c>
    </row>
    <row r="911" s="1" customFormat="1" ht="14.4" customHeight="1">
      <c r="B911" s="38"/>
      <c r="C911" s="204" t="s">
        <v>2230</v>
      </c>
      <c r="D911" s="204" t="s">
        <v>132</v>
      </c>
      <c r="E911" s="205" t="s">
        <v>2231</v>
      </c>
      <c r="F911" s="206" t="s">
        <v>2232</v>
      </c>
      <c r="G911" s="207" t="s">
        <v>135</v>
      </c>
      <c r="H911" s="208">
        <v>723.49000000000001</v>
      </c>
      <c r="I911" s="209"/>
      <c r="J911" s="210">
        <f>ROUND(I911*H911,2)</f>
        <v>0</v>
      </c>
      <c r="K911" s="206" t="s">
        <v>19</v>
      </c>
      <c r="L911" s="43"/>
      <c r="M911" s="211" t="s">
        <v>19</v>
      </c>
      <c r="N911" s="212" t="s">
        <v>43</v>
      </c>
      <c r="O911" s="79"/>
      <c r="P911" s="213">
        <f>O911*H911</f>
        <v>0</v>
      </c>
      <c r="Q911" s="213">
        <v>0.00064999999999999997</v>
      </c>
      <c r="R911" s="213">
        <f>Q911*H911</f>
        <v>0.47026849999999998</v>
      </c>
      <c r="S911" s="213">
        <v>0</v>
      </c>
      <c r="T911" s="214">
        <f>S911*H911</f>
        <v>0</v>
      </c>
      <c r="AR911" s="17" t="s">
        <v>240</v>
      </c>
      <c r="AT911" s="17" t="s">
        <v>132</v>
      </c>
      <c r="AU911" s="17" t="s">
        <v>82</v>
      </c>
      <c r="AY911" s="17" t="s">
        <v>130</v>
      </c>
      <c r="BE911" s="215">
        <f>IF(N911="základní",J911,0)</f>
        <v>0</v>
      </c>
      <c r="BF911" s="215">
        <f>IF(N911="snížená",J911,0)</f>
        <v>0</v>
      </c>
      <c r="BG911" s="215">
        <f>IF(N911="zákl. přenesená",J911,0)</f>
        <v>0</v>
      </c>
      <c r="BH911" s="215">
        <f>IF(N911="sníž. přenesená",J911,0)</f>
        <v>0</v>
      </c>
      <c r="BI911" s="215">
        <f>IF(N911="nulová",J911,0)</f>
        <v>0</v>
      </c>
      <c r="BJ911" s="17" t="s">
        <v>80</v>
      </c>
      <c r="BK911" s="215">
        <f>ROUND(I911*H911,2)</f>
        <v>0</v>
      </c>
      <c r="BL911" s="17" t="s">
        <v>240</v>
      </c>
      <c r="BM911" s="17" t="s">
        <v>2233</v>
      </c>
    </row>
    <row r="912" s="13" customFormat="1">
      <c r="B912" s="239"/>
      <c r="C912" s="240"/>
      <c r="D912" s="218" t="s">
        <v>139</v>
      </c>
      <c r="E912" s="241" t="s">
        <v>19</v>
      </c>
      <c r="F912" s="242" t="s">
        <v>203</v>
      </c>
      <c r="G912" s="240"/>
      <c r="H912" s="241" t="s">
        <v>19</v>
      </c>
      <c r="I912" s="243"/>
      <c r="J912" s="240"/>
      <c r="K912" s="240"/>
      <c r="L912" s="244"/>
      <c r="M912" s="245"/>
      <c r="N912" s="246"/>
      <c r="O912" s="246"/>
      <c r="P912" s="246"/>
      <c r="Q912" s="246"/>
      <c r="R912" s="246"/>
      <c r="S912" s="246"/>
      <c r="T912" s="247"/>
      <c r="AT912" s="248" t="s">
        <v>139</v>
      </c>
      <c r="AU912" s="248" t="s">
        <v>82</v>
      </c>
      <c r="AV912" s="13" t="s">
        <v>80</v>
      </c>
      <c r="AW912" s="13" t="s">
        <v>33</v>
      </c>
      <c r="AX912" s="13" t="s">
        <v>72</v>
      </c>
      <c r="AY912" s="248" t="s">
        <v>130</v>
      </c>
    </row>
    <row r="913" s="11" customFormat="1">
      <c r="B913" s="216"/>
      <c r="C913" s="217"/>
      <c r="D913" s="218" t="s">
        <v>139</v>
      </c>
      <c r="E913" s="219" t="s">
        <v>574</v>
      </c>
      <c r="F913" s="220" t="s">
        <v>2234</v>
      </c>
      <c r="G913" s="217"/>
      <c r="H913" s="221">
        <v>43.759999999999998</v>
      </c>
      <c r="I913" s="222"/>
      <c r="J913" s="217"/>
      <c r="K913" s="217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139</v>
      </c>
      <c r="AU913" s="227" t="s">
        <v>82</v>
      </c>
      <c r="AV913" s="11" t="s">
        <v>82</v>
      </c>
      <c r="AW913" s="11" t="s">
        <v>33</v>
      </c>
      <c r="AX913" s="11" t="s">
        <v>72</v>
      </c>
      <c r="AY913" s="227" t="s">
        <v>130</v>
      </c>
    </row>
    <row r="914" s="13" customFormat="1">
      <c r="B914" s="239"/>
      <c r="C914" s="240"/>
      <c r="D914" s="218" t="s">
        <v>139</v>
      </c>
      <c r="E914" s="241" t="s">
        <v>19</v>
      </c>
      <c r="F914" s="242" t="s">
        <v>206</v>
      </c>
      <c r="G914" s="240"/>
      <c r="H914" s="241" t="s">
        <v>19</v>
      </c>
      <c r="I914" s="243"/>
      <c r="J914" s="240"/>
      <c r="K914" s="240"/>
      <c r="L914" s="244"/>
      <c r="M914" s="245"/>
      <c r="N914" s="246"/>
      <c r="O914" s="246"/>
      <c r="P914" s="246"/>
      <c r="Q914" s="246"/>
      <c r="R914" s="246"/>
      <c r="S914" s="246"/>
      <c r="T914" s="247"/>
      <c r="AT914" s="248" t="s">
        <v>139</v>
      </c>
      <c r="AU914" s="248" t="s">
        <v>82</v>
      </c>
      <c r="AV914" s="13" t="s">
        <v>80</v>
      </c>
      <c r="AW914" s="13" t="s">
        <v>33</v>
      </c>
      <c r="AX914" s="13" t="s">
        <v>72</v>
      </c>
      <c r="AY914" s="248" t="s">
        <v>130</v>
      </c>
    </row>
    <row r="915" s="11" customFormat="1">
      <c r="B915" s="216"/>
      <c r="C915" s="217"/>
      <c r="D915" s="218" t="s">
        <v>139</v>
      </c>
      <c r="E915" s="219" t="s">
        <v>580</v>
      </c>
      <c r="F915" s="220" t="s">
        <v>2235</v>
      </c>
      <c r="G915" s="217"/>
      <c r="H915" s="221">
        <v>251.86000000000001</v>
      </c>
      <c r="I915" s="222"/>
      <c r="J915" s="217"/>
      <c r="K915" s="217"/>
      <c r="L915" s="223"/>
      <c r="M915" s="224"/>
      <c r="N915" s="225"/>
      <c r="O915" s="225"/>
      <c r="P915" s="225"/>
      <c r="Q915" s="225"/>
      <c r="R915" s="225"/>
      <c r="S915" s="225"/>
      <c r="T915" s="226"/>
      <c r="AT915" s="227" t="s">
        <v>139</v>
      </c>
      <c r="AU915" s="227" t="s">
        <v>82</v>
      </c>
      <c r="AV915" s="11" t="s">
        <v>82</v>
      </c>
      <c r="AW915" s="11" t="s">
        <v>33</v>
      </c>
      <c r="AX915" s="11" t="s">
        <v>72</v>
      </c>
      <c r="AY915" s="227" t="s">
        <v>130</v>
      </c>
    </row>
    <row r="916" s="11" customFormat="1">
      <c r="B916" s="216"/>
      <c r="C916" s="217"/>
      <c r="D916" s="218" t="s">
        <v>139</v>
      </c>
      <c r="E916" s="219" t="s">
        <v>593</v>
      </c>
      <c r="F916" s="220" t="s">
        <v>595</v>
      </c>
      <c r="G916" s="217"/>
      <c r="H916" s="221">
        <v>29.829999999999998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139</v>
      </c>
      <c r="AU916" s="227" t="s">
        <v>82</v>
      </c>
      <c r="AV916" s="11" t="s">
        <v>82</v>
      </c>
      <c r="AW916" s="11" t="s">
        <v>33</v>
      </c>
      <c r="AX916" s="11" t="s">
        <v>72</v>
      </c>
      <c r="AY916" s="227" t="s">
        <v>130</v>
      </c>
    </row>
    <row r="917" s="11" customFormat="1">
      <c r="B917" s="216"/>
      <c r="C917" s="217"/>
      <c r="D917" s="218" t="s">
        <v>139</v>
      </c>
      <c r="E917" s="219" t="s">
        <v>599</v>
      </c>
      <c r="F917" s="220" t="s">
        <v>2236</v>
      </c>
      <c r="G917" s="217"/>
      <c r="H917" s="221">
        <v>58.18</v>
      </c>
      <c r="I917" s="222"/>
      <c r="J917" s="217"/>
      <c r="K917" s="217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139</v>
      </c>
      <c r="AU917" s="227" t="s">
        <v>82</v>
      </c>
      <c r="AV917" s="11" t="s">
        <v>82</v>
      </c>
      <c r="AW917" s="11" t="s">
        <v>33</v>
      </c>
      <c r="AX917" s="11" t="s">
        <v>72</v>
      </c>
      <c r="AY917" s="227" t="s">
        <v>130</v>
      </c>
    </row>
    <row r="918" s="13" customFormat="1">
      <c r="B918" s="239"/>
      <c r="C918" s="240"/>
      <c r="D918" s="218" t="s">
        <v>139</v>
      </c>
      <c r="E918" s="241" t="s">
        <v>19</v>
      </c>
      <c r="F918" s="242" t="s">
        <v>220</v>
      </c>
      <c r="G918" s="240"/>
      <c r="H918" s="241" t="s">
        <v>19</v>
      </c>
      <c r="I918" s="243"/>
      <c r="J918" s="240"/>
      <c r="K918" s="240"/>
      <c r="L918" s="244"/>
      <c r="M918" s="245"/>
      <c r="N918" s="246"/>
      <c r="O918" s="246"/>
      <c r="P918" s="246"/>
      <c r="Q918" s="246"/>
      <c r="R918" s="246"/>
      <c r="S918" s="246"/>
      <c r="T918" s="247"/>
      <c r="AT918" s="248" t="s">
        <v>139</v>
      </c>
      <c r="AU918" s="248" t="s">
        <v>82</v>
      </c>
      <c r="AV918" s="13" t="s">
        <v>80</v>
      </c>
      <c r="AW918" s="13" t="s">
        <v>33</v>
      </c>
      <c r="AX918" s="13" t="s">
        <v>72</v>
      </c>
      <c r="AY918" s="248" t="s">
        <v>130</v>
      </c>
    </row>
    <row r="919" s="11" customFormat="1">
      <c r="B919" s="216"/>
      <c r="C919" s="217"/>
      <c r="D919" s="218" t="s">
        <v>139</v>
      </c>
      <c r="E919" s="219" t="s">
        <v>2237</v>
      </c>
      <c r="F919" s="220" t="s">
        <v>2238</v>
      </c>
      <c r="G919" s="217"/>
      <c r="H919" s="221">
        <v>32.060000000000002</v>
      </c>
      <c r="I919" s="222"/>
      <c r="J919" s="217"/>
      <c r="K919" s="217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139</v>
      </c>
      <c r="AU919" s="227" t="s">
        <v>82</v>
      </c>
      <c r="AV919" s="11" t="s">
        <v>82</v>
      </c>
      <c r="AW919" s="11" t="s">
        <v>33</v>
      </c>
      <c r="AX919" s="11" t="s">
        <v>72</v>
      </c>
      <c r="AY919" s="227" t="s">
        <v>130</v>
      </c>
    </row>
    <row r="920" s="14" customFormat="1">
      <c r="B920" s="265"/>
      <c r="C920" s="266"/>
      <c r="D920" s="218" t="s">
        <v>139</v>
      </c>
      <c r="E920" s="267" t="s">
        <v>2239</v>
      </c>
      <c r="F920" s="268" t="s">
        <v>913</v>
      </c>
      <c r="G920" s="266"/>
      <c r="H920" s="269">
        <v>415.69</v>
      </c>
      <c r="I920" s="270"/>
      <c r="J920" s="266"/>
      <c r="K920" s="266"/>
      <c r="L920" s="271"/>
      <c r="M920" s="272"/>
      <c r="N920" s="273"/>
      <c r="O920" s="273"/>
      <c r="P920" s="273"/>
      <c r="Q920" s="273"/>
      <c r="R920" s="273"/>
      <c r="S920" s="273"/>
      <c r="T920" s="274"/>
      <c r="AT920" s="275" t="s">
        <v>139</v>
      </c>
      <c r="AU920" s="275" t="s">
        <v>82</v>
      </c>
      <c r="AV920" s="14" t="s">
        <v>145</v>
      </c>
      <c r="AW920" s="14" t="s">
        <v>33</v>
      </c>
      <c r="AX920" s="14" t="s">
        <v>72</v>
      </c>
      <c r="AY920" s="275" t="s">
        <v>130</v>
      </c>
    </row>
    <row r="921" s="13" customFormat="1">
      <c r="B921" s="239"/>
      <c r="C921" s="240"/>
      <c r="D921" s="218" t="s">
        <v>139</v>
      </c>
      <c r="E921" s="241" t="s">
        <v>19</v>
      </c>
      <c r="F921" s="242" t="s">
        <v>206</v>
      </c>
      <c r="G921" s="240"/>
      <c r="H921" s="241" t="s">
        <v>19</v>
      </c>
      <c r="I921" s="243"/>
      <c r="J921" s="240"/>
      <c r="K921" s="240"/>
      <c r="L921" s="244"/>
      <c r="M921" s="245"/>
      <c r="N921" s="246"/>
      <c r="O921" s="246"/>
      <c r="P921" s="246"/>
      <c r="Q921" s="246"/>
      <c r="R921" s="246"/>
      <c r="S921" s="246"/>
      <c r="T921" s="247"/>
      <c r="AT921" s="248" t="s">
        <v>139</v>
      </c>
      <c r="AU921" s="248" t="s">
        <v>82</v>
      </c>
      <c r="AV921" s="13" t="s">
        <v>80</v>
      </c>
      <c r="AW921" s="13" t="s">
        <v>33</v>
      </c>
      <c r="AX921" s="13" t="s">
        <v>72</v>
      </c>
      <c r="AY921" s="248" t="s">
        <v>130</v>
      </c>
    </row>
    <row r="922" s="11" customFormat="1">
      <c r="B922" s="216"/>
      <c r="C922" s="217"/>
      <c r="D922" s="218" t="s">
        <v>139</v>
      </c>
      <c r="E922" s="219" t="s">
        <v>19</v>
      </c>
      <c r="F922" s="220" t="s">
        <v>2240</v>
      </c>
      <c r="G922" s="217"/>
      <c r="H922" s="221">
        <v>20.239999999999998</v>
      </c>
      <c r="I922" s="222"/>
      <c r="J922" s="217"/>
      <c r="K922" s="217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139</v>
      </c>
      <c r="AU922" s="227" t="s">
        <v>82</v>
      </c>
      <c r="AV922" s="11" t="s">
        <v>82</v>
      </c>
      <c r="AW922" s="11" t="s">
        <v>33</v>
      </c>
      <c r="AX922" s="11" t="s">
        <v>72</v>
      </c>
      <c r="AY922" s="227" t="s">
        <v>130</v>
      </c>
    </row>
    <row r="923" s="11" customFormat="1">
      <c r="B923" s="216"/>
      <c r="C923" s="217"/>
      <c r="D923" s="218" t="s">
        <v>139</v>
      </c>
      <c r="E923" s="219" t="s">
        <v>19</v>
      </c>
      <c r="F923" s="220" t="s">
        <v>2241</v>
      </c>
      <c r="G923" s="217"/>
      <c r="H923" s="221">
        <v>87.620000000000005</v>
      </c>
      <c r="I923" s="222"/>
      <c r="J923" s="217"/>
      <c r="K923" s="217"/>
      <c r="L923" s="223"/>
      <c r="M923" s="224"/>
      <c r="N923" s="225"/>
      <c r="O923" s="225"/>
      <c r="P923" s="225"/>
      <c r="Q923" s="225"/>
      <c r="R923" s="225"/>
      <c r="S923" s="225"/>
      <c r="T923" s="226"/>
      <c r="AT923" s="227" t="s">
        <v>139</v>
      </c>
      <c r="AU923" s="227" t="s">
        <v>82</v>
      </c>
      <c r="AV923" s="11" t="s">
        <v>82</v>
      </c>
      <c r="AW923" s="11" t="s">
        <v>33</v>
      </c>
      <c r="AX923" s="11" t="s">
        <v>72</v>
      </c>
      <c r="AY923" s="227" t="s">
        <v>130</v>
      </c>
    </row>
    <row r="924" s="13" customFormat="1">
      <c r="B924" s="239"/>
      <c r="C924" s="240"/>
      <c r="D924" s="218" t="s">
        <v>139</v>
      </c>
      <c r="E924" s="241" t="s">
        <v>19</v>
      </c>
      <c r="F924" s="242" t="s">
        <v>2242</v>
      </c>
      <c r="G924" s="240"/>
      <c r="H924" s="241" t="s">
        <v>19</v>
      </c>
      <c r="I924" s="243"/>
      <c r="J924" s="240"/>
      <c r="K924" s="240"/>
      <c r="L924" s="244"/>
      <c r="M924" s="245"/>
      <c r="N924" s="246"/>
      <c r="O924" s="246"/>
      <c r="P924" s="246"/>
      <c r="Q924" s="246"/>
      <c r="R924" s="246"/>
      <c r="S924" s="246"/>
      <c r="T924" s="247"/>
      <c r="AT924" s="248" t="s">
        <v>139</v>
      </c>
      <c r="AU924" s="248" t="s">
        <v>82</v>
      </c>
      <c r="AV924" s="13" t="s">
        <v>80</v>
      </c>
      <c r="AW924" s="13" t="s">
        <v>33</v>
      </c>
      <c r="AX924" s="13" t="s">
        <v>72</v>
      </c>
      <c r="AY924" s="248" t="s">
        <v>130</v>
      </c>
    </row>
    <row r="925" s="11" customFormat="1">
      <c r="B925" s="216"/>
      <c r="C925" s="217"/>
      <c r="D925" s="218" t="s">
        <v>139</v>
      </c>
      <c r="E925" s="219" t="s">
        <v>19</v>
      </c>
      <c r="F925" s="220" t="s">
        <v>2243</v>
      </c>
      <c r="G925" s="217"/>
      <c r="H925" s="221">
        <v>22.359999999999999</v>
      </c>
      <c r="I925" s="222"/>
      <c r="J925" s="217"/>
      <c r="K925" s="217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139</v>
      </c>
      <c r="AU925" s="227" t="s">
        <v>82</v>
      </c>
      <c r="AV925" s="11" t="s">
        <v>82</v>
      </c>
      <c r="AW925" s="11" t="s">
        <v>33</v>
      </c>
      <c r="AX925" s="11" t="s">
        <v>72</v>
      </c>
      <c r="AY925" s="227" t="s">
        <v>130</v>
      </c>
    </row>
    <row r="926" s="13" customFormat="1">
      <c r="B926" s="239"/>
      <c r="C926" s="240"/>
      <c r="D926" s="218" t="s">
        <v>139</v>
      </c>
      <c r="E926" s="241" t="s">
        <v>19</v>
      </c>
      <c r="F926" s="242" t="s">
        <v>220</v>
      </c>
      <c r="G926" s="240"/>
      <c r="H926" s="241" t="s">
        <v>19</v>
      </c>
      <c r="I926" s="243"/>
      <c r="J926" s="240"/>
      <c r="K926" s="240"/>
      <c r="L926" s="244"/>
      <c r="M926" s="245"/>
      <c r="N926" s="246"/>
      <c r="O926" s="246"/>
      <c r="P926" s="246"/>
      <c r="Q926" s="246"/>
      <c r="R926" s="246"/>
      <c r="S926" s="246"/>
      <c r="T926" s="247"/>
      <c r="AT926" s="248" t="s">
        <v>139</v>
      </c>
      <c r="AU926" s="248" t="s">
        <v>82</v>
      </c>
      <c r="AV926" s="13" t="s">
        <v>80</v>
      </c>
      <c r="AW926" s="13" t="s">
        <v>33</v>
      </c>
      <c r="AX926" s="13" t="s">
        <v>72</v>
      </c>
      <c r="AY926" s="248" t="s">
        <v>130</v>
      </c>
    </row>
    <row r="927" s="11" customFormat="1">
      <c r="B927" s="216"/>
      <c r="C927" s="217"/>
      <c r="D927" s="218" t="s">
        <v>139</v>
      </c>
      <c r="E927" s="219" t="s">
        <v>19</v>
      </c>
      <c r="F927" s="220" t="s">
        <v>2244</v>
      </c>
      <c r="G927" s="217"/>
      <c r="H927" s="221">
        <v>177.58000000000001</v>
      </c>
      <c r="I927" s="222"/>
      <c r="J927" s="217"/>
      <c r="K927" s="217"/>
      <c r="L927" s="223"/>
      <c r="M927" s="224"/>
      <c r="N927" s="225"/>
      <c r="O927" s="225"/>
      <c r="P927" s="225"/>
      <c r="Q927" s="225"/>
      <c r="R927" s="225"/>
      <c r="S927" s="225"/>
      <c r="T927" s="226"/>
      <c r="AT927" s="227" t="s">
        <v>139</v>
      </c>
      <c r="AU927" s="227" t="s">
        <v>82</v>
      </c>
      <c r="AV927" s="11" t="s">
        <v>82</v>
      </c>
      <c r="AW927" s="11" t="s">
        <v>33</v>
      </c>
      <c r="AX927" s="11" t="s">
        <v>72</v>
      </c>
      <c r="AY927" s="227" t="s">
        <v>130</v>
      </c>
    </row>
    <row r="928" s="14" customFormat="1">
      <c r="B928" s="265"/>
      <c r="C928" s="266"/>
      <c r="D928" s="218" t="s">
        <v>139</v>
      </c>
      <c r="E928" s="267" t="s">
        <v>568</v>
      </c>
      <c r="F928" s="268" t="s">
        <v>913</v>
      </c>
      <c r="G928" s="266"/>
      <c r="H928" s="269">
        <v>307.80000000000001</v>
      </c>
      <c r="I928" s="270"/>
      <c r="J928" s="266"/>
      <c r="K928" s="266"/>
      <c r="L928" s="271"/>
      <c r="M928" s="272"/>
      <c r="N928" s="273"/>
      <c r="O928" s="273"/>
      <c r="P928" s="273"/>
      <c r="Q928" s="273"/>
      <c r="R928" s="273"/>
      <c r="S928" s="273"/>
      <c r="T928" s="274"/>
      <c r="AT928" s="275" t="s">
        <v>139</v>
      </c>
      <c r="AU928" s="275" t="s">
        <v>82</v>
      </c>
      <c r="AV928" s="14" t="s">
        <v>145</v>
      </c>
      <c r="AW928" s="14" t="s">
        <v>33</v>
      </c>
      <c r="AX928" s="14" t="s">
        <v>72</v>
      </c>
      <c r="AY928" s="275" t="s">
        <v>130</v>
      </c>
    </row>
    <row r="929" s="12" customFormat="1">
      <c r="B929" s="228"/>
      <c r="C929" s="229"/>
      <c r="D929" s="218" t="s">
        <v>139</v>
      </c>
      <c r="E929" s="230" t="s">
        <v>19</v>
      </c>
      <c r="F929" s="231" t="s">
        <v>166</v>
      </c>
      <c r="G929" s="229"/>
      <c r="H929" s="232">
        <v>723.49000000000001</v>
      </c>
      <c r="I929" s="233"/>
      <c r="J929" s="229"/>
      <c r="K929" s="229"/>
      <c r="L929" s="234"/>
      <c r="M929" s="235"/>
      <c r="N929" s="236"/>
      <c r="O929" s="236"/>
      <c r="P929" s="236"/>
      <c r="Q929" s="236"/>
      <c r="R929" s="236"/>
      <c r="S929" s="236"/>
      <c r="T929" s="237"/>
      <c r="AT929" s="238" t="s">
        <v>139</v>
      </c>
      <c r="AU929" s="238" t="s">
        <v>82</v>
      </c>
      <c r="AV929" s="12" t="s">
        <v>137</v>
      </c>
      <c r="AW929" s="12" t="s">
        <v>33</v>
      </c>
      <c r="AX929" s="12" t="s">
        <v>80</v>
      </c>
      <c r="AY929" s="238" t="s">
        <v>130</v>
      </c>
    </row>
    <row r="930" s="1" customFormat="1" ht="18" customHeight="1">
      <c r="B930" s="38"/>
      <c r="C930" s="204" t="s">
        <v>2245</v>
      </c>
      <c r="D930" s="204" t="s">
        <v>132</v>
      </c>
      <c r="E930" s="205" t="s">
        <v>2246</v>
      </c>
      <c r="F930" s="206" t="s">
        <v>2247</v>
      </c>
      <c r="G930" s="207" t="s">
        <v>1170</v>
      </c>
      <c r="H930" s="276"/>
      <c r="I930" s="209"/>
      <c r="J930" s="210">
        <f>ROUND(I930*H930,2)</f>
        <v>0</v>
      </c>
      <c r="K930" s="206" t="s">
        <v>136</v>
      </c>
      <c r="L930" s="43"/>
      <c r="M930" s="211" t="s">
        <v>19</v>
      </c>
      <c r="N930" s="212" t="s">
        <v>43</v>
      </c>
      <c r="O930" s="79"/>
      <c r="P930" s="213">
        <f>O930*H930</f>
        <v>0</v>
      </c>
      <c r="Q930" s="213">
        <v>0</v>
      </c>
      <c r="R930" s="213">
        <f>Q930*H930</f>
        <v>0</v>
      </c>
      <c r="S930" s="213">
        <v>0</v>
      </c>
      <c r="T930" s="214">
        <f>S930*H930</f>
        <v>0</v>
      </c>
      <c r="AR930" s="17" t="s">
        <v>240</v>
      </c>
      <c r="AT930" s="17" t="s">
        <v>132</v>
      </c>
      <c r="AU930" s="17" t="s">
        <v>82</v>
      </c>
      <c r="AY930" s="17" t="s">
        <v>130</v>
      </c>
      <c r="BE930" s="215">
        <f>IF(N930="základní",J930,0)</f>
        <v>0</v>
      </c>
      <c r="BF930" s="215">
        <f>IF(N930="snížená",J930,0)</f>
        <v>0</v>
      </c>
      <c r="BG930" s="215">
        <f>IF(N930="zákl. přenesená",J930,0)</f>
        <v>0</v>
      </c>
      <c r="BH930" s="215">
        <f>IF(N930="sníž. přenesená",J930,0)</f>
        <v>0</v>
      </c>
      <c r="BI930" s="215">
        <f>IF(N930="nulová",J930,0)</f>
        <v>0</v>
      </c>
      <c r="BJ930" s="17" t="s">
        <v>80</v>
      </c>
      <c r="BK930" s="215">
        <f>ROUND(I930*H930,2)</f>
        <v>0</v>
      </c>
      <c r="BL930" s="17" t="s">
        <v>240</v>
      </c>
      <c r="BM930" s="17" t="s">
        <v>2248</v>
      </c>
    </row>
    <row r="931" s="10" customFormat="1" ht="22.8" customHeight="1">
      <c r="B931" s="188"/>
      <c r="C931" s="189"/>
      <c r="D931" s="190" t="s">
        <v>71</v>
      </c>
      <c r="E931" s="202" t="s">
        <v>2249</v>
      </c>
      <c r="F931" s="202" t="s">
        <v>2250</v>
      </c>
      <c r="G931" s="189"/>
      <c r="H931" s="189"/>
      <c r="I931" s="192"/>
      <c r="J931" s="203">
        <f>BK931</f>
        <v>0</v>
      </c>
      <c r="K931" s="189"/>
      <c r="L931" s="194"/>
      <c r="M931" s="195"/>
      <c r="N931" s="196"/>
      <c r="O931" s="196"/>
      <c r="P931" s="197">
        <f>SUM(P932:P948)</f>
        <v>0</v>
      </c>
      <c r="Q931" s="196"/>
      <c r="R931" s="197">
        <f>SUM(R932:R948)</f>
        <v>1.6037630900000002</v>
      </c>
      <c r="S931" s="196"/>
      <c r="T931" s="198">
        <f>SUM(T932:T948)</f>
        <v>0</v>
      </c>
      <c r="AR931" s="199" t="s">
        <v>82</v>
      </c>
      <c r="AT931" s="200" t="s">
        <v>71</v>
      </c>
      <c r="AU931" s="200" t="s">
        <v>80</v>
      </c>
      <c r="AY931" s="199" t="s">
        <v>130</v>
      </c>
      <c r="BK931" s="201">
        <f>SUM(BK932:BK948)</f>
        <v>0</v>
      </c>
    </row>
    <row r="932" s="1" customFormat="1" ht="18" customHeight="1">
      <c r="B932" s="38"/>
      <c r="C932" s="204" t="s">
        <v>2251</v>
      </c>
      <c r="D932" s="204" t="s">
        <v>132</v>
      </c>
      <c r="E932" s="205" t="s">
        <v>2252</v>
      </c>
      <c r="F932" s="206" t="s">
        <v>2253</v>
      </c>
      <c r="G932" s="207" t="s">
        <v>135</v>
      </c>
      <c r="H932" s="208">
        <v>1206.798</v>
      </c>
      <c r="I932" s="209"/>
      <c r="J932" s="210">
        <f>ROUND(I932*H932,2)</f>
        <v>0</v>
      </c>
      <c r="K932" s="206" t="s">
        <v>136</v>
      </c>
      <c r="L932" s="43"/>
      <c r="M932" s="211" t="s">
        <v>19</v>
      </c>
      <c r="N932" s="212" t="s">
        <v>43</v>
      </c>
      <c r="O932" s="79"/>
      <c r="P932" s="213">
        <f>O932*H932</f>
        <v>0</v>
      </c>
      <c r="Q932" s="213">
        <v>0.00044000000000000002</v>
      </c>
      <c r="R932" s="213">
        <f>Q932*H932</f>
        <v>0.53099112000000004</v>
      </c>
      <c r="S932" s="213">
        <v>0</v>
      </c>
      <c r="T932" s="214">
        <f>S932*H932</f>
        <v>0</v>
      </c>
      <c r="AR932" s="17" t="s">
        <v>240</v>
      </c>
      <c r="AT932" s="17" t="s">
        <v>132</v>
      </c>
      <c r="AU932" s="17" t="s">
        <v>82</v>
      </c>
      <c r="AY932" s="17" t="s">
        <v>130</v>
      </c>
      <c r="BE932" s="215">
        <f>IF(N932="základní",J932,0)</f>
        <v>0</v>
      </c>
      <c r="BF932" s="215">
        <f>IF(N932="snížená",J932,0)</f>
        <v>0</v>
      </c>
      <c r="BG932" s="215">
        <f>IF(N932="zákl. přenesená",J932,0)</f>
        <v>0</v>
      </c>
      <c r="BH932" s="215">
        <f>IF(N932="sníž. přenesená",J932,0)</f>
        <v>0</v>
      </c>
      <c r="BI932" s="215">
        <f>IF(N932="nulová",J932,0)</f>
        <v>0</v>
      </c>
      <c r="BJ932" s="17" t="s">
        <v>80</v>
      </c>
      <c r="BK932" s="215">
        <f>ROUND(I932*H932,2)</f>
        <v>0</v>
      </c>
      <c r="BL932" s="17" t="s">
        <v>240</v>
      </c>
      <c r="BM932" s="17" t="s">
        <v>2254</v>
      </c>
    </row>
    <row r="933" s="11" customFormat="1">
      <c r="B933" s="216"/>
      <c r="C933" s="217"/>
      <c r="D933" s="218" t="s">
        <v>139</v>
      </c>
      <c r="E933" s="219" t="s">
        <v>19</v>
      </c>
      <c r="F933" s="220" t="s">
        <v>2255</v>
      </c>
      <c r="G933" s="217"/>
      <c r="H933" s="221">
        <v>114.95999999999999</v>
      </c>
      <c r="I933" s="222"/>
      <c r="J933" s="217"/>
      <c r="K933" s="217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139</v>
      </c>
      <c r="AU933" s="227" t="s">
        <v>82</v>
      </c>
      <c r="AV933" s="11" t="s">
        <v>82</v>
      </c>
      <c r="AW933" s="11" t="s">
        <v>33</v>
      </c>
      <c r="AX933" s="11" t="s">
        <v>72</v>
      </c>
      <c r="AY933" s="227" t="s">
        <v>130</v>
      </c>
    </row>
    <row r="934" s="11" customFormat="1">
      <c r="B934" s="216"/>
      <c r="C934" s="217"/>
      <c r="D934" s="218" t="s">
        <v>139</v>
      </c>
      <c r="E934" s="219" t="s">
        <v>19</v>
      </c>
      <c r="F934" s="220" t="s">
        <v>2256</v>
      </c>
      <c r="G934" s="217"/>
      <c r="H934" s="221">
        <v>108.94</v>
      </c>
      <c r="I934" s="222"/>
      <c r="J934" s="217"/>
      <c r="K934" s="217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139</v>
      </c>
      <c r="AU934" s="227" t="s">
        <v>82</v>
      </c>
      <c r="AV934" s="11" t="s">
        <v>82</v>
      </c>
      <c r="AW934" s="11" t="s">
        <v>33</v>
      </c>
      <c r="AX934" s="11" t="s">
        <v>72</v>
      </c>
      <c r="AY934" s="227" t="s">
        <v>130</v>
      </c>
    </row>
    <row r="935" s="11" customFormat="1">
      <c r="B935" s="216"/>
      <c r="C935" s="217"/>
      <c r="D935" s="218" t="s">
        <v>139</v>
      </c>
      <c r="E935" s="219" t="s">
        <v>19</v>
      </c>
      <c r="F935" s="220" t="s">
        <v>2257</v>
      </c>
      <c r="G935" s="217"/>
      <c r="H935" s="221">
        <v>28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139</v>
      </c>
      <c r="AU935" s="227" t="s">
        <v>82</v>
      </c>
      <c r="AV935" s="11" t="s">
        <v>82</v>
      </c>
      <c r="AW935" s="11" t="s">
        <v>33</v>
      </c>
      <c r="AX935" s="11" t="s">
        <v>72</v>
      </c>
      <c r="AY935" s="227" t="s">
        <v>130</v>
      </c>
    </row>
    <row r="936" s="11" customFormat="1">
      <c r="B936" s="216"/>
      <c r="C936" s="217"/>
      <c r="D936" s="218" t="s">
        <v>139</v>
      </c>
      <c r="E936" s="219" t="s">
        <v>19</v>
      </c>
      <c r="F936" s="220" t="s">
        <v>2258</v>
      </c>
      <c r="G936" s="217"/>
      <c r="H936" s="221">
        <v>13</v>
      </c>
      <c r="I936" s="222"/>
      <c r="J936" s="217"/>
      <c r="K936" s="217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139</v>
      </c>
      <c r="AU936" s="227" t="s">
        <v>82</v>
      </c>
      <c r="AV936" s="11" t="s">
        <v>82</v>
      </c>
      <c r="AW936" s="11" t="s">
        <v>33</v>
      </c>
      <c r="AX936" s="11" t="s">
        <v>72</v>
      </c>
      <c r="AY936" s="227" t="s">
        <v>130</v>
      </c>
    </row>
    <row r="937" s="11" customFormat="1">
      <c r="B937" s="216"/>
      <c r="C937" s="217"/>
      <c r="D937" s="218" t="s">
        <v>139</v>
      </c>
      <c r="E937" s="219" t="s">
        <v>19</v>
      </c>
      <c r="F937" s="220" t="s">
        <v>2259</v>
      </c>
      <c r="G937" s="217"/>
      <c r="H937" s="221">
        <v>11.327999999999999</v>
      </c>
      <c r="I937" s="222"/>
      <c r="J937" s="217"/>
      <c r="K937" s="217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139</v>
      </c>
      <c r="AU937" s="227" t="s">
        <v>82</v>
      </c>
      <c r="AV937" s="11" t="s">
        <v>82</v>
      </c>
      <c r="AW937" s="11" t="s">
        <v>33</v>
      </c>
      <c r="AX937" s="11" t="s">
        <v>72</v>
      </c>
      <c r="AY937" s="227" t="s">
        <v>130</v>
      </c>
    </row>
    <row r="938" s="11" customFormat="1">
      <c r="B938" s="216"/>
      <c r="C938" s="217"/>
      <c r="D938" s="218" t="s">
        <v>139</v>
      </c>
      <c r="E938" s="219" t="s">
        <v>19</v>
      </c>
      <c r="F938" s="220" t="s">
        <v>2260</v>
      </c>
      <c r="G938" s="217"/>
      <c r="H938" s="221">
        <v>2.2400000000000002</v>
      </c>
      <c r="I938" s="222"/>
      <c r="J938" s="217"/>
      <c r="K938" s="217"/>
      <c r="L938" s="223"/>
      <c r="M938" s="224"/>
      <c r="N938" s="225"/>
      <c r="O938" s="225"/>
      <c r="P938" s="225"/>
      <c r="Q938" s="225"/>
      <c r="R938" s="225"/>
      <c r="S938" s="225"/>
      <c r="T938" s="226"/>
      <c r="AT938" s="227" t="s">
        <v>139</v>
      </c>
      <c r="AU938" s="227" t="s">
        <v>82</v>
      </c>
      <c r="AV938" s="11" t="s">
        <v>82</v>
      </c>
      <c r="AW938" s="11" t="s">
        <v>33</v>
      </c>
      <c r="AX938" s="11" t="s">
        <v>72</v>
      </c>
      <c r="AY938" s="227" t="s">
        <v>130</v>
      </c>
    </row>
    <row r="939" s="11" customFormat="1">
      <c r="B939" s="216"/>
      <c r="C939" s="217"/>
      <c r="D939" s="218" t="s">
        <v>139</v>
      </c>
      <c r="E939" s="219" t="s">
        <v>19</v>
      </c>
      <c r="F939" s="220" t="s">
        <v>2261</v>
      </c>
      <c r="G939" s="217"/>
      <c r="H939" s="221">
        <v>2.2000000000000002</v>
      </c>
      <c r="I939" s="222"/>
      <c r="J939" s="217"/>
      <c r="K939" s="217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139</v>
      </c>
      <c r="AU939" s="227" t="s">
        <v>82</v>
      </c>
      <c r="AV939" s="11" t="s">
        <v>82</v>
      </c>
      <c r="AW939" s="11" t="s">
        <v>33</v>
      </c>
      <c r="AX939" s="11" t="s">
        <v>72</v>
      </c>
      <c r="AY939" s="227" t="s">
        <v>130</v>
      </c>
    </row>
    <row r="940" s="11" customFormat="1">
      <c r="B940" s="216"/>
      <c r="C940" s="217"/>
      <c r="D940" s="218" t="s">
        <v>139</v>
      </c>
      <c r="E940" s="219" t="s">
        <v>19</v>
      </c>
      <c r="F940" s="220" t="s">
        <v>2262</v>
      </c>
      <c r="G940" s="217"/>
      <c r="H940" s="221">
        <v>5.5999999999999996</v>
      </c>
      <c r="I940" s="222"/>
      <c r="J940" s="217"/>
      <c r="K940" s="217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139</v>
      </c>
      <c r="AU940" s="227" t="s">
        <v>82</v>
      </c>
      <c r="AV940" s="11" t="s">
        <v>82</v>
      </c>
      <c r="AW940" s="11" t="s">
        <v>33</v>
      </c>
      <c r="AX940" s="11" t="s">
        <v>72</v>
      </c>
      <c r="AY940" s="227" t="s">
        <v>130</v>
      </c>
    </row>
    <row r="941" s="11" customFormat="1">
      <c r="B941" s="216"/>
      <c r="C941" s="217"/>
      <c r="D941" s="218" t="s">
        <v>139</v>
      </c>
      <c r="E941" s="219" t="s">
        <v>19</v>
      </c>
      <c r="F941" s="220" t="s">
        <v>2263</v>
      </c>
      <c r="G941" s="217"/>
      <c r="H941" s="221">
        <v>36.799999999999997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139</v>
      </c>
      <c r="AU941" s="227" t="s">
        <v>82</v>
      </c>
      <c r="AV941" s="11" t="s">
        <v>82</v>
      </c>
      <c r="AW941" s="11" t="s">
        <v>33</v>
      </c>
      <c r="AX941" s="11" t="s">
        <v>72</v>
      </c>
      <c r="AY941" s="227" t="s">
        <v>130</v>
      </c>
    </row>
    <row r="942" s="11" customFormat="1">
      <c r="B942" s="216"/>
      <c r="C942" s="217"/>
      <c r="D942" s="218" t="s">
        <v>139</v>
      </c>
      <c r="E942" s="219" t="s">
        <v>19</v>
      </c>
      <c r="F942" s="220" t="s">
        <v>2264</v>
      </c>
      <c r="G942" s="217"/>
      <c r="H942" s="221">
        <v>540.04999999999995</v>
      </c>
      <c r="I942" s="222"/>
      <c r="J942" s="217"/>
      <c r="K942" s="217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139</v>
      </c>
      <c r="AU942" s="227" t="s">
        <v>82</v>
      </c>
      <c r="AV942" s="11" t="s">
        <v>82</v>
      </c>
      <c r="AW942" s="11" t="s">
        <v>33</v>
      </c>
      <c r="AX942" s="11" t="s">
        <v>72</v>
      </c>
      <c r="AY942" s="227" t="s">
        <v>130</v>
      </c>
    </row>
    <row r="943" s="11" customFormat="1">
      <c r="B943" s="216"/>
      <c r="C943" s="217"/>
      <c r="D943" s="218" t="s">
        <v>139</v>
      </c>
      <c r="E943" s="219" t="s">
        <v>19</v>
      </c>
      <c r="F943" s="220" t="s">
        <v>2265</v>
      </c>
      <c r="G943" s="217"/>
      <c r="H943" s="221">
        <v>343.68000000000001</v>
      </c>
      <c r="I943" s="222"/>
      <c r="J943" s="217"/>
      <c r="K943" s="217"/>
      <c r="L943" s="223"/>
      <c r="M943" s="224"/>
      <c r="N943" s="225"/>
      <c r="O943" s="225"/>
      <c r="P943" s="225"/>
      <c r="Q943" s="225"/>
      <c r="R943" s="225"/>
      <c r="S943" s="225"/>
      <c r="T943" s="226"/>
      <c r="AT943" s="227" t="s">
        <v>139</v>
      </c>
      <c r="AU943" s="227" t="s">
        <v>82</v>
      </c>
      <c r="AV943" s="11" t="s">
        <v>82</v>
      </c>
      <c r="AW943" s="11" t="s">
        <v>33</v>
      </c>
      <c r="AX943" s="11" t="s">
        <v>72</v>
      </c>
      <c r="AY943" s="227" t="s">
        <v>130</v>
      </c>
    </row>
    <row r="944" s="12" customFormat="1">
      <c r="B944" s="228"/>
      <c r="C944" s="229"/>
      <c r="D944" s="218" t="s">
        <v>139</v>
      </c>
      <c r="E944" s="230" t="s">
        <v>19</v>
      </c>
      <c r="F944" s="231" t="s">
        <v>166</v>
      </c>
      <c r="G944" s="229"/>
      <c r="H944" s="232">
        <v>1206.798</v>
      </c>
      <c r="I944" s="233"/>
      <c r="J944" s="229"/>
      <c r="K944" s="229"/>
      <c r="L944" s="234"/>
      <c r="M944" s="235"/>
      <c r="N944" s="236"/>
      <c r="O944" s="236"/>
      <c r="P944" s="236"/>
      <c r="Q944" s="236"/>
      <c r="R944" s="236"/>
      <c r="S944" s="236"/>
      <c r="T944" s="237"/>
      <c r="AT944" s="238" t="s">
        <v>139</v>
      </c>
      <c r="AU944" s="238" t="s">
        <v>82</v>
      </c>
      <c r="AV944" s="12" t="s">
        <v>137</v>
      </c>
      <c r="AW944" s="12" t="s">
        <v>33</v>
      </c>
      <c r="AX944" s="12" t="s">
        <v>80</v>
      </c>
      <c r="AY944" s="238" t="s">
        <v>130</v>
      </c>
    </row>
    <row r="945" s="1" customFormat="1" ht="18" customHeight="1">
      <c r="B945" s="38"/>
      <c r="C945" s="204" t="s">
        <v>2266</v>
      </c>
      <c r="D945" s="204" t="s">
        <v>132</v>
      </c>
      <c r="E945" s="205" t="s">
        <v>2267</v>
      </c>
      <c r="F945" s="206" t="s">
        <v>2253</v>
      </c>
      <c r="G945" s="207" t="s">
        <v>1252</v>
      </c>
      <c r="H945" s="208">
        <v>1</v>
      </c>
      <c r="I945" s="209"/>
      <c r="J945" s="210">
        <f>ROUND(I945*H945,2)</f>
        <v>0</v>
      </c>
      <c r="K945" s="206" t="s">
        <v>19</v>
      </c>
      <c r="L945" s="43"/>
      <c r="M945" s="211" t="s">
        <v>19</v>
      </c>
      <c r="N945" s="212" t="s">
        <v>43</v>
      </c>
      <c r="O945" s="79"/>
      <c r="P945" s="213">
        <f>O945*H945</f>
        <v>0</v>
      </c>
      <c r="Q945" s="213">
        <v>0.00044000000000000002</v>
      </c>
      <c r="R945" s="213">
        <f>Q945*H945</f>
        <v>0.00044000000000000002</v>
      </c>
      <c r="S945" s="213">
        <v>0</v>
      </c>
      <c r="T945" s="214">
        <f>S945*H945</f>
        <v>0</v>
      </c>
      <c r="AR945" s="17" t="s">
        <v>240</v>
      </c>
      <c r="AT945" s="17" t="s">
        <v>132</v>
      </c>
      <c r="AU945" s="17" t="s">
        <v>82</v>
      </c>
      <c r="AY945" s="17" t="s">
        <v>130</v>
      </c>
      <c r="BE945" s="215">
        <f>IF(N945="základní",J945,0)</f>
        <v>0</v>
      </c>
      <c r="BF945" s="215">
        <f>IF(N945="snížená",J945,0)</f>
        <v>0</v>
      </c>
      <c r="BG945" s="215">
        <f>IF(N945="zákl. přenesená",J945,0)</f>
        <v>0</v>
      </c>
      <c r="BH945" s="215">
        <f>IF(N945="sníž. přenesená",J945,0)</f>
        <v>0</v>
      </c>
      <c r="BI945" s="215">
        <f>IF(N945="nulová",J945,0)</f>
        <v>0</v>
      </c>
      <c r="BJ945" s="17" t="s">
        <v>80</v>
      </c>
      <c r="BK945" s="215">
        <f>ROUND(I945*H945,2)</f>
        <v>0</v>
      </c>
      <c r="BL945" s="17" t="s">
        <v>240</v>
      </c>
      <c r="BM945" s="17" t="s">
        <v>2268</v>
      </c>
    </row>
    <row r="946" s="11" customFormat="1">
      <c r="B946" s="216"/>
      <c r="C946" s="217"/>
      <c r="D946" s="218" t="s">
        <v>139</v>
      </c>
      <c r="E946" s="219" t="s">
        <v>19</v>
      </c>
      <c r="F946" s="220" t="s">
        <v>2269</v>
      </c>
      <c r="G946" s="217"/>
      <c r="H946" s="221">
        <v>1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139</v>
      </c>
      <c r="AU946" s="227" t="s">
        <v>82</v>
      </c>
      <c r="AV946" s="11" t="s">
        <v>82</v>
      </c>
      <c r="AW946" s="11" t="s">
        <v>33</v>
      </c>
      <c r="AX946" s="11" t="s">
        <v>80</v>
      </c>
      <c r="AY946" s="227" t="s">
        <v>130</v>
      </c>
    </row>
    <row r="947" s="1" customFormat="1" ht="18" customHeight="1">
      <c r="B947" s="38"/>
      <c r="C947" s="204" t="s">
        <v>2270</v>
      </c>
      <c r="D947" s="204" t="s">
        <v>132</v>
      </c>
      <c r="E947" s="205" t="s">
        <v>2271</v>
      </c>
      <c r="F947" s="206" t="s">
        <v>2272</v>
      </c>
      <c r="G947" s="207" t="s">
        <v>135</v>
      </c>
      <c r="H947" s="208">
        <v>1041.0989999999999</v>
      </c>
      <c r="I947" s="209"/>
      <c r="J947" s="210">
        <f>ROUND(I947*H947,2)</f>
        <v>0</v>
      </c>
      <c r="K947" s="206" t="s">
        <v>136</v>
      </c>
      <c r="L947" s="43"/>
      <c r="M947" s="211" t="s">
        <v>19</v>
      </c>
      <c r="N947" s="212" t="s">
        <v>43</v>
      </c>
      <c r="O947" s="79"/>
      <c r="P947" s="213">
        <f>O947*H947</f>
        <v>0</v>
      </c>
      <c r="Q947" s="213">
        <v>0.0010300000000000001</v>
      </c>
      <c r="R947" s="213">
        <f>Q947*H947</f>
        <v>1.07233197</v>
      </c>
      <c r="S947" s="213">
        <v>0</v>
      </c>
      <c r="T947" s="214">
        <f>S947*H947</f>
        <v>0</v>
      </c>
      <c r="AR947" s="17" t="s">
        <v>240</v>
      </c>
      <c r="AT947" s="17" t="s">
        <v>132</v>
      </c>
      <c r="AU947" s="17" t="s">
        <v>82</v>
      </c>
      <c r="AY947" s="17" t="s">
        <v>130</v>
      </c>
      <c r="BE947" s="215">
        <f>IF(N947="základní",J947,0)</f>
        <v>0</v>
      </c>
      <c r="BF947" s="215">
        <f>IF(N947="snížená",J947,0)</f>
        <v>0</v>
      </c>
      <c r="BG947" s="215">
        <f>IF(N947="zákl. přenesená",J947,0)</f>
        <v>0</v>
      </c>
      <c r="BH947" s="215">
        <f>IF(N947="sníž. přenesená",J947,0)</f>
        <v>0</v>
      </c>
      <c r="BI947" s="215">
        <f>IF(N947="nulová",J947,0)</f>
        <v>0</v>
      </c>
      <c r="BJ947" s="17" t="s">
        <v>80</v>
      </c>
      <c r="BK947" s="215">
        <f>ROUND(I947*H947,2)</f>
        <v>0</v>
      </c>
      <c r="BL947" s="17" t="s">
        <v>240</v>
      </c>
      <c r="BM947" s="17" t="s">
        <v>2273</v>
      </c>
    </row>
    <row r="948" s="11" customFormat="1">
      <c r="B948" s="216"/>
      <c r="C948" s="217"/>
      <c r="D948" s="218" t="s">
        <v>139</v>
      </c>
      <c r="E948" s="219" t="s">
        <v>19</v>
      </c>
      <c r="F948" s="220" t="s">
        <v>2274</v>
      </c>
      <c r="G948" s="217"/>
      <c r="H948" s="221">
        <v>1041.0989999999999</v>
      </c>
      <c r="I948" s="222"/>
      <c r="J948" s="217"/>
      <c r="K948" s="217"/>
      <c r="L948" s="223"/>
      <c r="M948" s="224"/>
      <c r="N948" s="225"/>
      <c r="O948" s="225"/>
      <c r="P948" s="225"/>
      <c r="Q948" s="225"/>
      <c r="R948" s="225"/>
      <c r="S948" s="225"/>
      <c r="T948" s="226"/>
      <c r="AT948" s="227" t="s">
        <v>139</v>
      </c>
      <c r="AU948" s="227" t="s">
        <v>82</v>
      </c>
      <c r="AV948" s="11" t="s">
        <v>82</v>
      </c>
      <c r="AW948" s="11" t="s">
        <v>33</v>
      </c>
      <c r="AX948" s="11" t="s">
        <v>80</v>
      </c>
      <c r="AY948" s="227" t="s">
        <v>130</v>
      </c>
    </row>
    <row r="949" s="10" customFormat="1" ht="22.8" customHeight="1">
      <c r="B949" s="188"/>
      <c r="C949" s="189"/>
      <c r="D949" s="190" t="s">
        <v>71</v>
      </c>
      <c r="E949" s="202" t="s">
        <v>2275</v>
      </c>
      <c r="F949" s="202" t="s">
        <v>2276</v>
      </c>
      <c r="G949" s="189"/>
      <c r="H949" s="189"/>
      <c r="I949" s="192"/>
      <c r="J949" s="203">
        <f>BK949</f>
        <v>0</v>
      </c>
      <c r="K949" s="189"/>
      <c r="L949" s="194"/>
      <c r="M949" s="195"/>
      <c r="N949" s="196"/>
      <c r="O949" s="196"/>
      <c r="P949" s="197">
        <f>SUM(P950:P964)</f>
        <v>0</v>
      </c>
      <c r="Q949" s="196"/>
      <c r="R949" s="197">
        <f>SUM(R950:R964)</f>
        <v>1.0049172799999999</v>
      </c>
      <c r="S949" s="196"/>
      <c r="T949" s="198">
        <f>SUM(T950:T964)</f>
        <v>0</v>
      </c>
      <c r="AR949" s="199" t="s">
        <v>82</v>
      </c>
      <c r="AT949" s="200" t="s">
        <v>71</v>
      </c>
      <c r="AU949" s="200" t="s">
        <v>80</v>
      </c>
      <c r="AY949" s="199" t="s">
        <v>130</v>
      </c>
      <c r="BK949" s="201">
        <f>SUM(BK950:BK964)</f>
        <v>0</v>
      </c>
    </row>
    <row r="950" s="1" customFormat="1" ht="18" customHeight="1">
      <c r="B950" s="38"/>
      <c r="C950" s="204" t="s">
        <v>2277</v>
      </c>
      <c r="D950" s="204" t="s">
        <v>132</v>
      </c>
      <c r="E950" s="205" t="s">
        <v>2278</v>
      </c>
      <c r="F950" s="206" t="s">
        <v>2279</v>
      </c>
      <c r="G950" s="207" t="s">
        <v>135</v>
      </c>
      <c r="H950" s="208">
        <v>3465.232</v>
      </c>
      <c r="I950" s="209"/>
      <c r="J950" s="210">
        <f>ROUND(I950*H950,2)</f>
        <v>0</v>
      </c>
      <c r="K950" s="206" t="s">
        <v>136</v>
      </c>
      <c r="L950" s="43"/>
      <c r="M950" s="211" t="s">
        <v>19</v>
      </c>
      <c r="N950" s="212" t="s">
        <v>43</v>
      </c>
      <c r="O950" s="79"/>
      <c r="P950" s="213">
        <f>O950*H950</f>
        <v>0</v>
      </c>
      <c r="Q950" s="213">
        <v>0.00029</v>
      </c>
      <c r="R950" s="213">
        <f>Q950*H950</f>
        <v>1.0049172799999999</v>
      </c>
      <c r="S950" s="213">
        <v>0</v>
      </c>
      <c r="T950" s="214">
        <f>S950*H950</f>
        <v>0</v>
      </c>
      <c r="AR950" s="17" t="s">
        <v>240</v>
      </c>
      <c r="AT950" s="17" t="s">
        <v>132</v>
      </c>
      <c r="AU950" s="17" t="s">
        <v>82</v>
      </c>
      <c r="AY950" s="17" t="s">
        <v>130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17" t="s">
        <v>80</v>
      </c>
      <c r="BK950" s="215">
        <f>ROUND(I950*H950,2)</f>
        <v>0</v>
      </c>
      <c r="BL950" s="17" t="s">
        <v>240</v>
      </c>
      <c r="BM950" s="17" t="s">
        <v>2280</v>
      </c>
    </row>
    <row r="951" s="11" customFormat="1">
      <c r="B951" s="216"/>
      <c r="C951" s="217"/>
      <c r="D951" s="218" t="s">
        <v>139</v>
      </c>
      <c r="E951" s="219" t="s">
        <v>19</v>
      </c>
      <c r="F951" s="220" t="s">
        <v>2281</v>
      </c>
      <c r="G951" s="217"/>
      <c r="H951" s="221">
        <v>1206.31</v>
      </c>
      <c r="I951" s="222"/>
      <c r="J951" s="217"/>
      <c r="K951" s="217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139</v>
      </c>
      <c r="AU951" s="227" t="s">
        <v>82</v>
      </c>
      <c r="AV951" s="11" t="s">
        <v>82</v>
      </c>
      <c r="AW951" s="11" t="s">
        <v>33</v>
      </c>
      <c r="AX951" s="11" t="s">
        <v>72</v>
      </c>
      <c r="AY951" s="227" t="s">
        <v>130</v>
      </c>
    </row>
    <row r="952" s="11" customFormat="1">
      <c r="B952" s="216"/>
      <c r="C952" s="217"/>
      <c r="D952" s="218" t="s">
        <v>139</v>
      </c>
      <c r="E952" s="219" t="s">
        <v>19</v>
      </c>
      <c r="F952" s="220" t="s">
        <v>2282</v>
      </c>
      <c r="G952" s="217"/>
      <c r="H952" s="221">
        <v>105.203</v>
      </c>
      <c r="I952" s="222"/>
      <c r="J952" s="217"/>
      <c r="K952" s="217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139</v>
      </c>
      <c r="AU952" s="227" t="s">
        <v>82</v>
      </c>
      <c r="AV952" s="11" t="s">
        <v>82</v>
      </c>
      <c r="AW952" s="11" t="s">
        <v>33</v>
      </c>
      <c r="AX952" s="11" t="s">
        <v>72</v>
      </c>
      <c r="AY952" s="227" t="s">
        <v>130</v>
      </c>
    </row>
    <row r="953" s="11" customFormat="1">
      <c r="B953" s="216"/>
      <c r="C953" s="217"/>
      <c r="D953" s="218" t="s">
        <v>139</v>
      </c>
      <c r="E953" s="219" t="s">
        <v>19</v>
      </c>
      <c r="F953" s="220" t="s">
        <v>882</v>
      </c>
      <c r="G953" s="217"/>
      <c r="H953" s="221">
        <v>828.07600000000002</v>
      </c>
      <c r="I953" s="222"/>
      <c r="J953" s="217"/>
      <c r="K953" s="217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139</v>
      </c>
      <c r="AU953" s="227" t="s">
        <v>82</v>
      </c>
      <c r="AV953" s="11" t="s">
        <v>82</v>
      </c>
      <c r="AW953" s="11" t="s">
        <v>33</v>
      </c>
      <c r="AX953" s="11" t="s">
        <v>72</v>
      </c>
      <c r="AY953" s="227" t="s">
        <v>130</v>
      </c>
    </row>
    <row r="954" s="11" customFormat="1">
      <c r="B954" s="216"/>
      <c r="C954" s="217"/>
      <c r="D954" s="218" t="s">
        <v>139</v>
      </c>
      <c r="E954" s="219" t="s">
        <v>19</v>
      </c>
      <c r="F954" s="220" t="s">
        <v>2283</v>
      </c>
      <c r="G954" s="217"/>
      <c r="H954" s="221">
        <v>100.3</v>
      </c>
      <c r="I954" s="222"/>
      <c r="J954" s="217"/>
      <c r="K954" s="217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139</v>
      </c>
      <c r="AU954" s="227" t="s">
        <v>82</v>
      </c>
      <c r="AV954" s="11" t="s">
        <v>82</v>
      </c>
      <c r="AW954" s="11" t="s">
        <v>33</v>
      </c>
      <c r="AX954" s="11" t="s">
        <v>72</v>
      </c>
      <c r="AY954" s="227" t="s">
        <v>130</v>
      </c>
    </row>
    <row r="955" s="11" customFormat="1">
      <c r="B955" s="216"/>
      <c r="C955" s="217"/>
      <c r="D955" s="218" t="s">
        <v>139</v>
      </c>
      <c r="E955" s="219" t="s">
        <v>19</v>
      </c>
      <c r="F955" s="220" t="s">
        <v>883</v>
      </c>
      <c r="G955" s="217"/>
      <c r="H955" s="221">
        <v>826.55999999999995</v>
      </c>
      <c r="I955" s="222"/>
      <c r="J955" s="217"/>
      <c r="K955" s="217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139</v>
      </c>
      <c r="AU955" s="227" t="s">
        <v>82</v>
      </c>
      <c r="AV955" s="11" t="s">
        <v>82</v>
      </c>
      <c r="AW955" s="11" t="s">
        <v>33</v>
      </c>
      <c r="AX955" s="11" t="s">
        <v>72</v>
      </c>
      <c r="AY955" s="227" t="s">
        <v>130</v>
      </c>
    </row>
    <row r="956" s="11" customFormat="1">
      <c r="B956" s="216"/>
      <c r="C956" s="217"/>
      <c r="D956" s="218" t="s">
        <v>139</v>
      </c>
      <c r="E956" s="219" t="s">
        <v>19</v>
      </c>
      <c r="F956" s="220" t="s">
        <v>2284</v>
      </c>
      <c r="G956" s="217"/>
      <c r="H956" s="221">
        <v>116.7</v>
      </c>
      <c r="I956" s="222"/>
      <c r="J956" s="217"/>
      <c r="K956" s="217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139</v>
      </c>
      <c r="AU956" s="227" t="s">
        <v>82</v>
      </c>
      <c r="AV956" s="11" t="s">
        <v>82</v>
      </c>
      <c r="AW956" s="11" t="s">
        <v>33</v>
      </c>
      <c r="AX956" s="11" t="s">
        <v>72</v>
      </c>
      <c r="AY956" s="227" t="s">
        <v>130</v>
      </c>
    </row>
    <row r="957" s="11" customFormat="1">
      <c r="B957" s="216"/>
      <c r="C957" s="217"/>
      <c r="D957" s="218" t="s">
        <v>139</v>
      </c>
      <c r="E957" s="219" t="s">
        <v>19</v>
      </c>
      <c r="F957" s="220" t="s">
        <v>2285</v>
      </c>
      <c r="G957" s="217"/>
      <c r="H957" s="221">
        <v>130</v>
      </c>
      <c r="I957" s="222"/>
      <c r="J957" s="217"/>
      <c r="K957" s="217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139</v>
      </c>
      <c r="AU957" s="227" t="s">
        <v>82</v>
      </c>
      <c r="AV957" s="11" t="s">
        <v>82</v>
      </c>
      <c r="AW957" s="11" t="s">
        <v>33</v>
      </c>
      <c r="AX957" s="11" t="s">
        <v>72</v>
      </c>
      <c r="AY957" s="227" t="s">
        <v>130</v>
      </c>
    </row>
    <row r="958" s="13" customFormat="1">
      <c r="B958" s="239"/>
      <c r="C958" s="240"/>
      <c r="D958" s="218" t="s">
        <v>139</v>
      </c>
      <c r="E958" s="241" t="s">
        <v>19</v>
      </c>
      <c r="F958" s="242" t="s">
        <v>2286</v>
      </c>
      <c r="G958" s="240"/>
      <c r="H958" s="241" t="s">
        <v>19</v>
      </c>
      <c r="I958" s="243"/>
      <c r="J958" s="240"/>
      <c r="K958" s="240"/>
      <c r="L958" s="244"/>
      <c r="M958" s="245"/>
      <c r="N958" s="246"/>
      <c r="O958" s="246"/>
      <c r="P958" s="246"/>
      <c r="Q958" s="246"/>
      <c r="R958" s="246"/>
      <c r="S958" s="246"/>
      <c r="T958" s="247"/>
      <c r="AT958" s="248" t="s">
        <v>139</v>
      </c>
      <c r="AU958" s="248" t="s">
        <v>82</v>
      </c>
      <c r="AV958" s="13" t="s">
        <v>80</v>
      </c>
      <c r="AW958" s="13" t="s">
        <v>33</v>
      </c>
      <c r="AX958" s="13" t="s">
        <v>72</v>
      </c>
      <c r="AY958" s="248" t="s">
        <v>130</v>
      </c>
    </row>
    <row r="959" s="11" customFormat="1">
      <c r="B959" s="216"/>
      <c r="C959" s="217"/>
      <c r="D959" s="218" t="s">
        <v>139</v>
      </c>
      <c r="E959" s="219" t="s">
        <v>19</v>
      </c>
      <c r="F959" s="220" t="s">
        <v>1450</v>
      </c>
      <c r="G959" s="217"/>
      <c r="H959" s="221">
        <v>91.495999999999995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139</v>
      </c>
      <c r="AU959" s="227" t="s">
        <v>82</v>
      </c>
      <c r="AV959" s="11" t="s">
        <v>82</v>
      </c>
      <c r="AW959" s="11" t="s">
        <v>33</v>
      </c>
      <c r="AX959" s="11" t="s">
        <v>72</v>
      </c>
      <c r="AY959" s="227" t="s">
        <v>130</v>
      </c>
    </row>
    <row r="960" s="11" customFormat="1">
      <c r="B960" s="216"/>
      <c r="C960" s="217"/>
      <c r="D960" s="218" t="s">
        <v>139</v>
      </c>
      <c r="E960" s="219" t="s">
        <v>19</v>
      </c>
      <c r="F960" s="220" t="s">
        <v>1451</v>
      </c>
      <c r="G960" s="217"/>
      <c r="H960" s="221">
        <v>54.539999999999999</v>
      </c>
      <c r="I960" s="222"/>
      <c r="J960" s="217"/>
      <c r="K960" s="217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139</v>
      </c>
      <c r="AU960" s="227" t="s">
        <v>82</v>
      </c>
      <c r="AV960" s="11" t="s">
        <v>82</v>
      </c>
      <c r="AW960" s="11" t="s">
        <v>33</v>
      </c>
      <c r="AX960" s="11" t="s">
        <v>72</v>
      </c>
      <c r="AY960" s="227" t="s">
        <v>130</v>
      </c>
    </row>
    <row r="961" s="11" customFormat="1">
      <c r="B961" s="216"/>
      <c r="C961" s="217"/>
      <c r="D961" s="218" t="s">
        <v>139</v>
      </c>
      <c r="E961" s="219" t="s">
        <v>19</v>
      </c>
      <c r="F961" s="220" t="s">
        <v>2287</v>
      </c>
      <c r="G961" s="217"/>
      <c r="H961" s="221">
        <v>110.036</v>
      </c>
      <c r="I961" s="222"/>
      <c r="J961" s="217"/>
      <c r="K961" s="217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139</v>
      </c>
      <c r="AU961" s="227" t="s">
        <v>82</v>
      </c>
      <c r="AV961" s="11" t="s">
        <v>82</v>
      </c>
      <c r="AW961" s="11" t="s">
        <v>33</v>
      </c>
      <c r="AX961" s="11" t="s">
        <v>72</v>
      </c>
      <c r="AY961" s="227" t="s">
        <v>130</v>
      </c>
    </row>
    <row r="962" s="11" customFormat="1">
      <c r="B962" s="216"/>
      <c r="C962" s="217"/>
      <c r="D962" s="218" t="s">
        <v>139</v>
      </c>
      <c r="E962" s="219" t="s">
        <v>19</v>
      </c>
      <c r="F962" s="220" t="s">
        <v>2288</v>
      </c>
      <c r="G962" s="217"/>
      <c r="H962" s="221">
        <v>203.81100000000001</v>
      </c>
      <c r="I962" s="222"/>
      <c r="J962" s="217"/>
      <c r="K962" s="217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139</v>
      </c>
      <c r="AU962" s="227" t="s">
        <v>82</v>
      </c>
      <c r="AV962" s="11" t="s">
        <v>82</v>
      </c>
      <c r="AW962" s="11" t="s">
        <v>33</v>
      </c>
      <c r="AX962" s="11" t="s">
        <v>72</v>
      </c>
      <c r="AY962" s="227" t="s">
        <v>130</v>
      </c>
    </row>
    <row r="963" s="11" customFormat="1">
      <c r="B963" s="216"/>
      <c r="C963" s="217"/>
      <c r="D963" s="218" t="s">
        <v>139</v>
      </c>
      <c r="E963" s="219" t="s">
        <v>19</v>
      </c>
      <c r="F963" s="220" t="s">
        <v>2289</v>
      </c>
      <c r="G963" s="217"/>
      <c r="H963" s="221">
        <v>-307.80000000000001</v>
      </c>
      <c r="I963" s="222"/>
      <c r="J963" s="217"/>
      <c r="K963" s="217"/>
      <c r="L963" s="223"/>
      <c r="M963" s="224"/>
      <c r="N963" s="225"/>
      <c r="O963" s="225"/>
      <c r="P963" s="225"/>
      <c r="Q963" s="225"/>
      <c r="R963" s="225"/>
      <c r="S963" s="225"/>
      <c r="T963" s="226"/>
      <c r="AT963" s="227" t="s">
        <v>139</v>
      </c>
      <c r="AU963" s="227" t="s">
        <v>82</v>
      </c>
      <c r="AV963" s="11" t="s">
        <v>82</v>
      </c>
      <c r="AW963" s="11" t="s">
        <v>33</v>
      </c>
      <c r="AX963" s="11" t="s">
        <v>72</v>
      </c>
      <c r="AY963" s="227" t="s">
        <v>130</v>
      </c>
    </row>
    <row r="964" s="12" customFormat="1">
      <c r="B964" s="228"/>
      <c r="C964" s="229"/>
      <c r="D964" s="218" t="s">
        <v>139</v>
      </c>
      <c r="E964" s="230" t="s">
        <v>19</v>
      </c>
      <c r="F964" s="231" t="s">
        <v>166</v>
      </c>
      <c r="G964" s="229"/>
      <c r="H964" s="232">
        <v>3465.232</v>
      </c>
      <c r="I964" s="233"/>
      <c r="J964" s="229"/>
      <c r="K964" s="229"/>
      <c r="L964" s="234"/>
      <c r="M964" s="235"/>
      <c r="N964" s="236"/>
      <c r="O964" s="236"/>
      <c r="P964" s="236"/>
      <c r="Q964" s="236"/>
      <c r="R964" s="236"/>
      <c r="S964" s="236"/>
      <c r="T964" s="237"/>
      <c r="AT964" s="238" t="s">
        <v>139</v>
      </c>
      <c r="AU964" s="238" t="s">
        <v>82</v>
      </c>
      <c r="AV964" s="12" t="s">
        <v>137</v>
      </c>
      <c r="AW964" s="12" t="s">
        <v>33</v>
      </c>
      <c r="AX964" s="12" t="s">
        <v>80</v>
      </c>
      <c r="AY964" s="238" t="s">
        <v>130</v>
      </c>
    </row>
    <row r="965" s="10" customFormat="1" ht="22.8" customHeight="1">
      <c r="B965" s="188"/>
      <c r="C965" s="189"/>
      <c r="D965" s="190" t="s">
        <v>71</v>
      </c>
      <c r="E965" s="202" t="s">
        <v>555</v>
      </c>
      <c r="F965" s="202" t="s">
        <v>556</v>
      </c>
      <c r="G965" s="189"/>
      <c r="H965" s="189"/>
      <c r="I965" s="192"/>
      <c r="J965" s="203">
        <f>BK965</f>
        <v>0</v>
      </c>
      <c r="K965" s="189"/>
      <c r="L965" s="194"/>
      <c r="M965" s="195"/>
      <c r="N965" s="196"/>
      <c r="O965" s="196"/>
      <c r="P965" s="197">
        <f>SUM(P966:P972)</f>
        <v>0</v>
      </c>
      <c r="Q965" s="196"/>
      <c r="R965" s="197">
        <f>SUM(R966:R972)</f>
        <v>1.04745691</v>
      </c>
      <c r="S965" s="196"/>
      <c r="T965" s="198">
        <f>SUM(T966:T972)</f>
        <v>0</v>
      </c>
      <c r="AR965" s="199" t="s">
        <v>82</v>
      </c>
      <c r="AT965" s="200" t="s">
        <v>71</v>
      </c>
      <c r="AU965" s="200" t="s">
        <v>80</v>
      </c>
      <c r="AY965" s="199" t="s">
        <v>130</v>
      </c>
      <c r="BK965" s="201">
        <f>SUM(BK966:BK972)</f>
        <v>0</v>
      </c>
    </row>
    <row r="966" s="1" customFormat="1" ht="14.4" customHeight="1">
      <c r="B966" s="38"/>
      <c r="C966" s="204" t="s">
        <v>2290</v>
      </c>
      <c r="D966" s="204" t="s">
        <v>132</v>
      </c>
      <c r="E966" s="205" t="s">
        <v>2291</v>
      </c>
      <c r="F966" s="206" t="s">
        <v>2292</v>
      </c>
      <c r="G966" s="207" t="s">
        <v>135</v>
      </c>
      <c r="H966" s="208">
        <v>45.039000000000001</v>
      </c>
      <c r="I966" s="209"/>
      <c r="J966" s="210">
        <f>ROUND(I966*H966,2)</f>
        <v>0</v>
      </c>
      <c r="K966" s="206" t="s">
        <v>19</v>
      </c>
      <c r="L966" s="43"/>
      <c r="M966" s="211" t="s">
        <v>19</v>
      </c>
      <c r="N966" s="212" t="s">
        <v>43</v>
      </c>
      <c r="O966" s="79"/>
      <c r="P966" s="213">
        <f>O966*H966</f>
        <v>0</v>
      </c>
      <c r="Q966" s="213">
        <v>0.02069</v>
      </c>
      <c r="R966" s="213">
        <f>Q966*H966</f>
        <v>0.93185691000000004</v>
      </c>
      <c r="S966" s="213">
        <v>0</v>
      </c>
      <c r="T966" s="214">
        <f>S966*H966</f>
        <v>0</v>
      </c>
      <c r="AR966" s="17" t="s">
        <v>240</v>
      </c>
      <c r="AT966" s="17" t="s">
        <v>132</v>
      </c>
      <c r="AU966" s="17" t="s">
        <v>82</v>
      </c>
      <c r="AY966" s="17" t="s">
        <v>130</v>
      </c>
      <c r="BE966" s="215">
        <f>IF(N966="základní",J966,0)</f>
        <v>0</v>
      </c>
      <c r="BF966" s="215">
        <f>IF(N966="snížená",J966,0)</f>
        <v>0</v>
      </c>
      <c r="BG966" s="215">
        <f>IF(N966="zákl. přenesená",J966,0)</f>
        <v>0</v>
      </c>
      <c r="BH966" s="215">
        <f>IF(N966="sníž. přenesená",J966,0)</f>
        <v>0</v>
      </c>
      <c r="BI966" s="215">
        <f>IF(N966="nulová",J966,0)</f>
        <v>0</v>
      </c>
      <c r="BJ966" s="17" t="s">
        <v>80</v>
      </c>
      <c r="BK966" s="215">
        <f>ROUND(I966*H966,2)</f>
        <v>0</v>
      </c>
      <c r="BL966" s="17" t="s">
        <v>240</v>
      </c>
      <c r="BM966" s="17" t="s">
        <v>2293</v>
      </c>
    </row>
    <row r="967" s="11" customFormat="1">
      <c r="B967" s="216"/>
      <c r="C967" s="217"/>
      <c r="D967" s="218" t="s">
        <v>139</v>
      </c>
      <c r="E967" s="219" t="s">
        <v>19</v>
      </c>
      <c r="F967" s="220" t="s">
        <v>2294</v>
      </c>
      <c r="G967" s="217"/>
      <c r="H967" s="221">
        <v>24.164999999999999</v>
      </c>
      <c r="I967" s="222"/>
      <c r="J967" s="217"/>
      <c r="K967" s="217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139</v>
      </c>
      <c r="AU967" s="227" t="s">
        <v>82</v>
      </c>
      <c r="AV967" s="11" t="s">
        <v>82</v>
      </c>
      <c r="AW967" s="11" t="s">
        <v>33</v>
      </c>
      <c r="AX967" s="11" t="s">
        <v>72</v>
      </c>
      <c r="AY967" s="227" t="s">
        <v>130</v>
      </c>
    </row>
    <row r="968" s="11" customFormat="1">
      <c r="B968" s="216"/>
      <c r="C968" s="217"/>
      <c r="D968" s="218" t="s">
        <v>139</v>
      </c>
      <c r="E968" s="219" t="s">
        <v>19</v>
      </c>
      <c r="F968" s="220" t="s">
        <v>2295</v>
      </c>
      <c r="G968" s="217"/>
      <c r="H968" s="221">
        <v>20.873999999999999</v>
      </c>
      <c r="I968" s="222"/>
      <c r="J968" s="217"/>
      <c r="K968" s="217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139</v>
      </c>
      <c r="AU968" s="227" t="s">
        <v>82</v>
      </c>
      <c r="AV968" s="11" t="s">
        <v>82</v>
      </c>
      <c r="AW968" s="11" t="s">
        <v>33</v>
      </c>
      <c r="AX968" s="11" t="s">
        <v>72</v>
      </c>
      <c r="AY968" s="227" t="s">
        <v>130</v>
      </c>
    </row>
    <row r="969" s="12" customFormat="1">
      <c r="B969" s="228"/>
      <c r="C969" s="229"/>
      <c r="D969" s="218" t="s">
        <v>139</v>
      </c>
      <c r="E969" s="230" t="s">
        <v>19</v>
      </c>
      <c r="F969" s="231" t="s">
        <v>166</v>
      </c>
      <c r="G969" s="229"/>
      <c r="H969" s="232">
        <v>45.039000000000001</v>
      </c>
      <c r="I969" s="233"/>
      <c r="J969" s="229"/>
      <c r="K969" s="229"/>
      <c r="L969" s="234"/>
      <c r="M969" s="235"/>
      <c r="N969" s="236"/>
      <c r="O969" s="236"/>
      <c r="P969" s="236"/>
      <c r="Q969" s="236"/>
      <c r="R969" s="236"/>
      <c r="S969" s="236"/>
      <c r="T969" s="237"/>
      <c r="AT969" s="238" t="s">
        <v>139</v>
      </c>
      <c r="AU969" s="238" t="s">
        <v>82</v>
      </c>
      <c r="AV969" s="12" t="s">
        <v>137</v>
      </c>
      <c r="AW969" s="12" t="s">
        <v>33</v>
      </c>
      <c r="AX969" s="12" t="s">
        <v>80</v>
      </c>
      <c r="AY969" s="238" t="s">
        <v>130</v>
      </c>
    </row>
    <row r="970" s="1" customFormat="1" ht="14.4" customHeight="1">
      <c r="B970" s="38"/>
      <c r="C970" s="253" t="s">
        <v>2296</v>
      </c>
      <c r="D970" s="253" t="s">
        <v>741</v>
      </c>
      <c r="E970" s="254" t="s">
        <v>2297</v>
      </c>
      <c r="F970" s="255" t="s">
        <v>2298</v>
      </c>
      <c r="G970" s="256" t="s">
        <v>721</v>
      </c>
      <c r="H970" s="257">
        <v>1</v>
      </c>
      <c r="I970" s="258"/>
      <c r="J970" s="259">
        <f>ROUND(I970*H970,2)</f>
        <v>0</v>
      </c>
      <c r="K970" s="255" t="s">
        <v>19</v>
      </c>
      <c r="L970" s="260"/>
      <c r="M970" s="261" t="s">
        <v>19</v>
      </c>
      <c r="N970" s="262" t="s">
        <v>43</v>
      </c>
      <c r="O970" s="79"/>
      <c r="P970" s="213">
        <f>O970*H970</f>
        <v>0</v>
      </c>
      <c r="Q970" s="213">
        <v>0.057799999999999997</v>
      </c>
      <c r="R970" s="213">
        <f>Q970*H970</f>
        <v>0.057799999999999997</v>
      </c>
      <c r="S970" s="213">
        <v>0</v>
      </c>
      <c r="T970" s="214">
        <f>S970*H970</f>
        <v>0</v>
      </c>
      <c r="AR970" s="17" t="s">
        <v>346</v>
      </c>
      <c r="AT970" s="17" t="s">
        <v>741</v>
      </c>
      <c r="AU970" s="17" t="s">
        <v>82</v>
      </c>
      <c r="AY970" s="17" t="s">
        <v>130</v>
      </c>
      <c r="BE970" s="215">
        <f>IF(N970="základní",J970,0)</f>
        <v>0</v>
      </c>
      <c r="BF970" s="215">
        <f>IF(N970="snížená",J970,0)</f>
        <v>0</v>
      </c>
      <c r="BG970" s="215">
        <f>IF(N970="zákl. přenesená",J970,0)</f>
        <v>0</v>
      </c>
      <c r="BH970" s="215">
        <f>IF(N970="sníž. přenesená",J970,0)</f>
        <v>0</v>
      </c>
      <c r="BI970" s="215">
        <f>IF(N970="nulová",J970,0)</f>
        <v>0</v>
      </c>
      <c r="BJ970" s="17" t="s">
        <v>80</v>
      </c>
      <c r="BK970" s="215">
        <f>ROUND(I970*H970,2)</f>
        <v>0</v>
      </c>
      <c r="BL970" s="17" t="s">
        <v>240</v>
      </c>
      <c r="BM970" s="17" t="s">
        <v>2299</v>
      </c>
    </row>
    <row r="971" s="1" customFormat="1" ht="14.4" customHeight="1">
      <c r="B971" s="38"/>
      <c r="C971" s="253" t="s">
        <v>2300</v>
      </c>
      <c r="D971" s="253" t="s">
        <v>741</v>
      </c>
      <c r="E971" s="254" t="s">
        <v>2301</v>
      </c>
      <c r="F971" s="255" t="s">
        <v>2302</v>
      </c>
      <c r="G971" s="256" t="s">
        <v>721</v>
      </c>
      <c r="H971" s="257">
        <v>1</v>
      </c>
      <c r="I971" s="258"/>
      <c r="J971" s="259">
        <f>ROUND(I971*H971,2)</f>
        <v>0</v>
      </c>
      <c r="K971" s="255" t="s">
        <v>19</v>
      </c>
      <c r="L971" s="260"/>
      <c r="M971" s="261" t="s">
        <v>19</v>
      </c>
      <c r="N971" s="262" t="s">
        <v>43</v>
      </c>
      <c r="O971" s="79"/>
      <c r="P971" s="213">
        <f>O971*H971</f>
        <v>0</v>
      </c>
      <c r="Q971" s="213">
        <v>0.057799999999999997</v>
      </c>
      <c r="R971" s="213">
        <f>Q971*H971</f>
        <v>0.057799999999999997</v>
      </c>
      <c r="S971" s="213">
        <v>0</v>
      </c>
      <c r="T971" s="214">
        <f>S971*H971</f>
        <v>0</v>
      </c>
      <c r="AR971" s="17" t="s">
        <v>346</v>
      </c>
      <c r="AT971" s="17" t="s">
        <v>741</v>
      </c>
      <c r="AU971" s="17" t="s">
        <v>82</v>
      </c>
      <c r="AY971" s="17" t="s">
        <v>130</v>
      </c>
      <c r="BE971" s="215">
        <f>IF(N971="základní",J971,0)</f>
        <v>0</v>
      </c>
      <c r="BF971" s="215">
        <f>IF(N971="snížená",J971,0)</f>
        <v>0</v>
      </c>
      <c r="BG971" s="215">
        <f>IF(N971="zákl. přenesená",J971,0)</f>
        <v>0</v>
      </c>
      <c r="BH971" s="215">
        <f>IF(N971="sníž. přenesená",J971,0)</f>
        <v>0</v>
      </c>
      <c r="BI971" s="215">
        <f>IF(N971="nulová",J971,0)</f>
        <v>0</v>
      </c>
      <c r="BJ971" s="17" t="s">
        <v>80</v>
      </c>
      <c r="BK971" s="215">
        <f>ROUND(I971*H971,2)</f>
        <v>0</v>
      </c>
      <c r="BL971" s="17" t="s">
        <v>240</v>
      </c>
      <c r="BM971" s="17" t="s">
        <v>2303</v>
      </c>
    </row>
    <row r="972" s="1" customFormat="1" ht="18" customHeight="1">
      <c r="B972" s="38"/>
      <c r="C972" s="204" t="s">
        <v>2304</v>
      </c>
      <c r="D972" s="204" t="s">
        <v>132</v>
      </c>
      <c r="E972" s="205" t="s">
        <v>2305</v>
      </c>
      <c r="F972" s="206" t="s">
        <v>2306</v>
      </c>
      <c r="G972" s="207" t="s">
        <v>1170</v>
      </c>
      <c r="H972" s="276"/>
      <c r="I972" s="209"/>
      <c r="J972" s="210">
        <f>ROUND(I972*H972,2)</f>
        <v>0</v>
      </c>
      <c r="K972" s="206" t="s">
        <v>136</v>
      </c>
      <c r="L972" s="43"/>
      <c r="M972" s="211" t="s">
        <v>19</v>
      </c>
      <c r="N972" s="212" t="s">
        <v>43</v>
      </c>
      <c r="O972" s="79"/>
      <c r="P972" s="213">
        <f>O972*H972</f>
        <v>0</v>
      </c>
      <c r="Q972" s="213">
        <v>0</v>
      </c>
      <c r="R972" s="213">
        <f>Q972*H972</f>
        <v>0</v>
      </c>
      <c r="S972" s="213">
        <v>0</v>
      </c>
      <c r="T972" s="214">
        <f>S972*H972</f>
        <v>0</v>
      </c>
      <c r="AR972" s="17" t="s">
        <v>240</v>
      </c>
      <c r="AT972" s="17" t="s">
        <v>132</v>
      </c>
      <c r="AU972" s="17" t="s">
        <v>82</v>
      </c>
      <c r="AY972" s="17" t="s">
        <v>130</v>
      </c>
      <c r="BE972" s="215">
        <f>IF(N972="základní",J972,0)</f>
        <v>0</v>
      </c>
      <c r="BF972" s="215">
        <f>IF(N972="snížená",J972,0)</f>
        <v>0</v>
      </c>
      <c r="BG972" s="215">
        <f>IF(N972="zákl. přenesená",J972,0)</f>
        <v>0</v>
      </c>
      <c r="BH972" s="215">
        <f>IF(N972="sníž. přenesená",J972,0)</f>
        <v>0</v>
      </c>
      <c r="BI972" s="215">
        <f>IF(N972="nulová",J972,0)</f>
        <v>0</v>
      </c>
      <c r="BJ972" s="17" t="s">
        <v>80</v>
      </c>
      <c r="BK972" s="215">
        <f>ROUND(I972*H972,2)</f>
        <v>0</v>
      </c>
      <c r="BL972" s="17" t="s">
        <v>240</v>
      </c>
      <c r="BM972" s="17" t="s">
        <v>2307</v>
      </c>
    </row>
    <row r="973" s="10" customFormat="1" ht="25.92" customHeight="1">
      <c r="B973" s="188"/>
      <c r="C973" s="189"/>
      <c r="D973" s="190" t="s">
        <v>71</v>
      </c>
      <c r="E973" s="191" t="s">
        <v>741</v>
      </c>
      <c r="F973" s="191" t="s">
        <v>2308</v>
      </c>
      <c r="G973" s="189"/>
      <c r="H973" s="189"/>
      <c r="I973" s="192"/>
      <c r="J973" s="193">
        <f>BK973</f>
        <v>0</v>
      </c>
      <c r="K973" s="189"/>
      <c r="L973" s="194"/>
      <c r="M973" s="195"/>
      <c r="N973" s="196"/>
      <c r="O973" s="196"/>
      <c r="P973" s="197">
        <f>P974</f>
        <v>0</v>
      </c>
      <c r="Q973" s="196"/>
      <c r="R973" s="197">
        <f>R974</f>
        <v>0.78183999999999998</v>
      </c>
      <c r="S973" s="196"/>
      <c r="T973" s="198">
        <f>T974</f>
        <v>0</v>
      </c>
      <c r="AR973" s="199" t="s">
        <v>145</v>
      </c>
      <c r="AT973" s="200" t="s">
        <v>71</v>
      </c>
      <c r="AU973" s="200" t="s">
        <v>72</v>
      </c>
      <c r="AY973" s="199" t="s">
        <v>130</v>
      </c>
      <c r="BK973" s="201">
        <f>BK974</f>
        <v>0</v>
      </c>
    </row>
    <row r="974" s="10" customFormat="1" ht="22.8" customHeight="1">
      <c r="B974" s="188"/>
      <c r="C974" s="189"/>
      <c r="D974" s="190" t="s">
        <v>71</v>
      </c>
      <c r="E974" s="202" t="s">
        <v>2309</v>
      </c>
      <c r="F974" s="202" t="s">
        <v>2310</v>
      </c>
      <c r="G974" s="189"/>
      <c r="H974" s="189"/>
      <c r="I974" s="192"/>
      <c r="J974" s="203">
        <f>BK974</f>
        <v>0</v>
      </c>
      <c r="K974" s="189"/>
      <c r="L974" s="194"/>
      <c r="M974" s="195"/>
      <c r="N974" s="196"/>
      <c r="O974" s="196"/>
      <c r="P974" s="197">
        <f>SUM(P975:P978)</f>
        <v>0</v>
      </c>
      <c r="Q974" s="196"/>
      <c r="R974" s="197">
        <f>SUM(R975:R978)</f>
        <v>0.78183999999999998</v>
      </c>
      <c r="S974" s="196"/>
      <c r="T974" s="198">
        <f>SUM(T975:T978)</f>
        <v>0</v>
      </c>
      <c r="AR974" s="199" t="s">
        <v>145</v>
      </c>
      <c r="AT974" s="200" t="s">
        <v>71</v>
      </c>
      <c r="AU974" s="200" t="s">
        <v>80</v>
      </c>
      <c r="AY974" s="199" t="s">
        <v>130</v>
      </c>
      <c r="BK974" s="201">
        <f>SUM(BK975:BK978)</f>
        <v>0</v>
      </c>
    </row>
    <row r="975" s="1" customFormat="1" ht="14.4" customHeight="1">
      <c r="B975" s="38"/>
      <c r="C975" s="204" t="s">
        <v>2311</v>
      </c>
      <c r="D975" s="204" t="s">
        <v>132</v>
      </c>
      <c r="E975" s="205" t="s">
        <v>2312</v>
      </c>
      <c r="F975" s="206" t="s">
        <v>2313</v>
      </c>
      <c r="G975" s="207" t="s">
        <v>1252</v>
      </c>
      <c r="H975" s="208">
        <v>1</v>
      </c>
      <c r="I975" s="209"/>
      <c r="J975" s="210">
        <f>ROUND(I975*H975,2)</f>
        <v>0</v>
      </c>
      <c r="K975" s="206" t="s">
        <v>19</v>
      </c>
      <c r="L975" s="43"/>
      <c r="M975" s="211" t="s">
        <v>19</v>
      </c>
      <c r="N975" s="212" t="s">
        <v>43</v>
      </c>
      <c r="O975" s="79"/>
      <c r="P975" s="213">
        <f>O975*H975</f>
        <v>0</v>
      </c>
      <c r="Q975" s="213">
        <v>0.19546</v>
      </c>
      <c r="R975" s="213">
        <f>Q975*H975</f>
        <v>0.19546</v>
      </c>
      <c r="S975" s="213">
        <v>0</v>
      </c>
      <c r="T975" s="214">
        <f>S975*H975</f>
        <v>0</v>
      </c>
      <c r="AR975" s="17" t="s">
        <v>549</v>
      </c>
      <c r="AT975" s="17" t="s">
        <v>132</v>
      </c>
      <c r="AU975" s="17" t="s">
        <v>82</v>
      </c>
      <c r="AY975" s="17" t="s">
        <v>130</v>
      </c>
      <c r="BE975" s="215">
        <f>IF(N975="základní",J975,0)</f>
        <v>0</v>
      </c>
      <c r="BF975" s="215">
        <f>IF(N975="snížená",J975,0)</f>
        <v>0</v>
      </c>
      <c r="BG975" s="215">
        <f>IF(N975="zákl. přenesená",J975,0)</f>
        <v>0</v>
      </c>
      <c r="BH975" s="215">
        <f>IF(N975="sníž. přenesená",J975,0)</f>
        <v>0</v>
      </c>
      <c r="BI975" s="215">
        <f>IF(N975="nulová",J975,0)</f>
        <v>0</v>
      </c>
      <c r="BJ975" s="17" t="s">
        <v>80</v>
      </c>
      <c r="BK975" s="215">
        <f>ROUND(I975*H975,2)</f>
        <v>0</v>
      </c>
      <c r="BL975" s="17" t="s">
        <v>549</v>
      </c>
      <c r="BM975" s="17" t="s">
        <v>2314</v>
      </c>
    </row>
    <row r="976" s="1" customFormat="1" ht="14.4" customHeight="1">
      <c r="B976" s="38"/>
      <c r="C976" s="204" t="s">
        <v>2315</v>
      </c>
      <c r="D976" s="204" t="s">
        <v>132</v>
      </c>
      <c r="E976" s="205" t="s">
        <v>2316</v>
      </c>
      <c r="F976" s="206" t="s">
        <v>2317</v>
      </c>
      <c r="G976" s="207" t="s">
        <v>1252</v>
      </c>
      <c r="H976" s="208">
        <v>1</v>
      </c>
      <c r="I976" s="209"/>
      <c r="J976" s="210">
        <f>ROUND(I976*H976,2)</f>
        <v>0</v>
      </c>
      <c r="K976" s="206" t="s">
        <v>19</v>
      </c>
      <c r="L976" s="43"/>
      <c r="M976" s="211" t="s">
        <v>19</v>
      </c>
      <c r="N976" s="212" t="s">
        <v>43</v>
      </c>
      <c r="O976" s="79"/>
      <c r="P976" s="213">
        <f>O976*H976</f>
        <v>0</v>
      </c>
      <c r="Q976" s="213">
        <v>0.19546</v>
      </c>
      <c r="R976" s="213">
        <f>Q976*H976</f>
        <v>0.19546</v>
      </c>
      <c r="S976" s="213">
        <v>0</v>
      </c>
      <c r="T976" s="214">
        <f>S976*H976</f>
        <v>0</v>
      </c>
      <c r="AR976" s="17" t="s">
        <v>549</v>
      </c>
      <c r="AT976" s="17" t="s">
        <v>132</v>
      </c>
      <c r="AU976" s="17" t="s">
        <v>82</v>
      </c>
      <c r="AY976" s="17" t="s">
        <v>130</v>
      </c>
      <c r="BE976" s="215">
        <f>IF(N976="základní",J976,0)</f>
        <v>0</v>
      </c>
      <c r="BF976" s="215">
        <f>IF(N976="snížená",J976,0)</f>
        <v>0</v>
      </c>
      <c r="BG976" s="215">
        <f>IF(N976="zákl. přenesená",J976,0)</f>
        <v>0</v>
      </c>
      <c r="BH976" s="215">
        <f>IF(N976="sníž. přenesená",J976,0)</f>
        <v>0</v>
      </c>
      <c r="BI976" s="215">
        <f>IF(N976="nulová",J976,0)</f>
        <v>0</v>
      </c>
      <c r="BJ976" s="17" t="s">
        <v>80</v>
      </c>
      <c r="BK976" s="215">
        <f>ROUND(I976*H976,2)</f>
        <v>0</v>
      </c>
      <c r="BL976" s="17" t="s">
        <v>549</v>
      </c>
      <c r="BM976" s="17" t="s">
        <v>2318</v>
      </c>
    </row>
    <row r="977" s="1" customFormat="1" ht="14.4" customHeight="1">
      <c r="B977" s="38"/>
      <c r="C977" s="204" t="s">
        <v>2319</v>
      </c>
      <c r="D977" s="204" t="s">
        <v>132</v>
      </c>
      <c r="E977" s="205" t="s">
        <v>2320</v>
      </c>
      <c r="F977" s="206" t="s">
        <v>2321</v>
      </c>
      <c r="G977" s="207" t="s">
        <v>1252</v>
      </c>
      <c r="H977" s="208">
        <v>1</v>
      </c>
      <c r="I977" s="209"/>
      <c r="J977" s="210">
        <f>ROUND(I977*H977,2)</f>
        <v>0</v>
      </c>
      <c r="K977" s="206" t="s">
        <v>19</v>
      </c>
      <c r="L977" s="43"/>
      <c r="M977" s="211" t="s">
        <v>19</v>
      </c>
      <c r="N977" s="212" t="s">
        <v>43</v>
      </c>
      <c r="O977" s="79"/>
      <c r="P977" s="213">
        <f>O977*H977</f>
        <v>0</v>
      </c>
      <c r="Q977" s="213">
        <v>0.19546</v>
      </c>
      <c r="R977" s="213">
        <f>Q977*H977</f>
        <v>0.19546</v>
      </c>
      <c r="S977" s="213">
        <v>0</v>
      </c>
      <c r="T977" s="214">
        <f>S977*H977</f>
        <v>0</v>
      </c>
      <c r="AR977" s="17" t="s">
        <v>549</v>
      </c>
      <c r="AT977" s="17" t="s">
        <v>132</v>
      </c>
      <c r="AU977" s="17" t="s">
        <v>82</v>
      </c>
      <c r="AY977" s="17" t="s">
        <v>130</v>
      </c>
      <c r="BE977" s="215">
        <f>IF(N977="základní",J977,0)</f>
        <v>0</v>
      </c>
      <c r="BF977" s="215">
        <f>IF(N977="snížená",J977,0)</f>
        <v>0</v>
      </c>
      <c r="BG977" s="215">
        <f>IF(N977="zákl. přenesená",J977,0)</f>
        <v>0</v>
      </c>
      <c r="BH977" s="215">
        <f>IF(N977="sníž. přenesená",J977,0)</f>
        <v>0</v>
      </c>
      <c r="BI977" s="215">
        <f>IF(N977="nulová",J977,0)</f>
        <v>0</v>
      </c>
      <c r="BJ977" s="17" t="s">
        <v>80</v>
      </c>
      <c r="BK977" s="215">
        <f>ROUND(I977*H977,2)</f>
        <v>0</v>
      </c>
      <c r="BL977" s="17" t="s">
        <v>549</v>
      </c>
      <c r="BM977" s="17" t="s">
        <v>2322</v>
      </c>
    </row>
    <row r="978" s="1" customFormat="1" ht="14.4" customHeight="1">
      <c r="B978" s="38"/>
      <c r="C978" s="204" t="s">
        <v>2323</v>
      </c>
      <c r="D978" s="204" t="s">
        <v>132</v>
      </c>
      <c r="E978" s="205" t="s">
        <v>2324</v>
      </c>
      <c r="F978" s="206" t="s">
        <v>2325</v>
      </c>
      <c r="G978" s="207" t="s">
        <v>1252</v>
      </c>
      <c r="H978" s="208">
        <v>1</v>
      </c>
      <c r="I978" s="209"/>
      <c r="J978" s="210">
        <f>ROUND(I978*H978,2)</f>
        <v>0</v>
      </c>
      <c r="K978" s="206" t="s">
        <v>19</v>
      </c>
      <c r="L978" s="43"/>
      <c r="M978" s="211" t="s">
        <v>19</v>
      </c>
      <c r="N978" s="212" t="s">
        <v>43</v>
      </c>
      <c r="O978" s="79"/>
      <c r="P978" s="213">
        <f>O978*H978</f>
        <v>0</v>
      </c>
      <c r="Q978" s="213">
        <v>0.19546</v>
      </c>
      <c r="R978" s="213">
        <f>Q978*H978</f>
        <v>0.19546</v>
      </c>
      <c r="S978" s="213">
        <v>0</v>
      </c>
      <c r="T978" s="214">
        <f>S978*H978</f>
        <v>0</v>
      </c>
      <c r="AR978" s="17" t="s">
        <v>549</v>
      </c>
      <c r="AT978" s="17" t="s">
        <v>132</v>
      </c>
      <c r="AU978" s="17" t="s">
        <v>82</v>
      </c>
      <c r="AY978" s="17" t="s">
        <v>130</v>
      </c>
      <c r="BE978" s="215">
        <f>IF(N978="základní",J978,0)</f>
        <v>0</v>
      </c>
      <c r="BF978" s="215">
        <f>IF(N978="snížená",J978,0)</f>
        <v>0</v>
      </c>
      <c r="BG978" s="215">
        <f>IF(N978="zákl. přenesená",J978,0)</f>
        <v>0</v>
      </c>
      <c r="BH978" s="215">
        <f>IF(N978="sníž. přenesená",J978,0)</f>
        <v>0</v>
      </c>
      <c r="BI978" s="215">
        <f>IF(N978="nulová",J978,0)</f>
        <v>0</v>
      </c>
      <c r="BJ978" s="17" t="s">
        <v>80</v>
      </c>
      <c r="BK978" s="215">
        <f>ROUND(I978*H978,2)</f>
        <v>0</v>
      </c>
      <c r="BL978" s="17" t="s">
        <v>549</v>
      </c>
      <c r="BM978" s="17" t="s">
        <v>2326</v>
      </c>
    </row>
    <row r="979" s="10" customFormat="1" ht="25.92" customHeight="1">
      <c r="B979" s="188"/>
      <c r="C979" s="189"/>
      <c r="D979" s="190" t="s">
        <v>71</v>
      </c>
      <c r="E979" s="191" t="s">
        <v>91</v>
      </c>
      <c r="F979" s="191" t="s">
        <v>2327</v>
      </c>
      <c r="G979" s="189"/>
      <c r="H979" s="189"/>
      <c r="I979" s="192"/>
      <c r="J979" s="193">
        <f>BK979</f>
        <v>0</v>
      </c>
      <c r="K979" s="189"/>
      <c r="L979" s="194"/>
      <c r="M979" s="195"/>
      <c r="N979" s="196"/>
      <c r="O979" s="196"/>
      <c r="P979" s="197">
        <f>P980</f>
        <v>0</v>
      </c>
      <c r="Q979" s="196"/>
      <c r="R979" s="197">
        <f>R980</f>
        <v>0</v>
      </c>
      <c r="S979" s="196"/>
      <c r="T979" s="198">
        <f>T980</f>
        <v>0</v>
      </c>
      <c r="AR979" s="199" t="s">
        <v>137</v>
      </c>
      <c r="AT979" s="200" t="s">
        <v>71</v>
      </c>
      <c r="AU979" s="200" t="s">
        <v>72</v>
      </c>
      <c r="AY979" s="199" t="s">
        <v>130</v>
      </c>
      <c r="BK979" s="201">
        <f>BK980</f>
        <v>0</v>
      </c>
    </row>
    <row r="980" s="1" customFormat="1" ht="14.4" customHeight="1">
      <c r="B980" s="38"/>
      <c r="C980" s="204" t="s">
        <v>2328</v>
      </c>
      <c r="D980" s="204" t="s">
        <v>132</v>
      </c>
      <c r="E980" s="205" t="s">
        <v>2329</v>
      </c>
      <c r="F980" s="206" t="s">
        <v>2330</v>
      </c>
      <c r="G980" s="207" t="s">
        <v>721</v>
      </c>
      <c r="H980" s="208">
        <v>1</v>
      </c>
      <c r="I980" s="209"/>
      <c r="J980" s="210">
        <f>ROUND(I980*H980,2)</f>
        <v>0</v>
      </c>
      <c r="K980" s="206" t="s">
        <v>19</v>
      </c>
      <c r="L980" s="43"/>
      <c r="M980" s="277" t="s">
        <v>19</v>
      </c>
      <c r="N980" s="278" t="s">
        <v>43</v>
      </c>
      <c r="O980" s="279"/>
      <c r="P980" s="280">
        <f>O980*H980</f>
        <v>0</v>
      </c>
      <c r="Q980" s="280">
        <v>0</v>
      </c>
      <c r="R980" s="280">
        <f>Q980*H980</f>
        <v>0</v>
      </c>
      <c r="S980" s="280">
        <v>0</v>
      </c>
      <c r="T980" s="281">
        <f>S980*H980</f>
        <v>0</v>
      </c>
      <c r="AR980" s="17" t="s">
        <v>2331</v>
      </c>
      <c r="AT980" s="17" t="s">
        <v>132</v>
      </c>
      <c r="AU980" s="17" t="s">
        <v>80</v>
      </c>
      <c r="AY980" s="17" t="s">
        <v>130</v>
      </c>
      <c r="BE980" s="215">
        <f>IF(N980="základní",J980,0)</f>
        <v>0</v>
      </c>
      <c r="BF980" s="215">
        <f>IF(N980="snížená",J980,0)</f>
        <v>0</v>
      </c>
      <c r="BG980" s="215">
        <f>IF(N980="zákl. přenesená",J980,0)</f>
        <v>0</v>
      </c>
      <c r="BH980" s="215">
        <f>IF(N980="sníž. přenesená",J980,0)</f>
        <v>0</v>
      </c>
      <c r="BI980" s="215">
        <f>IF(N980="nulová",J980,0)</f>
        <v>0</v>
      </c>
      <c r="BJ980" s="17" t="s">
        <v>80</v>
      </c>
      <c r="BK980" s="215">
        <f>ROUND(I980*H980,2)</f>
        <v>0</v>
      </c>
      <c r="BL980" s="17" t="s">
        <v>2331</v>
      </c>
      <c r="BM980" s="17" t="s">
        <v>2332</v>
      </c>
    </row>
    <row r="981" s="1" customFormat="1" ht="6.96" customHeight="1">
      <c r="B981" s="57"/>
      <c r="C981" s="58"/>
      <c r="D981" s="58"/>
      <c r="E981" s="58"/>
      <c r="F981" s="58"/>
      <c r="G981" s="58"/>
      <c r="H981" s="58"/>
      <c r="I981" s="154"/>
      <c r="J981" s="58"/>
      <c r="K981" s="58"/>
      <c r="L981" s="43"/>
    </row>
  </sheetData>
  <sheetProtection sheet="1" autoFilter="0" formatColumns="0" formatRows="0" objects="1" scenarios="1" spinCount="100000" saltValue="VI528vy2KwRkVjjEu1HKAZ/lQyXBCMvQjzgQ20pU7IFYhvO1lBi5C/Ayo2o1Xp+o64DuzgOL5kvKAVxIJV3Ypg==" hashValue="PJ9k/VrpE7RexVPeui1Z1dvLFLJOPnhOzK1tRGMqE/he999HtXr1ln7a40V3osGPm8eTitcGxJRiy4v6vfbznQ==" algorithmName="SHA-512" password="CC35"/>
  <autoFilter ref="C111:K980"/>
  <mergeCells count="9">
    <mergeCell ref="E7:H7"/>
    <mergeCell ref="E9:H9"/>
    <mergeCell ref="E18:H18"/>
    <mergeCell ref="E27:H27"/>
    <mergeCell ref="E48:H48"/>
    <mergeCell ref="E50:H5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4.4" customHeight="1">
      <c r="B7" s="20"/>
      <c r="E7" s="129" t="str">
        <f>'Rekapitulace stavby'!K6</f>
        <v>Rekonstrukce vlastivědného muzea Nymburk</v>
      </c>
      <c r="F7" s="128"/>
      <c r="G7" s="128"/>
      <c r="H7" s="128"/>
      <c r="L7" s="20"/>
    </row>
    <row r="8" s="1" customFormat="1" ht="12" customHeight="1">
      <c r="B8" s="43"/>
      <c r="D8" s="128" t="s">
        <v>94</v>
      </c>
      <c r="I8" s="130"/>
      <c r="L8" s="43"/>
    </row>
    <row r="9" s="1" customFormat="1" ht="36.96" customHeight="1">
      <c r="B9" s="43"/>
      <c r="E9" s="131" t="s">
        <v>2333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28. 4. 2019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14.4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ROUND(J83,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ROUND((SUM(BE83:BE97)),  2)</f>
        <v>0</v>
      </c>
      <c r="I33" s="143">
        <v>0.20999999999999999</v>
      </c>
      <c r="J33" s="142">
        <f>ROUND(((SUM(BE83:BE97))*I33),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ROUND((SUM(BF83:BF97)),  2)</f>
        <v>0</v>
      </c>
      <c r="I34" s="143">
        <v>0.14999999999999999</v>
      </c>
      <c r="J34" s="142">
        <f>ROUND(((SUM(BF83:BF97))*I34),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ROUND((SUM(BG83:BG97)),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ROUND((SUM(BH83:BH97)),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ROUND((SUM(BI83:BI97)),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96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4.4" customHeight="1">
      <c r="B48" s="38"/>
      <c r="C48" s="39"/>
      <c r="D48" s="39"/>
      <c r="E48" s="158" t="str">
        <f>E7</f>
        <v>Rekonstrukce vlastivědného muzea Nymburk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94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4.4" customHeight="1">
      <c r="B50" s="38"/>
      <c r="C50" s="39"/>
      <c r="D50" s="39"/>
      <c r="E50" s="64" t="str">
        <f>E9</f>
        <v>03 - Venkovní úpravy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Nymburk</v>
      </c>
      <c r="G52" s="39"/>
      <c r="H52" s="39"/>
      <c r="I52" s="132" t="s">
        <v>23</v>
      </c>
      <c r="J52" s="67" t="str">
        <f>IF(J12="","",J12)</f>
        <v>28. 4. 2019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2.6" customHeight="1">
      <c r="B54" s="38"/>
      <c r="C54" s="32" t="s">
        <v>25</v>
      </c>
      <c r="D54" s="39"/>
      <c r="E54" s="39"/>
      <c r="F54" s="27" t="str">
        <f>E15</f>
        <v>Město Nymburk</v>
      </c>
      <c r="G54" s="39"/>
      <c r="H54" s="39"/>
      <c r="I54" s="132" t="s">
        <v>31</v>
      </c>
      <c r="J54" s="36" t="str">
        <f>E21</f>
        <v>RAM projekt s.r.o.</v>
      </c>
      <c r="K54" s="39"/>
      <c r="L54" s="43"/>
    </row>
    <row r="55" s="1" customFormat="1" ht="12.6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Ing. Eva Mrvová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97</v>
      </c>
      <c r="D57" s="160"/>
      <c r="E57" s="160"/>
      <c r="F57" s="160"/>
      <c r="G57" s="160"/>
      <c r="H57" s="160"/>
      <c r="I57" s="161"/>
      <c r="J57" s="162" t="s">
        <v>98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J83</f>
        <v>0</v>
      </c>
      <c r="K59" s="39"/>
      <c r="L59" s="43"/>
      <c r="AU59" s="17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J84</f>
        <v>0</v>
      </c>
      <c r="K60" s="165"/>
      <c r="L60" s="170"/>
    </row>
    <row r="61" s="8" customFormat="1" ht="19.92" customHeight="1">
      <c r="B61" s="171"/>
      <c r="C61" s="172"/>
      <c r="D61" s="173" t="s">
        <v>101</v>
      </c>
      <c r="E61" s="174"/>
      <c r="F61" s="174"/>
      <c r="G61" s="174"/>
      <c r="H61" s="174"/>
      <c r="I61" s="175"/>
      <c r="J61" s="176">
        <f>J85</f>
        <v>0</v>
      </c>
      <c r="K61" s="172"/>
      <c r="L61" s="177"/>
    </row>
    <row r="62" s="8" customFormat="1" ht="19.92" customHeight="1">
      <c r="B62" s="171"/>
      <c r="C62" s="172"/>
      <c r="D62" s="173" t="s">
        <v>2334</v>
      </c>
      <c r="E62" s="174"/>
      <c r="F62" s="174"/>
      <c r="G62" s="174"/>
      <c r="H62" s="174"/>
      <c r="I62" s="175"/>
      <c r="J62" s="176">
        <f>J87</f>
        <v>0</v>
      </c>
      <c r="K62" s="172"/>
      <c r="L62" s="177"/>
    </row>
    <row r="63" s="8" customFormat="1" ht="19.92" customHeight="1">
      <c r="B63" s="171"/>
      <c r="C63" s="172"/>
      <c r="D63" s="173" t="s">
        <v>612</v>
      </c>
      <c r="E63" s="174"/>
      <c r="F63" s="174"/>
      <c r="G63" s="174"/>
      <c r="H63" s="174"/>
      <c r="I63" s="175"/>
      <c r="J63" s="176">
        <f>J96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0"/>
      <c r="J64" s="39"/>
      <c r="K64" s="39"/>
      <c r="L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54"/>
      <c r="J65" s="58"/>
      <c r="K65" s="58"/>
      <c r="L65" s="43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57"/>
      <c r="J69" s="60"/>
      <c r="K69" s="60"/>
      <c r="L69" s="43"/>
    </row>
    <row r="70" s="1" customFormat="1" ht="24.96" customHeight="1">
      <c r="B70" s="38"/>
      <c r="C70" s="23" t="s">
        <v>115</v>
      </c>
      <c r="D70" s="39"/>
      <c r="E70" s="39"/>
      <c r="F70" s="39"/>
      <c r="G70" s="39"/>
      <c r="H70" s="39"/>
      <c r="I70" s="130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0"/>
      <c r="J72" s="39"/>
      <c r="K72" s="39"/>
      <c r="L72" s="43"/>
    </row>
    <row r="73" s="1" customFormat="1" ht="14.4" customHeight="1">
      <c r="B73" s="38"/>
      <c r="C73" s="39"/>
      <c r="D73" s="39"/>
      <c r="E73" s="158" t="str">
        <f>E7</f>
        <v>Rekonstrukce vlastivědného muzea Nymburk</v>
      </c>
      <c r="F73" s="32"/>
      <c r="G73" s="32"/>
      <c r="H73" s="32"/>
      <c r="I73" s="130"/>
      <c r="J73" s="39"/>
      <c r="K73" s="39"/>
      <c r="L73" s="43"/>
    </row>
    <row r="74" s="1" customFormat="1" ht="12" customHeight="1">
      <c r="B74" s="38"/>
      <c r="C74" s="32" t="s">
        <v>94</v>
      </c>
      <c r="D74" s="39"/>
      <c r="E74" s="39"/>
      <c r="F74" s="39"/>
      <c r="G74" s="39"/>
      <c r="H74" s="39"/>
      <c r="I74" s="130"/>
      <c r="J74" s="39"/>
      <c r="K74" s="39"/>
      <c r="L74" s="43"/>
    </row>
    <row r="75" s="1" customFormat="1" ht="14.4" customHeight="1">
      <c r="B75" s="38"/>
      <c r="C75" s="39"/>
      <c r="D75" s="39"/>
      <c r="E75" s="64" t="str">
        <f>E9</f>
        <v>03 - Venkovní úpravy</v>
      </c>
      <c r="F75" s="39"/>
      <c r="G75" s="39"/>
      <c r="H75" s="39"/>
      <c r="I75" s="130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0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Nymburk</v>
      </c>
      <c r="G77" s="39"/>
      <c r="H77" s="39"/>
      <c r="I77" s="132" t="s">
        <v>23</v>
      </c>
      <c r="J77" s="67" t="str">
        <f>IF(J12="","",J12)</f>
        <v>28. 4. 2019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1" customFormat="1" ht="12.6" customHeight="1">
      <c r="B79" s="38"/>
      <c r="C79" s="32" t="s">
        <v>25</v>
      </c>
      <c r="D79" s="39"/>
      <c r="E79" s="39"/>
      <c r="F79" s="27" t="str">
        <f>E15</f>
        <v>Město Nymburk</v>
      </c>
      <c r="G79" s="39"/>
      <c r="H79" s="39"/>
      <c r="I79" s="132" t="s">
        <v>31</v>
      </c>
      <c r="J79" s="36" t="str">
        <f>E21</f>
        <v>RAM projekt s.r.o.</v>
      </c>
      <c r="K79" s="39"/>
      <c r="L79" s="43"/>
    </row>
    <row r="80" s="1" customFormat="1" ht="12.6" customHeight="1">
      <c r="B80" s="38"/>
      <c r="C80" s="32" t="s">
        <v>29</v>
      </c>
      <c r="D80" s="39"/>
      <c r="E80" s="39"/>
      <c r="F80" s="27" t="str">
        <f>IF(E18="","",E18)</f>
        <v>Vyplň údaj</v>
      </c>
      <c r="G80" s="39"/>
      <c r="H80" s="39"/>
      <c r="I80" s="132" t="s">
        <v>34</v>
      </c>
      <c r="J80" s="36" t="str">
        <f>E24</f>
        <v>Ing. Eva Mrvová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0"/>
      <c r="J81" s="39"/>
      <c r="K81" s="39"/>
      <c r="L81" s="43"/>
    </row>
    <row r="82" s="9" customFormat="1" ht="29.28" customHeight="1">
      <c r="B82" s="178"/>
      <c r="C82" s="179" t="s">
        <v>116</v>
      </c>
      <c r="D82" s="180" t="s">
        <v>57</v>
      </c>
      <c r="E82" s="180" t="s">
        <v>53</v>
      </c>
      <c r="F82" s="180" t="s">
        <v>54</v>
      </c>
      <c r="G82" s="180" t="s">
        <v>117</v>
      </c>
      <c r="H82" s="180" t="s">
        <v>118</v>
      </c>
      <c r="I82" s="181" t="s">
        <v>119</v>
      </c>
      <c r="J82" s="180" t="s">
        <v>98</v>
      </c>
      <c r="K82" s="182" t="s">
        <v>120</v>
      </c>
      <c r="L82" s="183"/>
      <c r="M82" s="87" t="s">
        <v>19</v>
      </c>
      <c r="N82" s="88" t="s">
        <v>42</v>
      </c>
      <c r="O82" s="88" t="s">
        <v>121</v>
      </c>
      <c r="P82" s="88" t="s">
        <v>122</v>
      </c>
      <c r="Q82" s="88" t="s">
        <v>123</v>
      </c>
      <c r="R82" s="88" t="s">
        <v>124</v>
      </c>
      <c r="S82" s="88" t="s">
        <v>125</v>
      </c>
      <c r="T82" s="89" t="s">
        <v>126</v>
      </c>
    </row>
    <row r="83" s="1" customFormat="1" ht="22.8" customHeight="1">
      <c r="B83" s="38"/>
      <c r="C83" s="94" t="s">
        <v>127</v>
      </c>
      <c r="D83" s="39"/>
      <c r="E83" s="39"/>
      <c r="F83" s="39"/>
      <c r="G83" s="39"/>
      <c r="H83" s="39"/>
      <c r="I83" s="130"/>
      <c r="J83" s="184">
        <f>BK83</f>
        <v>0</v>
      </c>
      <c r="K83" s="39"/>
      <c r="L83" s="43"/>
      <c r="M83" s="90"/>
      <c r="N83" s="91"/>
      <c r="O83" s="91"/>
      <c r="P83" s="185">
        <f>P84</f>
        <v>0</v>
      </c>
      <c r="Q83" s="91"/>
      <c r="R83" s="185">
        <f>R84</f>
        <v>80.960700000000003</v>
      </c>
      <c r="S83" s="91"/>
      <c r="T83" s="186">
        <f>T84</f>
        <v>0</v>
      </c>
      <c r="AT83" s="17" t="s">
        <v>71</v>
      </c>
      <c r="AU83" s="17" t="s">
        <v>99</v>
      </c>
      <c r="BK83" s="187">
        <f>BK84</f>
        <v>0</v>
      </c>
    </row>
    <row r="84" s="10" customFormat="1" ht="25.92" customHeight="1">
      <c r="B84" s="188"/>
      <c r="C84" s="189"/>
      <c r="D84" s="190" t="s">
        <v>71</v>
      </c>
      <c r="E84" s="191" t="s">
        <v>128</v>
      </c>
      <c r="F84" s="191" t="s">
        <v>129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P85+P87+P96</f>
        <v>0</v>
      </c>
      <c r="Q84" s="196"/>
      <c r="R84" s="197">
        <f>R85+R87+R96</f>
        <v>80.960700000000003</v>
      </c>
      <c r="S84" s="196"/>
      <c r="T84" s="198">
        <f>T85+T87+T96</f>
        <v>0</v>
      </c>
      <c r="AR84" s="199" t="s">
        <v>80</v>
      </c>
      <c r="AT84" s="200" t="s">
        <v>71</v>
      </c>
      <c r="AU84" s="200" t="s">
        <v>72</v>
      </c>
      <c r="AY84" s="199" t="s">
        <v>130</v>
      </c>
      <c r="BK84" s="201">
        <f>BK85+BK87+BK96</f>
        <v>0</v>
      </c>
    </row>
    <row r="85" s="10" customFormat="1" ht="22.8" customHeight="1">
      <c r="B85" s="188"/>
      <c r="C85" s="189"/>
      <c r="D85" s="190" t="s">
        <v>71</v>
      </c>
      <c r="E85" s="202" t="s">
        <v>80</v>
      </c>
      <c r="F85" s="202" t="s">
        <v>131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</v>
      </c>
      <c r="S85" s="196"/>
      <c r="T85" s="198">
        <f>T86</f>
        <v>0</v>
      </c>
      <c r="AR85" s="199" t="s">
        <v>80</v>
      </c>
      <c r="AT85" s="200" t="s">
        <v>71</v>
      </c>
      <c r="AU85" s="200" t="s">
        <v>80</v>
      </c>
      <c r="AY85" s="199" t="s">
        <v>130</v>
      </c>
      <c r="BK85" s="201">
        <f>BK86</f>
        <v>0</v>
      </c>
    </row>
    <row r="86" s="1" customFormat="1" ht="14.4" customHeight="1">
      <c r="B86" s="38"/>
      <c r="C86" s="204" t="s">
        <v>80</v>
      </c>
      <c r="D86" s="204" t="s">
        <v>132</v>
      </c>
      <c r="E86" s="205" t="s">
        <v>2335</v>
      </c>
      <c r="F86" s="206" t="s">
        <v>2336</v>
      </c>
      <c r="G86" s="207" t="s">
        <v>135</v>
      </c>
      <c r="H86" s="208">
        <v>211</v>
      </c>
      <c r="I86" s="209"/>
      <c r="J86" s="210">
        <f>ROUND(I86*H86,2)</f>
        <v>0</v>
      </c>
      <c r="K86" s="206" t="s">
        <v>136</v>
      </c>
      <c r="L86" s="43"/>
      <c r="M86" s="211" t="s">
        <v>19</v>
      </c>
      <c r="N86" s="212" t="s">
        <v>43</v>
      </c>
      <c r="O86" s="79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7" t="s">
        <v>137</v>
      </c>
      <c r="AT86" s="17" t="s">
        <v>132</v>
      </c>
      <c r="AU86" s="17" t="s">
        <v>82</v>
      </c>
      <c r="AY86" s="17" t="s">
        <v>130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7" t="s">
        <v>80</v>
      </c>
      <c r="BK86" s="215">
        <f>ROUND(I86*H86,2)</f>
        <v>0</v>
      </c>
      <c r="BL86" s="17" t="s">
        <v>137</v>
      </c>
      <c r="BM86" s="17" t="s">
        <v>2337</v>
      </c>
    </row>
    <row r="87" s="10" customFormat="1" ht="22.8" customHeight="1">
      <c r="B87" s="188"/>
      <c r="C87" s="189"/>
      <c r="D87" s="190" t="s">
        <v>71</v>
      </c>
      <c r="E87" s="202" t="s">
        <v>153</v>
      </c>
      <c r="F87" s="202" t="s">
        <v>2338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SUM(P88:P95)</f>
        <v>0</v>
      </c>
      <c r="Q87" s="196"/>
      <c r="R87" s="197">
        <f>SUM(R88:R95)</f>
        <v>80.960700000000003</v>
      </c>
      <c r="S87" s="196"/>
      <c r="T87" s="198">
        <f>SUM(T88:T95)</f>
        <v>0</v>
      </c>
      <c r="AR87" s="199" t="s">
        <v>80</v>
      </c>
      <c r="AT87" s="200" t="s">
        <v>71</v>
      </c>
      <c r="AU87" s="200" t="s">
        <v>80</v>
      </c>
      <c r="AY87" s="199" t="s">
        <v>130</v>
      </c>
      <c r="BK87" s="201">
        <f>SUM(BK88:BK95)</f>
        <v>0</v>
      </c>
    </row>
    <row r="88" s="1" customFormat="1" ht="14.4" customHeight="1">
      <c r="B88" s="38"/>
      <c r="C88" s="204" t="s">
        <v>82</v>
      </c>
      <c r="D88" s="204" t="s">
        <v>132</v>
      </c>
      <c r="E88" s="205" t="s">
        <v>2339</v>
      </c>
      <c r="F88" s="206" t="s">
        <v>2340</v>
      </c>
      <c r="G88" s="207" t="s">
        <v>135</v>
      </c>
      <c r="H88" s="208">
        <v>211</v>
      </c>
      <c r="I88" s="209"/>
      <c r="J88" s="210">
        <f>ROUND(I88*H88,2)</f>
        <v>0</v>
      </c>
      <c r="K88" s="206" t="s">
        <v>136</v>
      </c>
      <c r="L88" s="43"/>
      <c r="M88" s="211" t="s">
        <v>19</v>
      </c>
      <c r="N88" s="212" t="s">
        <v>43</v>
      </c>
      <c r="O88" s="79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7" t="s">
        <v>137</v>
      </c>
      <c r="AT88" s="17" t="s">
        <v>132</v>
      </c>
      <c r="AU88" s="17" t="s">
        <v>82</v>
      </c>
      <c r="AY88" s="17" t="s">
        <v>130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80</v>
      </c>
      <c r="BK88" s="215">
        <f>ROUND(I88*H88,2)</f>
        <v>0</v>
      </c>
      <c r="BL88" s="17" t="s">
        <v>137</v>
      </c>
      <c r="BM88" s="17" t="s">
        <v>2341</v>
      </c>
    </row>
    <row r="89" s="1" customFormat="1" ht="14.4" customHeight="1">
      <c r="B89" s="38"/>
      <c r="C89" s="204" t="s">
        <v>145</v>
      </c>
      <c r="D89" s="204" t="s">
        <v>132</v>
      </c>
      <c r="E89" s="205" t="s">
        <v>2342</v>
      </c>
      <c r="F89" s="206" t="s">
        <v>2343</v>
      </c>
      <c r="G89" s="207" t="s">
        <v>135</v>
      </c>
      <c r="H89" s="208">
        <v>211</v>
      </c>
      <c r="I89" s="209"/>
      <c r="J89" s="210">
        <f>ROUND(I89*H89,2)</f>
        <v>0</v>
      </c>
      <c r="K89" s="206" t="s">
        <v>136</v>
      </c>
      <c r="L89" s="43"/>
      <c r="M89" s="211" t="s">
        <v>19</v>
      </c>
      <c r="N89" s="212" t="s">
        <v>43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137</v>
      </c>
      <c r="AT89" s="17" t="s">
        <v>132</v>
      </c>
      <c r="AU89" s="17" t="s">
        <v>82</v>
      </c>
      <c r="AY89" s="17" t="s">
        <v>130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80</v>
      </c>
      <c r="BK89" s="215">
        <f>ROUND(I89*H89,2)</f>
        <v>0</v>
      </c>
      <c r="BL89" s="17" t="s">
        <v>137</v>
      </c>
      <c r="BM89" s="17" t="s">
        <v>2344</v>
      </c>
    </row>
    <row r="90" s="1" customFormat="1" ht="14.4" customHeight="1">
      <c r="B90" s="38"/>
      <c r="C90" s="204" t="s">
        <v>137</v>
      </c>
      <c r="D90" s="204" t="s">
        <v>132</v>
      </c>
      <c r="E90" s="205" t="s">
        <v>2345</v>
      </c>
      <c r="F90" s="206" t="s">
        <v>2346</v>
      </c>
      <c r="G90" s="207" t="s">
        <v>135</v>
      </c>
      <c r="H90" s="208">
        <v>211</v>
      </c>
      <c r="I90" s="209"/>
      <c r="J90" s="210">
        <f>ROUND(I90*H90,2)</f>
        <v>0</v>
      </c>
      <c r="K90" s="206" t="s">
        <v>136</v>
      </c>
      <c r="L90" s="43"/>
      <c r="M90" s="211" t="s">
        <v>19</v>
      </c>
      <c r="N90" s="212" t="s">
        <v>43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7" t="s">
        <v>137</v>
      </c>
      <c r="AT90" s="17" t="s">
        <v>132</v>
      </c>
      <c r="AU90" s="17" t="s">
        <v>82</v>
      </c>
      <c r="AY90" s="17" t="s">
        <v>130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80</v>
      </c>
      <c r="BK90" s="215">
        <f>ROUND(I90*H90,2)</f>
        <v>0</v>
      </c>
      <c r="BL90" s="17" t="s">
        <v>137</v>
      </c>
      <c r="BM90" s="17" t="s">
        <v>2347</v>
      </c>
    </row>
    <row r="91" s="1" customFormat="1" ht="18" customHeight="1">
      <c r="B91" s="38"/>
      <c r="C91" s="204" t="s">
        <v>153</v>
      </c>
      <c r="D91" s="204" t="s">
        <v>132</v>
      </c>
      <c r="E91" s="205" t="s">
        <v>2348</v>
      </c>
      <c r="F91" s="206" t="s">
        <v>2349</v>
      </c>
      <c r="G91" s="207" t="s">
        <v>135</v>
      </c>
      <c r="H91" s="208">
        <v>211</v>
      </c>
      <c r="I91" s="209"/>
      <c r="J91" s="210">
        <f>ROUND(I91*H91,2)</f>
        <v>0</v>
      </c>
      <c r="K91" s="206" t="s">
        <v>136</v>
      </c>
      <c r="L91" s="43"/>
      <c r="M91" s="211" t="s">
        <v>19</v>
      </c>
      <c r="N91" s="212" t="s">
        <v>43</v>
      </c>
      <c r="O91" s="79"/>
      <c r="P91" s="213">
        <f>O91*H91</f>
        <v>0</v>
      </c>
      <c r="Q91" s="213">
        <v>0.1837</v>
      </c>
      <c r="R91" s="213">
        <f>Q91*H91</f>
        <v>38.7607</v>
      </c>
      <c r="S91" s="213">
        <v>0</v>
      </c>
      <c r="T91" s="214">
        <f>S91*H91</f>
        <v>0</v>
      </c>
      <c r="AR91" s="17" t="s">
        <v>137</v>
      </c>
      <c r="AT91" s="17" t="s">
        <v>132</v>
      </c>
      <c r="AU91" s="17" t="s">
        <v>82</v>
      </c>
      <c r="AY91" s="17" t="s">
        <v>130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80</v>
      </c>
      <c r="BK91" s="215">
        <f>ROUND(I91*H91,2)</f>
        <v>0</v>
      </c>
      <c r="BL91" s="17" t="s">
        <v>137</v>
      </c>
      <c r="BM91" s="17" t="s">
        <v>2350</v>
      </c>
    </row>
    <row r="92" s="11" customFormat="1">
      <c r="B92" s="216"/>
      <c r="C92" s="217"/>
      <c r="D92" s="218" t="s">
        <v>139</v>
      </c>
      <c r="E92" s="219" t="s">
        <v>19</v>
      </c>
      <c r="F92" s="220" t="s">
        <v>2351</v>
      </c>
      <c r="G92" s="217"/>
      <c r="H92" s="221">
        <v>211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139</v>
      </c>
      <c r="AU92" s="227" t="s">
        <v>82</v>
      </c>
      <c r="AV92" s="11" t="s">
        <v>82</v>
      </c>
      <c r="AW92" s="11" t="s">
        <v>33</v>
      </c>
      <c r="AX92" s="11" t="s">
        <v>80</v>
      </c>
      <c r="AY92" s="227" t="s">
        <v>130</v>
      </c>
    </row>
    <row r="93" s="1" customFormat="1" ht="14.4" customHeight="1">
      <c r="B93" s="38"/>
      <c r="C93" s="253" t="s">
        <v>159</v>
      </c>
      <c r="D93" s="253" t="s">
        <v>741</v>
      </c>
      <c r="E93" s="254" t="s">
        <v>2352</v>
      </c>
      <c r="F93" s="255" t="s">
        <v>2353</v>
      </c>
      <c r="G93" s="256" t="s">
        <v>195</v>
      </c>
      <c r="H93" s="257">
        <v>42.200000000000003</v>
      </c>
      <c r="I93" s="258"/>
      <c r="J93" s="259">
        <f>ROUND(I93*H93,2)</f>
        <v>0</v>
      </c>
      <c r="K93" s="255" t="s">
        <v>19</v>
      </c>
      <c r="L93" s="260"/>
      <c r="M93" s="261" t="s">
        <v>19</v>
      </c>
      <c r="N93" s="262" t="s">
        <v>43</v>
      </c>
      <c r="O93" s="79"/>
      <c r="P93" s="213">
        <f>O93*H93</f>
        <v>0</v>
      </c>
      <c r="Q93" s="213">
        <v>1</v>
      </c>
      <c r="R93" s="213">
        <f>Q93*H93</f>
        <v>42.200000000000003</v>
      </c>
      <c r="S93" s="213">
        <v>0</v>
      </c>
      <c r="T93" s="214">
        <f>S93*H93</f>
        <v>0</v>
      </c>
      <c r="AR93" s="17" t="s">
        <v>173</v>
      </c>
      <c r="AT93" s="17" t="s">
        <v>741</v>
      </c>
      <c r="AU93" s="17" t="s">
        <v>82</v>
      </c>
      <c r="AY93" s="17" t="s">
        <v>130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80</v>
      </c>
      <c r="BK93" s="215">
        <f>ROUND(I93*H93,2)</f>
        <v>0</v>
      </c>
      <c r="BL93" s="17" t="s">
        <v>137</v>
      </c>
      <c r="BM93" s="17" t="s">
        <v>2354</v>
      </c>
    </row>
    <row r="94" s="1" customFormat="1">
      <c r="B94" s="38"/>
      <c r="C94" s="39"/>
      <c r="D94" s="218" t="s">
        <v>745</v>
      </c>
      <c r="E94" s="39"/>
      <c r="F94" s="263" t="s">
        <v>2355</v>
      </c>
      <c r="G94" s="39"/>
      <c r="H94" s="39"/>
      <c r="I94" s="130"/>
      <c r="J94" s="39"/>
      <c r="K94" s="39"/>
      <c r="L94" s="43"/>
      <c r="M94" s="264"/>
      <c r="N94" s="79"/>
      <c r="O94" s="79"/>
      <c r="P94" s="79"/>
      <c r="Q94" s="79"/>
      <c r="R94" s="79"/>
      <c r="S94" s="79"/>
      <c r="T94" s="80"/>
      <c r="AT94" s="17" t="s">
        <v>745</v>
      </c>
      <c r="AU94" s="17" t="s">
        <v>82</v>
      </c>
    </row>
    <row r="95" s="11" customFormat="1">
      <c r="B95" s="216"/>
      <c r="C95" s="217"/>
      <c r="D95" s="218" t="s">
        <v>139</v>
      </c>
      <c r="E95" s="217"/>
      <c r="F95" s="220" t="s">
        <v>2356</v>
      </c>
      <c r="G95" s="217"/>
      <c r="H95" s="221">
        <v>42.200000000000003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139</v>
      </c>
      <c r="AU95" s="227" t="s">
        <v>82</v>
      </c>
      <c r="AV95" s="11" t="s">
        <v>82</v>
      </c>
      <c r="AW95" s="11" t="s">
        <v>4</v>
      </c>
      <c r="AX95" s="11" t="s">
        <v>80</v>
      </c>
      <c r="AY95" s="227" t="s">
        <v>130</v>
      </c>
    </row>
    <row r="96" s="10" customFormat="1" ht="22.8" customHeight="1">
      <c r="B96" s="188"/>
      <c r="C96" s="189"/>
      <c r="D96" s="190" t="s">
        <v>71</v>
      </c>
      <c r="E96" s="202" t="s">
        <v>1092</v>
      </c>
      <c r="F96" s="202" t="s">
        <v>1093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P97</f>
        <v>0</v>
      </c>
      <c r="Q96" s="196"/>
      <c r="R96" s="197">
        <f>R97</f>
        <v>0</v>
      </c>
      <c r="S96" s="196"/>
      <c r="T96" s="198">
        <f>T97</f>
        <v>0</v>
      </c>
      <c r="AR96" s="199" t="s">
        <v>80</v>
      </c>
      <c r="AT96" s="200" t="s">
        <v>71</v>
      </c>
      <c r="AU96" s="200" t="s">
        <v>80</v>
      </c>
      <c r="AY96" s="199" t="s">
        <v>130</v>
      </c>
      <c r="BK96" s="201">
        <f>BK97</f>
        <v>0</v>
      </c>
    </row>
    <row r="97" s="1" customFormat="1" ht="14.4" customHeight="1">
      <c r="B97" s="38"/>
      <c r="C97" s="204" t="s">
        <v>167</v>
      </c>
      <c r="D97" s="204" t="s">
        <v>132</v>
      </c>
      <c r="E97" s="205" t="s">
        <v>2357</v>
      </c>
      <c r="F97" s="206" t="s">
        <v>2358</v>
      </c>
      <c r="G97" s="207" t="s">
        <v>195</v>
      </c>
      <c r="H97" s="208">
        <v>80.960999999999999</v>
      </c>
      <c r="I97" s="209"/>
      <c r="J97" s="210">
        <f>ROUND(I97*H97,2)</f>
        <v>0</v>
      </c>
      <c r="K97" s="206" t="s">
        <v>136</v>
      </c>
      <c r="L97" s="43"/>
      <c r="M97" s="277" t="s">
        <v>19</v>
      </c>
      <c r="N97" s="278" t="s">
        <v>43</v>
      </c>
      <c r="O97" s="279"/>
      <c r="P97" s="280">
        <f>O97*H97</f>
        <v>0</v>
      </c>
      <c r="Q97" s="280">
        <v>0</v>
      </c>
      <c r="R97" s="280">
        <f>Q97*H97</f>
        <v>0</v>
      </c>
      <c r="S97" s="280">
        <v>0</v>
      </c>
      <c r="T97" s="281">
        <f>S97*H97</f>
        <v>0</v>
      </c>
      <c r="AR97" s="17" t="s">
        <v>137</v>
      </c>
      <c r="AT97" s="17" t="s">
        <v>132</v>
      </c>
      <c r="AU97" s="17" t="s">
        <v>82</v>
      </c>
      <c r="AY97" s="17" t="s">
        <v>130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80</v>
      </c>
      <c r="BK97" s="215">
        <f>ROUND(I97*H97,2)</f>
        <v>0</v>
      </c>
      <c r="BL97" s="17" t="s">
        <v>137</v>
      </c>
      <c r="BM97" s="17" t="s">
        <v>2359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54"/>
      <c r="J98" s="58"/>
      <c r="K98" s="58"/>
      <c r="L98" s="43"/>
    </row>
  </sheetData>
  <sheetProtection sheet="1" autoFilter="0" formatColumns="0" formatRows="0" objects="1" scenarios="1" spinCount="100000" saltValue="MCEC5kBjBFB7uvHYqPtaUcI/LF332JOyJT47tq6Q548HKtyK3YSFwB1EUA2cfcf/243tg2lJmn1+t7dVyLLJ0A==" hashValue="iY9ozYsX3hQ4EwoccTsHoQyJHhW0/J9Yu8kRp7TzYV1eDwHCM5X+mUaBtFzsuQAt8GkOgXIpFl+nc3QrPOJTn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82</v>
      </c>
    </row>
    <row r="4" ht="24.96" customHeight="1">
      <c r="B4" s="20"/>
      <c r="D4" s="127" t="s">
        <v>93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28" t="s">
        <v>16</v>
      </c>
      <c r="L6" s="20"/>
    </row>
    <row r="7" ht="14.4" customHeight="1">
      <c r="B7" s="20"/>
      <c r="E7" s="129" t="str">
        <f>'Rekapitulace stavby'!K6</f>
        <v>Rekonstrukce vlastivědného muzea Nymburk</v>
      </c>
      <c r="F7" s="128"/>
      <c r="G7" s="128"/>
      <c r="H7" s="128"/>
      <c r="L7" s="20"/>
    </row>
    <row r="8" s="1" customFormat="1" ht="12" customHeight="1">
      <c r="B8" s="43"/>
      <c r="D8" s="128" t="s">
        <v>94</v>
      </c>
      <c r="I8" s="130"/>
      <c r="L8" s="43"/>
    </row>
    <row r="9" s="1" customFormat="1" ht="36.96" customHeight="1">
      <c r="B9" s="43"/>
      <c r="E9" s="131" t="s">
        <v>2360</v>
      </c>
      <c r="F9" s="1"/>
      <c r="G9" s="1"/>
      <c r="H9" s="1"/>
      <c r="I9" s="130"/>
      <c r="L9" s="43"/>
    </row>
    <row r="10" s="1" customFormat="1">
      <c r="B10" s="43"/>
      <c r="I10" s="130"/>
      <c r="L10" s="43"/>
    </row>
    <row r="11" s="1" customFormat="1" ht="12" customHeight="1">
      <c r="B11" s="43"/>
      <c r="D11" s="128" t="s">
        <v>18</v>
      </c>
      <c r="F11" s="17" t="s">
        <v>19</v>
      </c>
      <c r="I11" s="132" t="s">
        <v>20</v>
      </c>
      <c r="J11" s="17" t="s">
        <v>19</v>
      </c>
      <c r="L11" s="43"/>
    </row>
    <row r="12" s="1" customFormat="1" ht="12" customHeight="1">
      <c r="B12" s="43"/>
      <c r="D12" s="128" t="s">
        <v>21</v>
      </c>
      <c r="F12" s="17" t="s">
        <v>22</v>
      </c>
      <c r="I12" s="132" t="s">
        <v>23</v>
      </c>
      <c r="J12" s="133" t="str">
        <f>'Rekapitulace stavby'!AN8</f>
        <v>28. 4. 2019</v>
      </c>
      <c r="L12" s="43"/>
    </row>
    <row r="13" s="1" customFormat="1" ht="10.8" customHeight="1">
      <c r="B13" s="43"/>
      <c r="I13" s="130"/>
      <c r="L13" s="43"/>
    </row>
    <row r="14" s="1" customFormat="1" ht="12" customHeight="1">
      <c r="B14" s="43"/>
      <c r="D14" s="128" t="s">
        <v>25</v>
      </c>
      <c r="I14" s="132" t="s">
        <v>26</v>
      </c>
      <c r="J14" s="17" t="s">
        <v>19</v>
      </c>
      <c r="L14" s="43"/>
    </row>
    <row r="15" s="1" customFormat="1" ht="18" customHeight="1">
      <c r="B15" s="43"/>
      <c r="E15" s="17" t="s">
        <v>27</v>
      </c>
      <c r="I15" s="132" t="s">
        <v>28</v>
      </c>
      <c r="J15" s="17" t="s">
        <v>19</v>
      </c>
      <c r="L15" s="43"/>
    </row>
    <row r="16" s="1" customFormat="1" ht="6.96" customHeight="1">
      <c r="B16" s="43"/>
      <c r="I16" s="130"/>
      <c r="L16" s="43"/>
    </row>
    <row r="17" s="1" customFormat="1" ht="12" customHeight="1">
      <c r="B17" s="43"/>
      <c r="D17" s="128" t="s">
        <v>29</v>
      </c>
      <c r="I17" s="132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3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0"/>
      <c r="L19" s="43"/>
    </row>
    <row r="20" s="1" customFormat="1" ht="12" customHeight="1">
      <c r="B20" s="43"/>
      <c r="D20" s="128" t="s">
        <v>31</v>
      </c>
      <c r="I20" s="132" t="s">
        <v>26</v>
      </c>
      <c r="J20" s="17" t="s">
        <v>19</v>
      </c>
      <c r="L20" s="43"/>
    </row>
    <row r="21" s="1" customFormat="1" ht="18" customHeight="1">
      <c r="B21" s="43"/>
      <c r="E21" s="17" t="s">
        <v>32</v>
      </c>
      <c r="I21" s="132" t="s">
        <v>28</v>
      </c>
      <c r="J21" s="17" t="s">
        <v>19</v>
      </c>
      <c r="L21" s="43"/>
    </row>
    <row r="22" s="1" customFormat="1" ht="6.96" customHeight="1">
      <c r="B22" s="43"/>
      <c r="I22" s="130"/>
      <c r="L22" s="43"/>
    </row>
    <row r="23" s="1" customFormat="1" ht="12" customHeight="1">
      <c r="B23" s="43"/>
      <c r="D23" s="128" t="s">
        <v>34</v>
      </c>
      <c r="I23" s="132" t="s">
        <v>26</v>
      </c>
      <c r="J23" s="17" t="s">
        <v>19</v>
      </c>
      <c r="L23" s="43"/>
    </row>
    <row r="24" s="1" customFormat="1" ht="18" customHeight="1">
      <c r="B24" s="43"/>
      <c r="E24" s="17" t="s">
        <v>35</v>
      </c>
      <c r="I24" s="132" t="s">
        <v>28</v>
      </c>
      <c r="J24" s="17" t="s">
        <v>19</v>
      </c>
      <c r="L24" s="43"/>
    </row>
    <row r="25" s="1" customFormat="1" ht="6.96" customHeight="1">
      <c r="B25" s="43"/>
      <c r="I25" s="130"/>
      <c r="L25" s="43"/>
    </row>
    <row r="26" s="1" customFormat="1" ht="12" customHeight="1">
      <c r="B26" s="43"/>
      <c r="D26" s="128" t="s">
        <v>36</v>
      </c>
      <c r="I26" s="130"/>
      <c r="L26" s="43"/>
    </row>
    <row r="27" s="6" customFormat="1" ht="14.4" customHeight="1">
      <c r="B27" s="134"/>
      <c r="E27" s="135" t="s">
        <v>19</v>
      </c>
      <c r="F27" s="135"/>
      <c r="G27" s="135"/>
      <c r="H27" s="135"/>
      <c r="I27" s="136"/>
      <c r="L27" s="134"/>
    </row>
    <row r="28" s="1" customFormat="1" ht="6.96" customHeight="1">
      <c r="B28" s="43"/>
      <c r="I28" s="130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37"/>
      <c r="J29" s="71"/>
      <c r="K29" s="71"/>
      <c r="L29" s="43"/>
    </row>
    <row r="30" s="1" customFormat="1" ht="25.44" customHeight="1">
      <c r="B30" s="43"/>
      <c r="D30" s="138" t="s">
        <v>38</v>
      </c>
      <c r="I30" s="130"/>
      <c r="J30" s="139">
        <f>ROUND(J80,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37"/>
      <c r="J31" s="71"/>
      <c r="K31" s="71"/>
      <c r="L31" s="43"/>
    </row>
    <row r="32" s="1" customFormat="1" ht="14.4" customHeight="1">
      <c r="B32" s="43"/>
      <c r="F32" s="140" t="s">
        <v>40</v>
      </c>
      <c r="I32" s="141" t="s">
        <v>39</v>
      </c>
      <c r="J32" s="140" t="s">
        <v>41</v>
      </c>
      <c r="L32" s="43"/>
    </row>
    <row r="33" s="1" customFormat="1" ht="14.4" customHeight="1">
      <c r="B33" s="43"/>
      <c r="D33" s="128" t="s">
        <v>42</v>
      </c>
      <c r="E33" s="128" t="s">
        <v>43</v>
      </c>
      <c r="F33" s="142">
        <f>ROUND((SUM(BE80:BE95)),  2)</f>
        <v>0</v>
      </c>
      <c r="I33" s="143">
        <v>0.20999999999999999</v>
      </c>
      <c r="J33" s="142">
        <f>ROUND(((SUM(BE80:BE95))*I33),  2)</f>
        <v>0</v>
      </c>
      <c r="L33" s="43"/>
    </row>
    <row r="34" s="1" customFormat="1" ht="14.4" customHeight="1">
      <c r="B34" s="43"/>
      <c r="E34" s="128" t="s">
        <v>44</v>
      </c>
      <c r="F34" s="142">
        <f>ROUND((SUM(BF80:BF95)),  2)</f>
        <v>0</v>
      </c>
      <c r="I34" s="143">
        <v>0.14999999999999999</v>
      </c>
      <c r="J34" s="142">
        <f>ROUND(((SUM(BF80:BF95))*I34),  2)</f>
        <v>0</v>
      </c>
      <c r="L34" s="43"/>
    </row>
    <row r="35" hidden="1" s="1" customFormat="1" ht="14.4" customHeight="1">
      <c r="B35" s="43"/>
      <c r="E35" s="128" t="s">
        <v>45</v>
      </c>
      <c r="F35" s="142">
        <f>ROUND((SUM(BG80:BG95)),  2)</f>
        <v>0</v>
      </c>
      <c r="I35" s="143">
        <v>0.20999999999999999</v>
      </c>
      <c r="J35" s="142">
        <f>0</f>
        <v>0</v>
      </c>
      <c r="L35" s="43"/>
    </row>
    <row r="36" hidden="1" s="1" customFormat="1" ht="14.4" customHeight="1">
      <c r="B36" s="43"/>
      <c r="E36" s="128" t="s">
        <v>46</v>
      </c>
      <c r="F36" s="142">
        <f>ROUND((SUM(BH80:BH95)),  2)</f>
        <v>0</v>
      </c>
      <c r="I36" s="143">
        <v>0.14999999999999999</v>
      </c>
      <c r="J36" s="142">
        <f>0</f>
        <v>0</v>
      </c>
      <c r="L36" s="43"/>
    </row>
    <row r="37" hidden="1" s="1" customFormat="1" ht="14.4" customHeight="1">
      <c r="B37" s="43"/>
      <c r="E37" s="128" t="s">
        <v>47</v>
      </c>
      <c r="F37" s="142">
        <f>ROUND((SUM(BI80:BI95)),  2)</f>
        <v>0</v>
      </c>
      <c r="I37" s="143">
        <v>0</v>
      </c>
      <c r="J37" s="142">
        <f>0</f>
        <v>0</v>
      </c>
      <c r="L37" s="43"/>
    </row>
    <row r="38" s="1" customFormat="1" ht="6.96" customHeight="1">
      <c r="B38" s="43"/>
      <c r="I38" s="130"/>
      <c r="L38" s="43"/>
    </row>
    <row r="39" s="1" customFormat="1" ht="25.44" customHeight="1">
      <c r="B39" s="43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3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3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3"/>
    </row>
    <row r="45" s="1" customFormat="1" ht="24.96" customHeight="1">
      <c r="B45" s="38"/>
      <c r="C45" s="23" t="s">
        <v>96</v>
      </c>
      <c r="D45" s="39"/>
      <c r="E45" s="39"/>
      <c r="F45" s="39"/>
      <c r="G45" s="39"/>
      <c r="H45" s="39"/>
      <c r="I45" s="130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0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0"/>
      <c r="J47" s="39"/>
      <c r="K47" s="39"/>
      <c r="L47" s="43"/>
    </row>
    <row r="48" s="1" customFormat="1" ht="14.4" customHeight="1">
      <c r="B48" s="38"/>
      <c r="C48" s="39"/>
      <c r="D48" s="39"/>
      <c r="E48" s="158" t="str">
        <f>E7</f>
        <v>Rekonstrukce vlastivědného muzea Nymburk</v>
      </c>
      <c r="F48" s="32"/>
      <c r="G48" s="32"/>
      <c r="H48" s="32"/>
      <c r="I48" s="130"/>
      <c r="J48" s="39"/>
      <c r="K48" s="39"/>
      <c r="L48" s="43"/>
    </row>
    <row r="49" s="1" customFormat="1" ht="12" customHeight="1">
      <c r="B49" s="38"/>
      <c r="C49" s="32" t="s">
        <v>94</v>
      </c>
      <c r="D49" s="39"/>
      <c r="E49" s="39"/>
      <c r="F49" s="39"/>
      <c r="G49" s="39"/>
      <c r="H49" s="39"/>
      <c r="I49" s="130"/>
      <c r="J49" s="39"/>
      <c r="K49" s="39"/>
      <c r="L49" s="43"/>
    </row>
    <row r="50" s="1" customFormat="1" ht="14.4" customHeight="1">
      <c r="B50" s="38"/>
      <c r="C50" s="39"/>
      <c r="D50" s="39"/>
      <c r="E50" s="64" t="str">
        <f>E9</f>
        <v>04 - Ostatní náklady</v>
      </c>
      <c r="F50" s="39"/>
      <c r="G50" s="39"/>
      <c r="H50" s="39"/>
      <c r="I50" s="130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0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Nymburk</v>
      </c>
      <c r="G52" s="39"/>
      <c r="H52" s="39"/>
      <c r="I52" s="132" t="s">
        <v>23</v>
      </c>
      <c r="J52" s="67" t="str">
        <f>IF(J12="","",J12)</f>
        <v>28. 4. 2019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0"/>
      <c r="J53" s="39"/>
      <c r="K53" s="39"/>
      <c r="L53" s="43"/>
    </row>
    <row r="54" s="1" customFormat="1" ht="12.6" customHeight="1">
      <c r="B54" s="38"/>
      <c r="C54" s="32" t="s">
        <v>25</v>
      </c>
      <c r="D54" s="39"/>
      <c r="E54" s="39"/>
      <c r="F54" s="27" t="str">
        <f>E15</f>
        <v>Město Nymburk</v>
      </c>
      <c r="G54" s="39"/>
      <c r="H54" s="39"/>
      <c r="I54" s="132" t="s">
        <v>31</v>
      </c>
      <c r="J54" s="36" t="str">
        <f>E21</f>
        <v>RAM projekt s.r.o.</v>
      </c>
      <c r="K54" s="39"/>
      <c r="L54" s="43"/>
    </row>
    <row r="55" s="1" customFormat="1" ht="12.6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32" t="s">
        <v>34</v>
      </c>
      <c r="J55" s="36" t="str">
        <f>E24</f>
        <v>Ing. Eva Mrvová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0"/>
      <c r="J56" s="39"/>
      <c r="K56" s="39"/>
      <c r="L56" s="43"/>
    </row>
    <row r="57" s="1" customFormat="1" ht="29.28" customHeight="1">
      <c r="B57" s="38"/>
      <c r="C57" s="159" t="s">
        <v>97</v>
      </c>
      <c r="D57" s="160"/>
      <c r="E57" s="160"/>
      <c r="F57" s="160"/>
      <c r="G57" s="160"/>
      <c r="H57" s="160"/>
      <c r="I57" s="161"/>
      <c r="J57" s="162" t="s">
        <v>98</v>
      </c>
      <c r="K57" s="160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0"/>
      <c r="J58" s="39"/>
      <c r="K58" s="39"/>
      <c r="L58" s="43"/>
    </row>
    <row r="59" s="1" customFormat="1" ht="22.8" customHeight="1">
      <c r="B59" s="38"/>
      <c r="C59" s="163" t="s">
        <v>70</v>
      </c>
      <c r="D59" s="39"/>
      <c r="E59" s="39"/>
      <c r="F59" s="39"/>
      <c r="G59" s="39"/>
      <c r="H59" s="39"/>
      <c r="I59" s="130"/>
      <c r="J59" s="97">
        <f>J80</f>
        <v>0</v>
      </c>
      <c r="K59" s="39"/>
      <c r="L59" s="43"/>
      <c r="AU59" s="17" t="s">
        <v>99</v>
      </c>
    </row>
    <row r="60" s="7" customFormat="1" ht="24.96" customHeight="1">
      <c r="B60" s="164"/>
      <c r="C60" s="165"/>
      <c r="D60" s="166" t="s">
        <v>2361</v>
      </c>
      <c r="E60" s="167"/>
      <c r="F60" s="167"/>
      <c r="G60" s="167"/>
      <c r="H60" s="167"/>
      <c r="I60" s="168"/>
      <c r="J60" s="169">
        <f>J81</f>
        <v>0</v>
      </c>
      <c r="K60" s="165"/>
      <c r="L60" s="170"/>
    </row>
    <row r="61" s="1" customFormat="1" ht="21.84" customHeight="1">
      <c r="B61" s="38"/>
      <c r="C61" s="39"/>
      <c r="D61" s="39"/>
      <c r="E61" s="39"/>
      <c r="F61" s="39"/>
      <c r="G61" s="39"/>
      <c r="H61" s="39"/>
      <c r="I61" s="130"/>
      <c r="J61" s="39"/>
      <c r="K61" s="39"/>
      <c r="L61" s="43"/>
    </row>
    <row r="62" s="1" customFormat="1" ht="6.96" customHeight="1">
      <c r="B62" s="57"/>
      <c r="C62" s="58"/>
      <c r="D62" s="58"/>
      <c r="E62" s="58"/>
      <c r="F62" s="58"/>
      <c r="G62" s="58"/>
      <c r="H62" s="58"/>
      <c r="I62" s="154"/>
      <c r="J62" s="58"/>
      <c r="K62" s="58"/>
      <c r="L62" s="43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57"/>
      <c r="J66" s="60"/>
      <c r="K66" s="60"/>
      <c r="L66" s="43"/>
    </row>
    <row r="67" s="1" customFormat="1" ht="24.96" customHeight="1">
      <c r="B67" s="38"/>
      <c r="C67" s="23" t="s">
        <v>115</v>
      </c>
      <c r="D67" s="39"/>
      <c r="E67" s="39"/>
      <c r="F67" s="39"/>
      <c r="G67" s="39"/>
      <c r="H67" s="39"/>
      <c r="I67" s="130"/>
      <c r="J67" s="39"/>
      <c r="K67" s="39"/>
      <c r="L67" s="43"/>
    </row>
    <row r="68" s="1" customFormat="1" ht="6.96" customHeight="1">
      <c r="B68" s="38"/>
      <c r="C68" s="39"/>
      <c r="D68" s="39"/>
      <c r="E68" s="39"/>
      <c r="F68" s="39"/>
      <c r="G68" s="39"/>
      <c r="H68" s="39"/>
      <c r="I68" s="130"/>
      <c r="J68" s="39"/>
      <c r="K68" s="39"/>
      <c r="L68" s="43"/>
    </row>
    <row r="69" s="1" customFormat="1" ht="12" customHeight="1">
      <c r="B69" s="38"/>
      <c r="C69" s="32" t="s">
        <v>16</v>
      </c>
      <c r="D69" s="39"/>
      <c r="E69" s="39"/>
      <c r="F69" s="39"/>
      <c r="G69" s="39"/>
      <c r="H69" s="39"/>
      <c r="I69" s="130"/>
      <c r="J69" s="39"/>
      <c r="K69" s="39"/>
      <c r="L69" s="43"/>
    </row>
    <row r="70" s="1" customFormat="1" ht="14.4" customHeight="1">
      <c r="B70" s="38"/>
      <c r="C70" s="39"/>
      <c r="D70" s="39"/>
      <c r="E70" s="158" t="str">
        <f>E7</f>
        <v>Rekonstrukce vlastivědného muzea Nymburk</v>
      </c>
      <c r="F70" s="32"/>
      <c r="G70" s="32"/>
      <c r="H70" s="32"/>
      <c r="I70" s="130"/>
      <c r="J70" s="39"/>
      <c r="K70" s="39"/>
      <c r="L70" s="43"/>
    </row>
    <row r="71" s="1" customFormat="1" ht="12" customHeight="1">
      <c r="B71" s="38"/>
      <c r="C71" s="32" t="s">
        <v>94</v>
      </c>
      <c r="D71" s="39"/>
      <c r="E71" s="39"/>
      <c r="F71" s="39"/>
      <c r="G71" s="39"/>
      <c r="H71" s="39"/>
      <c r="I71" s="130"/>
      <c r="J71" s="39"/>
      <c r="K71" s="39"/>
      <c r="L71" s="43"/>
    </row>
    <row r="72" s="1" customFormat="1" ht="14.4" customHeight="1">
      <c r="B72" s="38"/>
      <c r="C72" s="39"/>
      <c r="D72" s="39"/>
      <c r="E72" s="64" t="str">
        <f>E9</f>
        <v>04 - Ostatní náklady</v>
      </c>
      <c r="F72" s="39"/>
      <c r="G72" s="39"/>
      <c r="H72" s="39"/>
      <c r="I72" s="130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0"/>
      <c r="J73" s="39"/>
      <c r="K73" s="39"/>
      <c r="L73" s="43"/>
    </row>
    <row r="74" s="1" customFormat="1" ht="12" customHeight="1">
      <c r="B74" s="38"/>
      <c r="C74" s="32" t="s">
        <v>21</v>
      </c>
      <c r="D74" s="39"/>
      <c r="E74" s="39"/>
      <c r="F74" s="27" t="str">
        <f>F12</f>
        <v>Nymburk</v>
      </c>
      <c r="G74" s="39"/>
      <c r="H74" s="39"/>
      <c r="I74" s="132" t="s">
        <v>23</v>
      </c>
      <c r="J74" s="67" t="str">
        <f>IF(J12="","",J12)</f>
        <v>28. 4. 2019</v>
      </c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30"/>
      <c r="J75" s="39"/>
      <c r="K75" s="39"/>
      <c r="L75" s="43"/>
    </row>
    <row r="76" s="1" customFormat="1" ht="12.6" customHeight="1">
      <c r="B76" s="38"/>
      <c r="C76" s="32" t="s">
        <v>25</v>
      </c>
      <c r="D76" s="39"/>
      <c r="E76" s="39"/>
      <c r="F76" s="27" t="str">
        <f>E15</f>
        <v>Město Nymburk</v>
      </c>
      <c r="G76" s="39"/>
      <c r="H76" s="39"/>
      <c r="I76" s="132" t="s">
        <v>31</v>
      </c>
      <c r="J76" s="36" t="str">
        <f>E21</f>
        <v>RAM projekt s.r.o.</v>
      </c>
      <c r="K76" s="39"/>
      <c r="L76" s="43"/>
    </row>
    <row r="77" s="1" customFormat="1" ht="12.6" customHeight="1">
      <c r="B77" s="38"/>
      <c r="C77" s="32" t="s">
        <v>29</v>
      </c>
      <c r="D77" s="39"/>
      <c r="E77" s="39"/>
      <c r="F77" s="27" t="str">
        <f>IF(E18="","",E18)</f>
        <v>Vyplň údaj</v>
      </c>
      <c r="G77" s="39"/>
      <c r="H77" s="39"/>
      <c r="I77" s="132" t="s">
        <v>34</v>
      </c>
      <c r="J77" s="36" t="str">
        <f>E24</f>
        <v>Ing. Eva Mrvová</v>
      </c>
      <c r="K77" s="39"/>
      <c r="L77" s="43"/>
    </row>
    <row r="78" s="1" customFormat="1" ht="10.32" customHeight="1">
      <c r="B78" s="38"/>
      <c r="C78" s="39"/>
      <c r="D78" s="39"/>
      <c r="E78" s="39"/>
      <c r="F78" s="39"/>
      <c r="G78" s="39"/>
      <c r="H78" s="39"/>
      <c r="I78" s="130"/>
      <c r="J78" s="39"/>
      <c r="K78" s="39"/>
      <c r="L78" s="43"/>
    </row>
    <row r="79" s="9" customFormat="1" ht="29.28" customHeight="1">
      <c r="B79" s="178"/>
      <c r="C79" s="179" t="s">
        <v>116</v>
      </c>
      <c r="D79" s="180" t="s">
        <v>57</v>
      </c>
      <c r="E79" s="180" t="s">
        <v>53</v>
      </c>
      <c r="F79" s="180" t="s">
        <v>54</v>
      </c>
      <c r="G79" s="180" t="s">
        <v>117</v>
      </c>
      <c r="H79" s="180" t="s">
        <v>118</v>
      </c>
      <c r="I79" s="181" t="s">
        <v>119</v>
      </c>
      <c r="J79" s="180" t="s">
        <v>98</v>
      </c>
      <c r="K79" s="182" t="s">
        <v>120</v>
      </c>
      <c r="L79" s="183"/>
      <c r="M79" s="87" t="s">
        <v>19</v>
      </c>
      <c r="N79" s="88" t="s">
        <v>42</v>
      </c>
      <c r="O79" s="88" t="s">
        <v>121</v>
      </c>
      <c r="P79" s="88" t="s">
        <v>122</v>
      </c>
      <c r="Q79" s="88" t="s">
        <v>123</v>
      </c>
      <c r="R79" s="88" t="s">
        <v>124</v>
      </c>
      <c r="S79" s="88" t="s">
        <v>125</v>
      </c>
      <c r="T79" s="89" t="s">
        <v>126</v>
      </c>
    </row>
    <row r="80" s="1" customFormat="1" ht="22.8" customHeight="1">
      <c r="B80" s="38"/>
      <c r="C80" s="94" t="s">
        <v>127</v>
      </c>
      <c r="D80" s="39"/>
      <c r="E80" s="39"/>
      <c r="F80" s="39"/>
      <c r="G80" s="39"/>
      <c r="H80" s="39"/>
      <c r="I80" s="130"/>
      <c r="J80" s="184">
        <f>BK80</f>
        <v>0</v>
      </c>
      <c r="K80" s="39"/>
      <c r="L80" s="43"/>
      <c r="M80" s="90"/>
      <c r="N80" s="91"/>
      <c r="O80" s="91"/>
      <c r="P80" s="185">
        <f>P81</f>
        <v>0</v>
      </c>
      <c r="Q80" s="91"/>
      <c r="R80" s="185">
        <f>R81</f>
        <v>0</v>
      </c>
      <c r="S80" s="91"/>
      <c r="T80" s="186">
        <f>T81</f>
        <v>0</v>
      </c>
      <c r="AT80" s="17" t="s">
        <v>71</v>
      </c>
      <c r="AU80" s="17" t="s">
        <v>99</v>
      </c>
      <c r="BK80" s="187">
        <f>BK81</f>
        <v>0</v>
      </c>
    </row>
    <row r="81" s="10" customFormat="1" ht="25.92" customHeight="1">
      <c r="B81" s="188"/>
      <c r="C81" s="189"/>
      <c r="D81" s="190" t="s">
        <v>71</v>
      </c>
      <c r="E81" s="191" t="s">
        <v>2362</v>
      </c>
      <c r="F81" s="191" t="s">
        <v>2363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SUM(P82:P95)</f>
        <v>0</v>
      </c>
      <c r="Q81" s="196"/>
      <c r="R81" s="197">
        <f>SUM(R82:R95)</f>
        <v>0</v>
      </c>
      <c r="S81" s="196"/>
      <c r="T81" s="198">
        <f>SUM(T82:T95)</f>
        <v>0</v>
      </c>
      <c r="AR81" s="199" t="s">
        <v>153</v>
      </c>
      <c r="AT81" s="200" t="s">
        <v>71</v>
      </c>
      <c r="AU81" s="200" t="s">
        <v>72</v>
      </c>
      <c r="AY81" s="199" t="s">
        <v>130</v>
      </c>
      <c r="BK81" s="201">
        <f>SUM(BK82:BK95)</f>
        <v>0</v>
      </c>
    </row>
    <row r="82" s="1" customFormat="1" ht="14.4" customHeight="1">
      <c r="B82" s="38"/>
      <c r="C82" s="204" t="s">
        <v>80</v>
      </c>
      <c r="D82" s="204" t="s">
        <v>132</v>
      </c>
      <c r="E82" s="205" t="s">
        <v>2364</v>
      </c>
      <c r="F82" s="206" t="s">
        <v>2365</v>
      </c>
      <c r="G82" s="207" t="s">
        <v>2366</v>
      </c>
      <c r="H82" s="208">
        <v>1</v>
      </c>
      <c r="I82" s="209"/>
      <c r="J82" s="210">
        <f>ROUND(I82*H82,2)</f>
        <v>0</v>
      </c>
      <c r="K82" s="206" t="s">
        <v>136</v>
      </c>
      <c r="L82" s="43"/>
      <c r="M82" s="211" t="s">
        <v>19</v>
      </c>
      <c r="N82" s="212" t="s">
        <v>43</v>
      </c>
      <c r="O82" s="79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17" t="s">
        <v>2367</v>
      </c>
      <c r="AT82" s="17" t="s">
        <v>132</v>
      </c>
      <c r="AU82" s="17" t="s">
        <v>80</v>
      </c>
      <c r="AY82" s="17" t="s">
        <v>130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17" t="s">
        <v>80</v>
      </c>
      <c r="BK82" s="215">
        <f>ROUND(I82*H82,2)</f>
        <v>0</v>
      </c>
      <c r="BL82" s="17" t="s">
        <v>2367</v>
      </c>
      <c r="BM82" s="17" t="s">
        <v>2368</v>
      </c>
    </row>
    <row r="83" s="1" customFormat="1" ht="14.4" customHeight="1">
      <c r="B83" s="38"/>
      <c r="C83" s="204" t="s">
        <v>82</v>
      </c>
      <c r="D83" s="204" t="s">
        <v>132</v>
      </c>
      <c r="E83" s="205" t="s">
        <v>2369</v>
      </c>
      <c r="F83" s="206" t="s">
        <v>2370</v>
      </c>
      <c r="G83" s="207" t="s">
        <v>2366</v>
      </c>
      <c r="H83" s="208">
        <v>1</v>
      </c>
      <c r="I83" s="209"/>
      <c r="J83" s="210">
        <f>ROUND(I83*H83,2)</f>
        <v>0</v>
      </c>
      <c r="K83" s="206" t="s">
        <v>136</v>
      </c>
      <c r="L83" s="43"/>
      <c r="M83" s="211" t="s">
        <v>19</v>
      </c>
      <c r="N83" s="212" t="s">
        <v>43</v>
      </c>
      <c r="O83" s="79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AR83" s="17" t="s">
        <v>2367</v>
      </c>
      <c r="AT83" s="17" t="s">
        <v>132</v>
      </c>
      <c r="AU83" s="17" t="s">
        <v>80</v>
      </c>
      <c r="AY83" s="17" t="s">
        <v>130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7" t="s">
        <v>80</v>
      </c>
      <c r="BK83" s="215">
        <f>ROUND(I83*H83,2)</f>
        <v>0</v>
      </c>
      <c r="BL83" s="17" t="s">
        <v>2367</v>
      </c>
      <c r="BM83" s="17" t="s">
        <v>2371</v>
      </c>
    </row>
    <row r="84" s="1" customFormat="1" ht="14.4" customHeight="1">
      <c r="B84" s="38"/>
      <c r="C84" s="204" t="s">
        <v>145</v>
      </c>
      <c r="D84" s="204" t="s">
        <v>132</v>
      </c>
      <c r="E84" s="205" t="s">
        <v>2372</v>
      </c>
      <c r="F84" s="206" t="s">
        <v>2373</v>
      </c>
      <c r="G84" s="207" t="s">
        <v>2366</v>
      </c>
      <c r="H84" s="208">
        <v>1</v>
      </c>
      <c r="I84" s="209"/>
      <c r="J84" s="210">
        <f>ROUND(I84*H84,2)</f>
        <v>0</v>
      </c>
      <c r="K84" s="206" t="s">
        <v>19</v>
      </c>
      <c r="L84" s="43"/>
      <c r="M84" s="211" t="s">
        <v>19</v>
      </c>
      <c r="N84" s="212" t="s">
        <v>43</v>
      </c>
      <c r="O84" s="79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7" t="s">
        <v>2367</v>
      </c>
      <c r="AT84" s="17" t="s">
        <v>132</v>
      </c>
      <c r="AU84" s="17" t="s">
        <v>80</v>
      </c>
      <c r="AY84" s="17" t="s">
        <v>130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7" t="s">
        <v>80</v>
      </c>
      <c r="BK84" s="215">
        <f>ROUND(I84*H84,2)</f>
        <v>0</v>
      </c>
      <c r="BL84" s="17" t="s">
        <v>2367</v>
      </c>
      <c r="BM84" s="17" t="s">
        <v>2374</v>
      </c>
    </row>
    <row r="85" s="1" customFormat="1" ht="14.4" customHeight="1">
      <c r="B85" s="38"/>
      <c r="C85" s="204" t="s">
        <v>137</v>
      </c>
      <c r="D85" s="204" t="s">
        <v>132</v>
      </c>
      <c r="E85" s="205" t="s">
        <v>2375</v>
      </c>
      <c r="F85" s="206" t="s">
        <v>2376</v>
      </c>
      <c r="G85" s="207" t="s">
        <v>2366</v>
      </c>
      <c r="H85" s="208">
        <v>1</v>
      </c>
      <c r="I85" s="209"/>
      <c r="J85" s="210">
        <f>ROUND(I85*H85,2)</f>
        <v>0</v>
      </c>
      <c r="K85" s="206" t="s">
        <v>136</v>
      </c>
      <c r="L85" s="43"/>
      <c r="M85" s="211" t="s">
        <v>19</v>
      </c>
      <c r="N85" s="212" t="s">
        <v>43</v>
      </c>
      <c r="O85" s="79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7" t="s">
        <v>2367</v>
      </c>
      <c r="AT85" s="17" t="s">
        <v>132</v>
      </c>
      <c r="AU85" s="17" t="s">
        <v>80</v>
      </c>
      <c r="AY85" s="17" t="s">
        <v>130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80</v>
      </c>
      <c r="BK85" s="215">
        <f>ROUND(I85*H85,2)</f>
        <v>0</v>
      </c>
      <c r="BL85" s="17" t="s">
        <v>2367</v>
      </c>
      <c r="BM85" s="17" t="s">
        <v>2377</v>
      </c>
    </row>
    <row r="86" s="1" customFormat="1" ht="14.4" customHeight="1">
      <c r="B86" s="38"/>
      <c r="C86" s="204" t="s">
        <v>153</v>
      </c>
      <c r="D86" s="204" t="s">
        <v>132</v>
      </c>
      <c r="E86" s="205" t="s">
        <v>2378</v>
      </c>
      <c r="F86" s="206" t="s">
        <v>2379</v>
      </c>
      <c r="G86" s="207" t="s">
        <v>2366</v>
      </c>
      <c r="H86" s="208">
        <v>1</v>
      </c>
      <c r="I86" s="209"/>
      <c r="J86" s="210">
        <f>ROUND(I86*H86,2)</f>
        <v>0</v>
      </c>
      <c r="K86" s="206" t="s">
        <v>136</v>
      </c>
      <c r="L86" s="43"/>
      <c r="M86" s="211" t="s">
        <v>19</v>
      </c>
      <c r="N86" s="212" t="s">
        <v>43</v>
      </c>
      <c r="O86" s="79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7" t="s">
        <v>2367</v>
      </c>
      <c r="AT86" s="17" t="s">
        <v>132</v>
      </c>
      <c r="AU86" s="17" t="s">
        <v>80</v>
      </c>
      <c r="AY86" s="17" t="s">
        <v>130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7" t="s">
        <v>80</v>
      </c>
      <c r="BK86" s="215">
        <f>ROUND(I86*H86,2)</f>
        <v>0</v>
      </c>
      <c r="BL86" s="17" t="s">
        <v>2367</v>
      </c>
      <c r="BM86" s="17" t="s">
        <v>2380</v>
      </c>
    </row>
    <row r="87" s="1" customFormat="1" ht="14.4" customHeight="1">
      <c r="B87" s="38"/>
      <c r="C87" s="204" t="s">
        <v>159</v>
      </c>
      <c r="D87" s="204" t="s">
        <v>132</v>
      </c>
      <c r="E87" s="205" t="s">
        <v>2381</v>
      </c>
      <c r="F87" s="206" t="s">
        <v>2382</v>
      </c>
      <c r="G87" s="207" t="s">
        <v>2366</v>
      </c>
      <c r="H87" s="208">
        <v>1</v>
      </c>
      <c r="I87" s="209"/>
      <c r="J87" s="210">
        <f>ROUND(I87*H87,2)</f>
        <v>0</v>
      </c>
      <c r="K87" s="206" t="s">
        <v>136</v>
      </c>
      <c r="L87" s="43"/>
      <c r="M87" s="211" t="s">
        <v>19</v>
      </c>
      <c r="N87" s="212" t="s">
        <v>43</v>
      </c>
      <c r="O87" s="79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7" t="s">
        <v>2367</v>
      </c>
      <c r="AT87" s="17" t="s">
        <v>132</v>
      </c>
      <c r="AU87" s="17" t="s">
        <v>80</v>
      </c>
      <c r="AY87" s="17" t="s">
        <v>130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7" t="s">
        <v>80</v>
      </c>
      <c r="BK87" s="215">
        <f>ROUND(I87*H87,2)</f>
        <v>0</v>
      </c>
      <c r="BL87" s="17" t="s">
        <v>2367</v>
      </c>
      <c r="BM87" s="17" t="s">
        <v>2383</v>
      </c>
    </row>
    <row r="88" s="1" customFormat="1" ht="14.4" customHeight="1">
      <c r="B88" s="38"/>
      <c r="C88" s="204" t="s">
        <v>167</v>
      </c>
      <c r="D88" s="204" t="s">
        <v>132</v>
      </c>
      <c r="E88" s="205" t="s">
        <v>2384</v>
      </c>
      <c r="F88" s="206" t="s">
        <v>2385</v>
      </c>
      <c r="G88" s="207" t="s">
        <v>2366</v>
      </c>
      <c r="H88" s="208">
        <v>1</v>
      </c>
      <c r="I88" s="209"/>
      <c r="J88" s="210">
        <f>ROUND(I88*H88,2)</f>
        <v>0</v>
      </c>
      <c r="K88" s="206" t="s">
        <v>136</v>
      </c>
      <c r="L88" s="43"/>
      <c r="M88" s="211" t="s">
        <v>19</v>
      </c>
      <c r="N88" s="212" t="s">
        <v>43</v>
      </c>
      <c r="O88" s="79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7" t="s">
        <v>2367</v>
      </c>
      <c r="AT88" s="17" t="s">
        <v>132</v>
      </c>
      <c r="AU88" s="17" t="s">
        <v>80</v>
      </c>
      <c r="AY88" s="17" t="s">
        <v>130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80</v>
      </c>
      <c r="BK88" s="215">
        <f>ROUND(I88*H88,2)</f>
        <v>0</v>
      </c>
      <c r="BL88" s="17" t="s">
        <v>2367</v>
      </c>
      <c r="BM88" s="17" t="s">
        <v>2386</v>
      </c>
    </row>
    <row r="89" s="1" customFormat="1" ht="14.4" customHeight="1">
      <c r="B89" s="38"/>
      <c r="C89" s="204" t="s">
        <v>173</v>
      </c>
      <c r="D89" s="204" t="s">
        <v>132</v>
      </c>
      <c r="E89" s="205" t="s">
        <v>2387</v>
      </c>
      <c r="F89" s="206" t="s">
        <v>2388</v>
      </c>
      <c r="G89" s="207" t="s">
        <v>2366</v>
      </c>
      <c r="H89" s="208">
        <v>1</v>
      </c>
      <c r="I89" s="209"/>
      <c r="J89" s="210">
        <f>ROUND(I89*H89,2)</f>
        <v>0</v>
      </c>
      <c r="K89" s="206" t="s">
        <v>136</v>
      </c>
      <c r="L89" s="43"/>
      <c r="M89" s="211" t="s">
        <v>19</v>
      </c>
      <c r="N89" s="212" t="s">
        <v>43</v>
      </c>
      <c r="O89" s="79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7" t="s">
        <v>2367</v>
      </c>
      <c r="AT89" s="17" t="s">
        <v>132</v>
      </c>
      <c r="AU89" s="17" t="s">
        <v>80</v>
      </c>
      <c r="AY89" s="17" t="s">
        <v>130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80</v>
      </c>
      <c r="BK89" s="215">
        <f>ROUND(I89*H89,2)</f>
        <v>0</v>
      </c>
      <c r="BL89" s="17" t="s">
        <v>2367</v>
      </c>
      <c r="BM89" s="17" t="s">
        <v>2389</v>
      </c>
    </row>
    <row r="90" s="1" customFormat="1" ht="14.4" customHeight="1">
      <c r="B90" s="38"/>
      <c r="C90" s="204" t="s">
        <v>178</v>
      </c>
      <c r="D90" s="204" t="s">
        <v>132</v>
      </c>
      <c r="E90" s="205" t="s">
        <v>2390</v>
      </c>
      <c r="F90" s="206" t="s">
        <v>2391</v>
      </c>
      <c r="G90" s="207" t="s">
        <v>2366</v>
      </c>
      <c r="H90" s="208">
        <v>1</v>
      </c>
      <c r="I90" s="209"/>
      <c r="J90" s="210">
        <f>ROUND(I90*H90,2)</f>
        <v>0</v>
      </c>
      <c r="K90" s="206" t="s">
        <v>136</v>
      </c>
      <c r="L90" s="43"/>
      <c r="M90" s="211" t="s">
        <v>19</v>
      </c>
      <c r="N90" s="212" t="s">
        <v>43</v>
      </c>
      <c r="O90" s="79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7" t="s">
        <v>2367</v>
      </c>
      <c r="AT90" s="17" t="s">
        <v>132</v>
      </c>
      <c r="AU90" s="17" t="s">
        <v>80</v>
      </c>
      <c r="AY90" s="17" t="s">
        <v>130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80</v>
      </c>
      <c r="BK90" s="215">
        <f>ROUND(I90*H90,2)</f>
        <v>0</v>
      </c>
      <c r="BL90" s="17" t="s">
        <v>2367</v>
      </c>
      <c r="BM90" s="17" t="s">
        <v>2392</v>
      </c>
    </row>
    <row r="91" s="1" customFormat="1" ht="14.4" customHeight="1">
      <c r="B91" s="38"/>
      <c r="C91" s="204" t="s">
        <v>183</v>
      </c>
      <c r="D91" s="204" t="s">
        <v>132</v>
      </c>
      <c r="E91" s="205" t="s">
        <v>2393</v>
      </c>
      <c r="F91" s="206" t="s">
        <v>2394</v>
      </c>
      <c r="G91" s="207" t="s">
        <v>2366</v>
      </c>
      <c r="H91" s="208">
        <v>90</v>
      </c>
      <c r="I91" s="209"/>
      <c r="J91" s="210">
        <f>ROUND(I91*H91,2)</f>
        <v>0</v>
      </c>
      <c r="K91" s="206" t="s">
        <v>136</v>
      </c>
      <c r="L91" s="43"/>
      <c r="M91" s="211" t="s">
        <v>19</v>
      </c>
      <c r="N91" s="212" t="s">
        <v>43</v>
      </c>
      <c r="O91" s="79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7" t="s">
        <v>2367</v>
      </c>
      <c r="AT91" s="17" t="s">
        <v>132</v>
      </c>
      <c r="AU91" s="17" t="s">
        <v>80</v>
      </c>
      <c r="AY91" s="17" t="s">
        <v>130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80</v>
      </c>
      <c r="BK91" s="215">
        <f>ROUND(I91*H91,2)</f>
        <v>0</v>
      </c>
      <c r="BL91" s="17" t="s">
        <v>2367</v>
      </c>
      <c r="BM91" s="17" t="s">
        <v>2395</v>
      </c>
    </row>
    <row r="92" s="11" customFormat="1">
      <c r="B92" s="216"/>
      <c r="C92" s="217"/>
      <c r="D92" s="218" t="s">
        <v>139</v>
      </c>
      <c r="E92" s="219" t="s">
        <v>19</v>
      </c>
      <c r="F92" s="220" t="s">
        <v>1110</v>
      </c>
      <c r="G92" s="217"/>
      <c r="H92" s="221">
        <v>90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139</v>
      </c>
      <c r="AU92" s="227" t="s">
        <v>80</v>
      </c>
      <c r="AV92" s="11" t="s">
        <v>82</v>
      </c>
      <c r="AW92" s="11" t="s">
        <v>33</v>
      </c>
      <c r="AX92" s="11" t="s">
        <v>80</v>
      </c>
      <c r="AY92" s="227" t="s">
        <v>130</v>
      </c>
    </row>
    <row r="93" s="1" customFormat="1" ht="14.4" customHeight="1">
      <c r="B93" s="38"/>
      <c r="C93" s="204" t="s">
        <v>188</v>
      </c>
      <c r="D93" s="204" t="s">
        <v>132</v>
      </c>
      <c r="E93" s="205" t="s">
        <v>2396</v>
      </c>
      <c r="F93" s="206" t="s">
        <v>2397</v>
      </c>
      <c r="G93" s="207" t="s">
        <v>2366</v>
      </c>
      <c r="H93" s="208">
        <v>1</v>
      </c>
      <c r="I93" s="209"/>
      <c r="J93" s="210">
        <f>ROUND(I93*H93,2)</f>
        <v>0</v>
      </c>
      <c r="K93" s="206" t="s">
        <v>136</v>
      </c>
      <c r="L93" s="43"/>
      <c r="M93" s="211" t="s">
        <v>19</v>
      </c>
      <c r="N93" s="212" t="s">
        <v>43</v>
      </c>
      <c r="O93" s="79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7" t="s">
        <v>2367</v>
      </c>
      <c r="AT93" s="17" t="s">
        <v>132</v>
      </c>
      <c r="AU93" s="17" t="s">
        <v>80</v>
      </c>
      <c r="AY93" s="17" t="s">
        <v>130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80</v>
      </c>
      <c r="BK93" s="215">
        <f>ROUND(I93*H93,2)</f>
        <v>0</v>
      </c>
      <c r="BL93" s="17" t="s">
        <v>2367</v>
      </c>
      <c r="BM93" s="17" t="s">
        <v>2398</v>
      </c>
    </row>
    <row r="94" s="1" customFormat="1" ht="18" customHeight="1">
      <c r="B94" s="38"/>
      <c r="C94" s="204" t="s">
        <v>192</v>
      </c>
      <c r="D94" s="204" t="s">
        <v>132</v>
      </c>
      <c r="E94" s="205" t="s">
        <v>2399</v>
      </c>
      <c r="F94" s="206" t="s">
        <v>2400</v>
      </c>
      <c r="G94" s="207" t="s">
        <v>2366</v>
      </c>
      <c r="H94" s="208">
        <v>1</v>
      </c>
      <c r="I94" s="209"/>
      <c r="J94" s="210">
        <f>ROUND(I94*H94,2)</f>
        <v>0</v>
      </c>
      <c r="K94" s="206" t="s">
        <v>19</v>
      </c>
      <c r="L94" s="43"/>
      <c r="M94" s="211" t="s">
        <v>19</v>
      </c>
      <c r="N94" s="212" t="s">
        <v>43</v>
      </c>
      <c r="O94" s="79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7" t="s">
        <v>2367</v>
      </c>
      <c r="AT94" s="17" t="s">
        <v>132</v>
      </c>
      <c r="AU94" s="17" t="s">
        <v>80</v>
      </c>
      <c r="AY94" s="17" t="s">
        <v>130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80</v>
      </c>
      <c r="BK94" s="215">
        <f>ROUND(I94*H94,2)</f>
        <v>0</v>
      </c>
      <c r="BL94" s="17" t="s">
        <v>2367</v>
      </c>
      <c r="BM94" s="17" t="s">
        <v>2401</v>
      </c>
    </row>
    <row r="95" s="1" customFormat="1">
      <c r="B95" s="38"/>
      <c r="C95" s="39"/>
      <c r="D95" s="218" t="s">
        <v>745</v>
      </c>
      <c r="E95" s="39"/>
      <c r="F95" s="263" t="s">
        <v>2402</v>
      </c>
      <c r="G95" s="39"/>
      <c r="H95" s="39"/>
      <c r="I95" s="130"/>
      <c r="J95" s="39"/>
      <c r="K95" s="39"/>
      <c r="L95" s="43"/>
      <c r="M95" s="282"/>
      <c r="N95" s="279"/>
      <c r="O95" s="279"/>
      <c r="P95" s="279"/>
      <c r="Q95" s="279"/>
      <c r="R95" s="279"/>
      <c r="S95" s="279"/>
      <c r="T95" s="283"/>
      <c r="AT95" s="17" t="s">
        <v>745</v>
      </c>
      <c r="AU95" s="17" t="s">
        <v>80</v>
      </c>
    </row>
    <row r="96" s="1" customFormat="1" ht="6.96" customHeight="1">
      <c r="B96" s="57"/>
      <c r="C96" s="58"/>
      <c r="D96" s="58"/>
      <c r="E96" s="58"/>
      <c r="F96" s="58"/>
      <c r="G96" s="58"/>
      <c r="H96" s="58"/>
      <c r="I96" s="154"/>
      <c r="J96" s="58"/>
      <c r="K96" s="58"/>
      <c r="L96" s="43"/>
    </row>
  </sheetData>
  <sheetProtection sheet="1" autoFilter="0" formatColumns="0" formatRows="0" objects="1" scenarios="1" spinCount="100000" saltValue="UgKldkZdU9DA1i3ZlVHBupFejds3d8CkubPlFtTOMV0hFUzPzVNquQrr/yQjsjirTxPAo+OVjdljAxm2POC8xA==" hashValue="xHmq29c9IzjWNo3VY5NjVyEFBMGHXPX4aSz0pf0lbJqPuxQqWkNoJMV/c7k4v+hLMos9jLhH/jvFm9SEbMR3pA==" algorithmName="SHA-512" password="CC35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5" customFormat="1" ht="45" customHeight="1">
      <c r="B3" s="288"/>
      <c r="C3" s="289" t="s">
        <v>2403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2404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2405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2406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2407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2408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2409</v>
      </c>
      <c r="E11" s="295"/>
      <c r="F11" s="295"/>
      <c r="G11" s="295"/>
      <c r="H11" s="295"/>
      <c r="I11" s="295"/>
      <c r="J11" s="295"/>
      <c r="K11" s="293"/>
    </row>
    <row r="12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ht="15" customHeight="1">
      <c r="B13" s="296"/>
      <c r="C13" s="297"/>
      <c r="D13" s="298" t="s">
        <v>2410</v>
      </c>
      <c r="E13" s="295"/>
      <c r="F13" s="295"/>
      <c r="G13" s="295"/>
      <c r="H13" s="295"/>
      <c r="I13" s="295"/>
      <c r="J13" s="295"/>
      <c r="K13" s="293"/>
    </row>
    <row r="14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ht="15" customHeight="1">
      <c r="B15" s="296"/>
      <c r="C15" s="297"/>
      <c r="D15" s="295" t="s">
        <v>2411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5" t="s">
        <v>2412</v>
      </c>
      <c r="E16" s="295"/>
      <c r="F16" s="295"/>
      <c r="G16" s="295"/>
      <c r="H16" s="295"/>
      <c r="I16" s="295"/>
      <c r="J16" s="295"/>
      <c r="K16" s="293"/>
    </row>
    <row r="17" ht="15" customHeight="1">
      <c r="B17" s="296"/>
      <c r="C17" s="297"/>
      <c r="D17" s="295" t="s">
        <v>2413</v>
      </c>
      <c r="E17" s="295"/>
      <c r="F17" s="295"/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9" t="s">
        <v>79</v>
      </c>
      <c r="F18" s="295" t="s">
        <v>2414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9" t="s">
        <v>2415</v>
      </c>
      <c r="F19" s="295" t="s">
        <v>2416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9" t="s">
        <v>2417</v>
      </c>
      <c r="F20" s="295" t="s">
        <v>2418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9" t="s">
        <v>2419</v>
      </c>
      <c r="F21" s="295" t="s">
        <v>2420</v>
      </c>
      <c r="G21" s="295"/>
      <c r="H21" s="295"/>
      <c r="I21" s="295"/>
      <c r="J21" s="295"/>
      <c r="K21" s="293"/>
    </row>
    <row r="22" ht="15" customHeight="1">
      <c r="B22" s="296"/>
      <c r="C22" s="297"/>
      <c r="D22" s="297"/>
      <c r="E22" s="299" t="s">
        <v>91</v>
      </c>
      <c r="F22" s="295" t="s">
        <v>2327</v>
      </c>
      <c r="G22" s="295"/>
      <c r="H22" s="295"/>
      <c r="I22" s="295"/>
      <c r="J22" s="295"/>
      <c r="K22" s="293"/>
    </row>
    <row r="23" ht="15" customHeight="1">
      <c r="B23" s="296"/>
      <c r="C23" s="297"/>
      <c r="D23" s="297"/>
      <c r="E23" s="299" t="s">
        <v>2421</v>
      </c>
      <c r="F23" s="295" t="s">
        <v>2422</v>
      </c>
      <c r="G23" s="295"/>
      <c r="H23" s="295"/>
      <c r="I23" s="295"/>
      <c r="J23" s="295"/>
      <c r="K23" s="293"/>
    </row>
    <row r="24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ht="15" customHeight="1">
      <c r="B25" s="296"/>
      <c r="C25" s="295" t="s">
        <v>2423</v>
      </c>
      <c r="D25" s="295"/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5" t="s">
        <v>2424</v>
      </c>
      <c r="D26" s="295"/>
      <c r="E26" s="295"/>
      <c r="F26" s="295"/>
      <c r="G26" s="295"/>
      <c r="H26" s="295"/>
      <c r="I26" s="295"/>
      <c r="J26" s="295"/>
      <c r="K26" s="293"/>
    </row>
    <row r="27" ht="15" customHeight="1">
      <c r="B27" s="296"/>
      <c r="C27" s="295"/>
      <c r="D27" s="295" t="s">
        <v>2425</v>
      </c>
      <c r="E27" s="295"/>
      <c r="F27" s="295"/>
      <c r="G27" s="295"/>
      <c r="H27" s="295"/>
      <c r="I27" s="295"/>
      <c r="J27" s="295"/>
      <c r="K27" s="293"/>
    </row>
    <row r="28" ht="15" customHeight="1">
      <c r="B28" s="296"/>
      <c r="C28" s="297"/>
      <c r="D28" s="295" t="s">
        <v>2426</v>
      </c>
      <c r="E28" s="295"/>
      <c r="F28" s="295"/>
      <c r="G28" s="295"/>
      <c r="H28" s="295"/>
      <c r="I28" s="295"/>
      <c r="J28" s="295"/>
      <c r="K28" s="293"/>
    </row>
    <row r="29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ht="15" customHeight="1">
      <c r="B30" s="296"/>
      <c r="C30" s="297"/>
      <c r="D30" s="295" t="s">
        <v>2427</v>
      </c>
      <c r="E30" s="295"/>
      <c r="F30" s="295"/>
      <c r="G30" s="295"/>
      <c r="H30" s="295"/>
      <c r="I30" s="295"/>
      <c r="J30" s="295"/>
      <c r="K30" s="293"/>
    </row>
    <row r="31" ht="15" customHeight="1">
      <c r="B31" s="296"/>
      <c r="C31" s="297"/>
      <c r="D31" s="295" t="s">
        <v>2428</v>
      </c>
      <c r="E31" s="295"/>
      <c r="F31" s="295"/>
      <c r="G31" s="295"/>
      <c r="H31" s="295"/>
      <c r="I31" s="295"/>
      <c r="J31" s="295"/>
      <c r="K31" s="293"/>
    </row>
    <row r="32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ht="15" customHeight="1">
      <c r="B33" s="296"/>
      <c r="C33" s="297"/>
      <c r="D33" s="295" t="s">
        <v>2429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 t="s">
        <v>2430</v>
      </c>
      <c r="E34" s="295"/>
      <c r="F34" s="295"/>
      <c r="G34" s="295"/>
      <c r="H34" s="295"/>
      <c r="I34" s="295"/>
      <c r="J34" s="295"/>
      <c r="K34" s="293"/>
    </row>
    <row r="35" ht="15" customHeight="1">
      <c r="B35" s="296"/>
      <c r="C35" s="297"/>
      <c r="D35" s="295" t="s">
        <v>2431</v>
      </c>
      <c r="E35" s="295"/>
      <c r="F35" s="295"/>
      <c r="G35" s="295"/>
      <c r="H35" s="295"/>
      <c r="I35" s="295"/>
      <c r="J35" s="295"/>
      <c r="K35" s="293"/>
    </row>
    <row r="36" ht="15" customHeight="1">
      <c r="B36" s="296"/>
      <c r="C36" s="297"/>
      <c r="D36" s="295"/>
      <c r="E36" s="298" t="s">
        <v>116</v>
      </c>
      <c r="F36" s="295"/>
      <c r="G36" s="295" t="s">
        <v>2432</v>
      </c>
      <c r="H36" s="295"/>
      <c r="I36" s="295"/>
      <c r="J36" s="295"/>
      <c r="K36" s="293"/>
    </row>
    <row r="37" ht="30.75" customHeight="1">
      <c r="B37" s="296"/>
      <c r="C37" s="297"/>
      <c r="D37" s="295"/>
      <c r="E37" s="298" t="s">
        <v>2433</v>
      </c>
      <c r="F37" s="295"/>
      <c r="G37" s="295" t="s">
        <v>2434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8" t="s">
        <v>53</v>
      </c>
      <c r="F38" s="295"/>
      <c r="G38" s="295" t="s">
        <v>2435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8" t="s">
        <v>54</v>
      </c>
      <c r="F39" s="295"/>
      <c r="G39" s="295" t="s">
        <v>2436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8" t="s">
        <v>117</v>
      </c>
      <c r="F40" s="295"/>
      <c r="G40" s="295" t="s">
        <v>2437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8" t="s">
        <v>118</v>
      </c>
      <c r="F41" s="295"/>
      <c r="G41" s="295" t="s">
        <v>2438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8" t="s">
        <v>2439</v>
      </c>
      <c r="F42" s="295"/>
      <c r="G42" s="295" t="s">
        <v>2440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8"/>
      <c r="F43" s="295"/>
      <c r="G43" s="295" t="s">
        <v>2441</v>
      </c>
      <c r="H43" s="295"/>
      <c r="I43" s="295"/>
      <c r="J43" s="295"/>
      <c r="K43" s="293"/>
    </row>
    <row r="44" ht="15" customHeight="1">
      <c r="B44" s="296"/>
      <c r="C44" s="297"/>
      <c r="D44" s="295"/>
      <c r="E44" s="298" t="s">
        <v>2442</v>
      </c>
      <c r="F44" s="295"/>
      <c r="G44" s="295" t="s">
        <v>2443</v>
      </c>
      <c r="H44" s="295"/>
      <c r="I44" s="295"/>
      <c r="J44" s="295"/>
      <c r="K44" s="293"/>
    </row>
    <row r="45" ht="15" customHeight="1">
      <c r="B45" s="296"/>
      <c r="C45" s="297"/>
      <c r="D45" s="295"/>
      <c r="E45" s="298" t="s">
        <v>120</v>
      </c>
      <c r="F45" s="295"/>
      <c r="G45" s="295" t="s">
        <v>2444</v>
      </c>
      <c r="H45" s="295"/>
      <c r="I45" s="295"/>
      <c r="J45" s="295"/>
      <c r="K45" s="293"/>
    </row>
    <row r="46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5" t="s">
        <v>2445</v>
      </c>
      <c r="E47" s="295"/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2446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7"/>
      <c r="E49" s="295" t="s">
        <v>2447</v>
      </c>
      <c r="F49" s="295"/>
      <c r="G49" s="295"/>
      <c r="H49" s="295"/>
      <c r="I49" s="295"/>
      <c r="J49" s="295"/>
      <c r="K49" s="293"/>
    </row>
    <row r="50" ht="15" customHeight="1">
      <c r="B50" s="296"/>
      <c r="C50" s="297"/>
      <c r="D50" s="297"/>
      <c r="E50" s="295" t="s">
        <v>2448</v>
      </c>
      <c r="F50" s="295"/>
      <c r="G50" s="295"/>
      <c r="H50" s="295"/>
      <c r="I50" s="295"/>
      <c r="J50" s="295"/>
      <c r="K50" s="293"/>
    </row>
    <row r="51" ht="15" customHeight="1">
      <c r="B51" s="296"/>
      <c r="C51" s="297"/>
      <c r="D51" s="295" t="s">
        <v>2449</v>
      </c>
      <c r="E51" s="295"/>
      <c r="F51" s="295"/>
      <c r="G51" s="295"/>
      <c r="H51" s="295"/>
      <c r="I51" s="295"/>
      <c r="J51" s="295"/>
      <c r="K51" s="293"/>
    </row>
    <row r="52" ht="25.5" customHeight="1">
      <c r="B52" s="291"/>
      <c r="C52" s="292" t="s">
        <v>2450</v>
      </c>
      <c r="D52" s="292"/>
      <c r="E52" s="292"/>
      <c r="F52" s="292"/>
      <c r="G52" s="292"/>
      <c r="H52" s="292"/>
      <c r="I52" s="292"/>
      <c r="J52" s="292"/>
      <c r="K52" s="293"/>
    </row>
    <row r="53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ht="15" customHeight="1">
      <c r="B54" s="291"/>
      <c r="C54" s="295" t="s">
        <v>2451</v>
      </c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2452</v>
      </c>
      <c r="D55" s="295"/>
      <c r="E55" s="295"/>
      <c r="F55" s="295"/>
      <c r="G55" s="295"/>
      <c r="H55" s="295"/>
      <c r="I55" s="295"/>
      <c r="J55" s="295"/>
      <c r="K55" s="293"/>
    </row>
    <row r="56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5" t="s">
        <v>2453</v>
      </c>
      <c r="D57" s="295"/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2454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2455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295" t="s">
        <v>2456</v>
      </c>
      <c r="E60" s="295"/>
      <c r="F60" s="295"/>
      <c r="G60" s="295"/>
      <c r="H60" s="295"/>
      <c r="I60" s="295"/>
      <c r="J60" s="295"/>
      <c r="K60" s="293"/>
    </row>
    <row r="61" ht="15" customHeight="1">
      <c r="B61" s="291"/>
      <c r="C61" s="297"/>
      <c r="D61" s="295" t="s">
        <v>2457</v>
      </c>
      <c r="E61" s="295"/>
      <c r="F61" s="295"/>
      <c r="G61" s="295"/>
      <c r="H61" s="295"/>
      <c r="I61" s="295"/>
      <c r="J61" s="295"/>
      <c r="K61" s="293"/>
    </row>
    <row r="62" ht="15" customHeight="1">
      <c r="B62" s="291"/>
      <c r="C62" s="297"/>
      <c r="D62" s="300" t="s">
        <v>2458</v>
      </c>
      <c r="E62" s="300"/>
      <c r="F62" s="300"/>
      <c r="G62" s="300"/>
      <c r="H62" s="300"/>
      <c r="I62" s="300"/>
      <c r="J62" s="300"/>
      <c r="K62" s="293"/>
    </row>
    <row r="63" ht="15" customHeight="1">
      <c r="B63" s="291"/>
      <c r="C63" s="297"/>
      <c r="D63" s="295" t="s">
        <v>2459</v>
      </c>
      <c r="E63" s="295"/>
      <c r="F63" s="295"/>
      <c r="G63" s="295"/>
      <c r="H63" s="295"/>
      <c r="I63" s="295"/>
      <c r="J63" s="295"/>
      <c r="K63" s="293"/>
    </row>
    <row r="64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ht="15" customHeight="1">
      <c r="B65" s="291"/>
      <c r="C65" s="297"/>
      <c r="D65" s="295" t="s">
        <v>2460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300" t="s">
        <v>2461</v>
      </c>
      <c r="E66" s="300"/>
      <c r="F66" s="300"/>
      <c r="G66" s="300"/>
      <c r="H66" s="300"/>
      <c r="I66" s="300"/>
      <c r="J66" s="300"/>
      <c r="K66" s="293"/>
    </row>
    <row r="67" ht="15" customHeight="1">
      <c r="B67" s="291"/>
      <c r="C67" s="297"/>
      <c r="D67" s="295" t="s">
        <v>2462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2463</v>
      </c>
      <c r="E68" s="295"/>
      <c r="F68" s="295"/>
      <c r="G68" s="295"/>
      <c r="H68" s="295"/>
      <c r="I68" s="295"/>
      <c r="J68" s="295"/>
      <c r="K68" s="293"/>
    </row>
    <row r="69" ht="15" customHeight="1">
      <c r="B69" s="291"/>
      <c r="C69" s="297"/>
      <c r="D69" s="295" t="s">
        <v>2464</v>
      </c>
      <c r="E69" s="295"/>
      <c r="F69" s="295"/>
      <c r="G69" s="295"/>
      <c r="H69" s="295"/>
      <c r="I69" s="295"/>
      <c r="J69" s="295"/>
      <c r="K69" s="293"/>
    </row>
    <row r="70" ht="15" customHeight="1">
      <c r="B70" s="291"/>
      <c r="C70" s="297"/>
      <c r="D70" s="295" t="s">
        <v>2465</v>
      </c>
      <c r="E70" s="295"/>
      <c r="F70" s="295"/>
      <c r="G70" s="295"/>
      <c r="H70" s="295"/>
      <c r="I70" s="295"/>
      <c r="J70" s="295"/>
      <c r="K70" s="293"/>
    </row>
    <row r="7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ht="45" customHeight="1">
      <c r="B75" s="310"/>
      <c r="C75" s="311" t="s">
        <v>2466</v>
      </c>
      <c r="D75" s="311"/>
      <c r="E75" s="311"/>
      <c r="F75" s="311"/>
      <c r="G75" s="311"/>
      <c r="H75" s="311"/>
      <c r="I75" s="311"/>
      <c r="J75" s="311"/>
      <c r="K75" s="312"/>
    </row>
    <row r="76" ht="17.25" customHeight="1">
      <c r="B76" s="310"/>
      <c r="C76" s="313" t="s">
        <v>2467</v>
      </c>
      <c r="D76" s="313"/>
      <c r="E76" s="313"/>
      <c r="F76" s="313" t="s">
        <v>2468</v>
      </c>
      <c r="G76" s="314"/>
      <c r="H76" s="313" t="s">
        <v>54</v>
      </c>
      <c r="I76" s="313" t="s">
        <v>57</v>
      </c>
      <c r="J76" s="313" t="s">
        <v>2469</v>
      </c>
      <c r="K76" s="312"/>
    </row>
    <row r="77" ht="17.25" customHeight="1">
      <c r="B77" s="310"/>
      <c r="C77" s="315" t="s">
        <v>2470</v>
      </c>
      <c r="D77" s="315"/>
      <c r="E77" s="315"/>
      <c r="F77" s="316" t="s">
        <v>2471</v>
      </c>
      <c r="G77" s="317"/>
      <c r="H77" s="315"/>
      <c r="I77" s="315"/>
      <c r="J77" s="315" t="s">
        <v>2472</v>
      </c>
      <c r="K77" s="312"/>
    </row>
    <row r="78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ht="15" customHeight="1">
      <c r="B79" s="310"/>
      <c r="C79" s="298" t="s">
        <v>53</v>
      </c>
      <c r="D79" s="318"/>
      <c r="E79" s="318"/>
      <c r="F79" s="320" t="s">
        <v>2473</v>
      </c>
      <c r="G79" s="319"/>
      <c r="H79" s="298" t="s">
        <v>2474</v>
      </c>
      <c r="I79" s="298" t="s">
        <v>2475</v>
      </c>
      <c r="J79" s="298">
        <v>20</v>
      </c>
      <c r="K79" s="312"/>
    </row>
    <row r="80" ht="15" customHeight="1">
      <c r="B80" s="310"/>
      <c r="C80" s="298" t="s">
        <v>2476</v>
      </c>
      <c r="D80" s="298"/>
      <c r="E80" s="298"/>
      <c r="F80" s="320" t="s">
        <v>2473</v>
      </c>
      <c r="G80" s="319"/>
      <c r="H80" s="298" t="s">
        <v>2477</v>
      </c>
      <c r="I80" s="298" t="s">
        <v>2475</v>
      </c>
      <c r="J80" s="298">
        <v>120</v>
      </c>
      <c r="K80" s="312"/>
    </row>
    <row r="81" ht="15" customHeight="1">
      <c r="B81" s="321"/>
      <c r="C81" s="298" t="s">
        <v>2478</v>
      </c>
      <c r="D81" s="298"/>
      <c r="E81" s="298"/>
      <c r="F81" s="320" t="s">
        <v>2479</v>
      </c>
      <c r="G81" s="319"/>
      <c r="H81" s="298" t="s">
        <v>2480</v>
      </c>
      <c r="I81" s="298" t="s">
        <v>2475</v>
      </c>
      <c r="J81" s="298">
        <v>50</v>
      </c>
      <c r="K81" s="312"/>
    </row>
    <row r="82" ht="15" customHeight="1">
      <c r="B82" s="321"/>
      <c r="C82" s="298" t="s">
        <v>2481</v>
      </c>
      <c r="D82" s="298"/>
      <c r="E82" s="298"/>
      <c r="F82" s="320" t="s">
        <v>2473</v>
      </c>
      <c r="G82" s="319"/>
      <c r="H82" s="298" t="s">
        <v>2482</v>
      </c>
      <c r="I82" s="298" t="s">
        <v>2483</v>
      </c>
      <c r="J82" s="298"/>
      <c r="K82" s="312"/>
    </row>
    <row r="83" ht="15" customHeight="1">
      <c r="B83" s="321"/>
      <c r="C83" s="322" t="s">
        <v>2484</v>
      </c>
      <c r="D83" s="322"/>
      <c r="E83" s="322"/>
      <c r="F83" s="323" t="s">
        <v>2479</v>
      </c>
      <c r="G83" s="322"/>
      <c r="H83" s="322" t="s">
        <v>2485</v>
      </c>
      <c r="I83" s="322" t="s">
        <v>2475</v>
      </c>
      <c r="J83" s="322">
        <v>15</v>
      </c>
      <c r="K83" s="312"/>
    </row>
    <row r="84" ht="15" customHeight="1">
      <c r="B84" s="321"/>
      <c r="C84" s="322" t="s">
        <v>2486</v>
      </c>
      <c r="D84" s="322"/>
      <c r="E84" s="322"/>
      <c r="F84" s="323" t="s">
        <v>2479</v>
      </c>
      <c r="G84" s="322"/>
      <c r="H84" s="322" t="s">
        <v>2487</v>
      </c>
      <c r="I84" s="322" t="s">
        <v>2475</v>
      </c>
      <c r="J84" s="322">
        <v>15</v>
      </c>
      <c r="K84" s="312"/>
    </row>
    <row r="85" ht="15" customHeight="1">
      <c r="B85" s="321"/>
      <c r="C85" s="322" t="s">
        <v>2488</v>
      </c>
      <c r="D85" s="322"/>
      <c r="E85" s="322"/>
      <c r="F85" s="323" t="s">
        <v>2479</v>
      </c>
      <c r="G85" s="322"/>
      <c r="H85" s="322" t="s">
        <v>2489</v>
      </c>
      <c r="I85" s="322" t="s">
        <v>2475</v>
      </c>
      <c r="J85" s="322">
        <v>20</v>
      </c>
      <c r="K85" s="312"/>
    </row>
    <row r="86" ht="15" customHeight="1">
      <c r="B86" s="321"/>
      <c r="C86" s="322" t="s">
        <v>2490</v>
      </c>
      <c r="D86" s="322"/>
      <c r="E86" s="322"/>
      <c r="F86" s="323" t="s">
        <v>2479</v>
      </c>
      <c r="G86" s="322"/>
      <c r="H86" s="322" t="s">
        <v>2491</v>
      </c>
      <c r="I86" s="322" t="s">
        <v>2475</v>
      </c>
      <c r="J86" s="322">
        <v>20</v>
      </c>
      <c r="K86" s="312"/>
    </row>
    <row r="87" ht="15" customHeight="1">
      <c r="B87" s="321"/>
      <c r="C87" s="298" t="s">
        <v>2492</v>
      </c>
      <c r="D87" s="298"/>
      <c r="E87" s="298"/>
      <c r="F87" s="320" t="s">
        <v>2479</v>
      </c>
      <c r="G87" s="319"/>
      <c r="H87" s="298" t="s">
        <v>2493</v>
      </c>
      <c r="I87" s="298" t="s">
        <v>2475</v>
      </c>
      <c r="J87" s="298">
        <v>50</v>
      </c>
      <c r="K87" s="312"/>
    </row>
    <row r="88" ht="15" customHeight="1">
      <c r="B88" s="321"/>
      <c r="C88" s="298" t="s">
        <v>2494</v>
      </c>
      <c r="D88" s="298"/>
      <c r="E88" s="298"/>
      <c r="F88" s="320" t="s">
        <v>2479</v>
      </c>
      <c r="G88" s="319"/>
      <c r="H88" s="298" t="s">
        <v>2495</v>
      </c>
      <c r="I88" s="298" t="s">
        <v>2475</v>
      </c>
      <c r="J88" s="298">
        <v>20</v>
      </c>
      <c r="K88" s="312"/>
    </row>
    <row r="89" ht="15" customHeight="1">
      <c r="B89" s="321"/>
      <c r="C89" s="298" t="s">
        <v>2496</v>
      </c>
      <c r="D89" s="298"/>
      <c r="E89" s="298"/>
      <c r="F89" s="320" t="s">
        <v>2479</v>
      </c>
      <c r="G89" s="319"/>
      <c r="H89" s="298" t="s">
        <v>2497</v>
      </c>
      <c r="I89" s="298" t="s">
        <v>2475</v>
      </c>
      <c r="J89" s="298">
        <v>20</v>
      </c>
      <c r="K89" s="312"/>
    </row>
    <row r="90" ht="15" customHeight="1">
      <c r="B90" s="321"/>
      <c r="C90" s="298" t="s">
        <v>2498</v>
      </c>
      <c r="D90" s="298"/>
      <c r="E90" s="298"/>
      <c r="F90" s="320" t="s">
        <v>2479</v>
      </c>
      <c r="G90" s="319"/>
      <c r="H90" s="298" t="s">
        <v>2499</v>
      </c>
      <c r="I90" s="298" t="s">
        <v>2475</v>
      </c>
      <c r="J90" s="298">
        <v>50</v>
      </c>
      <c r="K90" s="312"/>
    </row>
    <row r="91" ht="15" customHeight="1">
      <c r="B91" s="321"/>
      <c r="C91" s="298" t="s">
        <v>2500</v>
      </c>
      <c r="D91" s="298"/>
      <c r="E91" s="298"/>
      <c r="F91" s="320" t="s">
        <v>2479</v>
      </c>
      <c r="G91" s="319"/>
      <c r="H91" s="298" t="s">
        <v>2500</v>
      </c>
      <c r="I91" s="298" t="s">
        <v>2475</v>
      </c>
      <c r="J91" s="298">
        <v>50</v>
      </c>
      <c r="K91" s="312"/>
    </row>
    <row r="92" ht="15" customHeight="1">
      <c r="B92" s="321"/>
      <c r="C92" s="298" t="s">
        <v>2501</v>
      </c>
      <c r="D92" s="298"/>
      <c r="E92" s="298"/>
      <c r="F92" s="320" t="s">
        <v>2479</v>
      </c>
      <c r="G92" s="319"/>
      <c r="H92" s="298" t="s">
        <v>2502</v>
      </c>
      <c r="I92" s="298" t="s">
        <v>2475</v>
      </c>
      <c r="J92" s="298">
        <v>255</v>
      </c>
      <c r="K92" s="312"/>
    </row>
    <row r="93" ht="15" customHeight="1">
      <c r="B93" s="321"/>
      <c r="C93" s="298" t="s">
        <v>2503</v>
      </c>
      <c r="D93" s="298"/>
      <c r="E93" s="298"/>
      <c r="F93" s="320" t="s">
        <v>2473</v>
      </c>
      <c r="G93" s="319"/>
      <c r="H93" s="298" t="s">
        <v>2504</v>
      </c>
      <c r="I93" s="298" t="s">
        <v>2505</v>
      </c>
      <c r="J93" s="298"/>
      <c r="K93" s="312"/>
    </row>
    <row r="94" ht="15" customHeight="1">
      <c r="B94" s="321"/>
      <c r="C94" s="298" t="s">
        <v>2506</v>
      </c>
      <c r="D94" s="298"/>
      <c r="E94" s="298"/>
      <c r="F94" s="320" t="s">
        <v>2473</v>
      </c>
      <c r="G94" s="319"/>
      <c r="H94" s="298" t="s">
        <v>2507</v>
      </c>
      <c r="I94" s="298" t="s">
        <v>2508</v>
      </c>
      <c r="J94" s="298"/>
      <c r="K94" s="312"/>
    </row>
    <row r="95" ht="15" customHeight="1">
      <c r="B95" s="321"/>
      <c r="C95" s="298" t="s">
        <v>2509</v>
      </c>
      <c r="D95" s="298"/>
      <c r="E95" s="298"/>
      <c r="F95" s="320" t="s">
        <v>2473</v>
      </c>
      <c r="G95" s="319"/>
      <c r="H95" s="298" t="s">
        <v>2509</v>
      </c>
      <c r="I95" s="298" t="s">
        <v>2508</v>
      </c>
      <c r="J95" s="298"/>
      <c r="K95" s="312"/>
    </row>
    <row r="96" ht="15" customHeight="1">
      <c r="B96" s="321"/>
      <c r="C96" s="298" t="s">
        <v>38</v>
      </c>
      <c r="D96" s="298"/>
      <c r="E96" s="298"/>
      <c r="F96" s="320" t="s">
        <v>2473</v>
      </c>
      <c r="G96" s="319"/>
      <c r="H96" s="298" t="s">
        <v>2510</v>
      </c>
      <c r="I96" s="298" t="s">
        <v>2508</v>
      </c>
      <c r="J96" s="298"/>
      <c r="K96" s="312"/>
    </row>
    <row r="97" ht="15" customHeight="1">
      <c r="B97" s="321"/>
      <c r="C97" s="298" t="s">
        <v>48</v>
      </c>
      <c r="D97" s="298"/>
      <c r="E97" s="298"/>
      <c r="F97" s="320" t="s">
        <v>2473</v>
      </c>
      <c r="G97" s="319"/>
      <c r="H97" s="298" t="s">
        <v>2511</v>
      </c>
      <c r="I97" s="298" t="s">
        <v>2508</v>
      </c>
      <c r="J97" s="298"/>
      <c r="K97" s="312"/>
    </row>
    <row r="98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ht="45" customHeight="1">
      <c r="B102" s="310"/>
      <c r="C102" s="311" t="s">
        <v>2512</v>
      </c>
      <c r="D102" s="311"/>
      <c r="E102" s="311"/>
      <c r="F102" s="311"/>
      <c r="G102" s="311"/>
      <c r="H102" s="311"/>
      <c r="I102" s="311"/>
      <c r="J102" s="311"/>
      <c r="K102" s="312"/>
    </row>
    <row r="103" ht="17.25" customHeight="1">
      <c r="B103" s="310"/>
      <c r="C103" s="313" t="s">
        <v>2467</v>
      </c>
      <c r="D103" s="313"/>
      <c r="E103" s="313"/>
      <c r="F103" s="313" t="s">
        <v>2468</v>
      </c>
      <c r="G103" s="314"/>
      <c r="H103" s="313" t="s">
        <v>54</v>
      </c>
      <c r="I103" s="313" t="s">
        <v>57</v>
      </c>
      <c r="J103" s="313" t="s">
        <v>2469</v>
      </c>
      <c r="K103" s="312"/>
    </row>
    <row r="104" ht="17.25" customHeight="1">
      <c r="B104" s="310"/>
      <c r="C104" s="315" t="s">
        <v>2470</v>
      </c>
      <c r="D104" s="315"/>
      <c r="E104" s="315"/>
      <c r="F104" s="316" t="s">
        <v>2471</v>
      </c>
      <c r="G104" s="317"/>
      <c r="H104" s="315"/>
      <c r="I104" s="315"/>
      <c r="J104" s="315" t="s">
        <v>2472</v>
      </c>
      <c r="K104" s="312"/>
    </row>
    <row r="105" ht="5.25" customHeight="1">
      <c r="B105" s="310"/>
      <c r="C105" s="313"/>
      <c r="D105" s="313"/>
      <c r="E105" s="313"/>
      <c r="F105" s="313"/>
      <c r="G105" s="329"/>
      <c r="H105" s="313"/>
      <c r="I105" s="313"/>
      <c r="J105" s="313"/>
      <c r="K105" s="312"/>
    </row>
    <row r="106" ht="15" customHeight="1">
      <c r="B106" s="310"/>
      <c r="C106" s="298" t="s">
        <v>53</v>
      </c>
      <c r="D106" s="318"/>
      <c r="E106" s="318"/>
      <c r="F106" s="320" t="s">
        <v>2473</v>
      </c>
      <c r="G106" s="329"/>
      <c r="H106" s="298" t="s">
        <v>2513</v>
      </c>
      <c r="I106" s="298" t="s">
        <v>2475</v>
      </c>
      <c r="J106" s="298">
        <v>20</v>
      </c>
      <c r="K106" s="312"/>
    </row>
    <row r="107" ht="15" customHeight="1">
      <c r="B107" s="310"/>
      <c r="C107" s="298" t="s">
        <v>2476</v>
      </c>
      <c r="D107" s="298"/>
      <c r="E107" s="298"/>
      <c r="F107" s="320" t="s">
        <v>2473</v>
      </c>
      <c r="G107" s="298"/>
      <c r="H107" s="298" t="s">
        <v>2513</v>
      </c>
      <c r="I107" s="298" t="s">
        <v>2475</v>
      </c>
      <c r="J107" s="298">
        <v>120</v>
      </c>
      <c r="K107" s="312"/>
    </row>
    <row r="108" ht="15" customHeight="1">
      <c r="B108" s="321"/>
      <c r="C108" s="298" t="s">
        <v>2478</v>
      </c>
      <c r="D108" s="298"/>
      <c r="E108" s="298"/>
      <c r="F108" s="320" t="s">
        <v>2479</v>
      </c>
      <c r="G108" s="298"/>
      <c r="H108" s="298" t="s">
        <v>2513</v>
      </c>
      <c r="I108" s="298" t="s">
        <v>2475</v>
      </c>
      <c r="J108" s="298">
        <v>50</v>
      </c>
      <c r="K108" s="312"/>
    </row>
    <row r="109" ht="15" customHeight="1">
      <c r="B109" s="321"/>
      <c r="C109" s="298" t="s">
        <v>2481</v>
      </c>
      <c r="D109" s="298"/>
      <c r="E109" s="298"/>
      <c r="F109" s="320" t="s">
        <v>2473</v>
      </c>
      <c r="G109" s="298"/>
      <c r="H109" s="298" t="s">
        <v>2513</v>
      </c>
      <c r="I109" s="298" t="s">
        <v>2483</v>
      </c>
      <c r="J109" s="298"/>
      <c r="K109" s="312"/>
    </row>
    <row r="110" ht="15" customHeight="1">
      <c r="B110" s="321"/>
      <c r="C110" s="298" t="s">
        <v>2492</v>
      </c>
      <c r="D110" s="298"/>
      <c r="E110" s="298"/>
      <c r="F110" s="320" t="s">
        <v>2479</v>
      </c>
      <c r="G110" s="298"/>
      <c r="H110" s="298" t="s">
        <v>2513</v>
      </c>
      <c r="I110" s="298" t="s">
        <v>2475</v>
      </c>
      <c r="J110" s="298">
        <v>50</v>
      </c>
      <c r="K110" s="312"/>
    </row>
    <row r="111" ht="15" customHeight="1">
      <c r="B111" s="321"/>
      <c r="C111" s="298" t="s">
        <v>2500</v>
      </c>
      <c r="D111" s="298"/>
      <c r="E111" s="298"/>
      <c r="F111" s="320" t="s">
        <v>2479</v>
      </c>
      <c r="G111" s="298"/>
      <c r="H111" s="298" t="s">
        <v>2513</v>
      </c>
      <c r="I111" s="298" t="s">
        <v>2475</v>
      </c>
      <c r="J111" s="298">
        <v>50</v>
      </c>
      <c r="K111" s="312"/>
    </row>
    <row r="112" ht="15" customHeight="1">
      <c r="B112" s="321"/>
      <c r="C112" s="298" t="s">
        <v>2498</v>
      </c>
      <c r="D112" s="298"/>
      <c r="E112" s="298"/>
      <c r="F112" s="320" t="s">
        <v>2479</v>
      </c>
      <c r="G112" s="298"/>
      <c r="H112" s="298" t="s">
        <v>2513</v>
      </c>
      <c r="I112" s="298" t="s">
        <v>2475</v>
      </c>
      <c r="J112" s="298">
        <v>50</v>
      </c>
      <c r="K112" s="312"/>
    </row>
    <row r="113" ht="15" customHeight="1">
      <c r="B113" s="321"/>
      <c r="C113" s="298" t="s">
        <v>53</v>
      </c>
      <c r="D113" s="298"/>
      <c r="E113" s="298"/>
      <c r="F113" s="320" t="s">
        <v>2473</v>
      </c>
      <c r="G113" s="298"/>
      <c r="H113" s="298" t="s">
        <v>2514</v>
      </c>
      <c r="I113" s="298" t="s">
        <v>2475</v>
      </c>
      <c r="J113" s="298">
        <v>20</v>
      </c>
      <c r="K113" s="312"/>
    </row>
    <row r="114" ht="15" customHeight="1">
      <c r="B114" s="321"/>
      <c r="C114" s="298" t="s">
        <v>2515</v>
      </c>
      <c r="D114" s="298"/>
      <c r="E114" s="298"/>
      <c r="F114" s="320" t="s">
        <v>2473</v>
      </c>
      <c r="G114" s="298"/>
      <c r="H114" s="298" t="s">
        <v>2516</v>
      </c>
      <c r="I114" s="298" t="s">
        <v>2475</v>
      </c>
      <c r="J114" s="298">
        <v>120</v>
      </c>
      <c r="K114" s="312"/>
    </row>
    <row r="115" ht="15" customHeight="1">
      <c r="B115" s="321"/>
      <c r="C115" s="298" t="s">
        <v>38</v>
      </c>
      <c r="D115" s="298"/>
      <c r="E115" s="298"/>
      <c r="F115" s="320" t="s">
        <v>2473</v>
      </c>
      <c r="G115" s="298"/>
      <c r="H115" s="298" t="s">
        <v>2517</v>
      </c>
      <c r="I115" s="298" t="s">
        <v>2508</v>
      </c>
      <c r="J115" s="298"/>
      <c r="K115" s="312"/>
    </row>
    <row r="116" ht="15" customHeight="1">
      <c r="B116" s="321"/>
      <c r="C116" s="298" t="s">
        <v>48</v>
      </c>
      <c r="D116" s="298"/>
      <c r="E116" s="298"/>
      <c r="F116" s="320" t="s">
        <v>2473</v>
      </c>
      <c r="G116" s="298"/>
      <c r="H116" s="298" t="s">
        <v>2518</v>
      </c>
      <c r="I116" s="298" t="s">
        <v>2508</v>
      </c>
      <c r="J116" s="298"/>
      <c r="K116" s="312"/>
    </row>
    <row r="117" ht="15" customHeight="1">
      <c r="B117" s="321"/>
      <c r="C117" s="298" t="s">
        <v>57</v>
      </c>
      <c r="D117" s="298"/>
      <c r="E117" s="298"/>
      <c r="F117" s="320" t="s">
        <v>2473</v>
      </c>
      <c r="G117" s="298"/>
      <c r="H117" s="298" t="s">
        <v>2519</v>
      </c>
      <c r="I117" s="298" t="s">
        <v>2520</v>
      </c>
      <c r="J117" s="298"/>
      <c r="K117" s="312"/>
    </row>
    <row r="118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ht="18.75" customHeight="1">
      <c r="B119" s="331"/>
      <c r="C119" s="295"/>
      <c r="D119" s="295"/>
      <c r="E119" s="295"/>
      <c r="F119" s="332"/>
      <c r="G119" s="295"/>
      <c r="H119" s="295"/>
      <c r="I119" s="295"/>
      <c r="J119" s="295"/>
      <c r="K119" s="331"/>
    </row>
    <row r="120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ht="45" customHeight="1">
      <c r="B122" s="336"/>
      <c r="C122" s="289" t="s">
        <v>2521</v>
      </c>
      <c r="D122" s="289"/>
      <c r="E122" s="289"/>
      <c r="F122" s="289"/>
      <c r="G122" s="289"/>
      <c r="H122" s="289"/>
      <c r="I122" s="289"/>
      <c r="J122" s="289"/>
      <c r="K122" s="337"/>
    </row>
    <row r="123" ht="17.25" customHeight="1">
      <c r="B123" s="338"/>
      <c r="C123" s="313" t="s">
        <v>2467</v>
      </c>
      <c r="D123" s="313"/>
      <c r="E123" s="313"/>
      <c r="F123" s="313" t="s">
        <v>2468</v>
      </c>
      <c r="G123" s="314"/>
      <c r="H123" s="313" t="s">
        <v>54</v>
      </c>
      <c r="I123" s="313" t="s">
        <v>57</v>
      </c>
      <c r="J123" s="313" t="s">
        <v>2469</v>
      </c>
      <c r="K123" s="339"/>
    </row>
    <row r="124" ht="17.25" customHeight="1">
      <c r="B124" s="338"/>
      <c r="C124" s="315" t="s">
        <v>2470</v>
      </c>
      <c r="D124" s="315"/>
      <c r="E124" s="315"/>
      <c r="F124" s="316" t="s">
        <v>2471</v>
      </c>
      <c r="G124" s="317"/>
      <c r="H124" s="315"/>
      <c r="I124" s="315"/>
      <c r="J124" s="315" t="s">
        <v>2472</v>
      </c>
      <c r="K124" s="339"/>
    </row>
    <row r="125" ht="5.25" customHeight="1">
      <c r="B125" s="340"/>
      <c r="C125" s="318"/>
      <c r="D125" s="318"/>
      <c r="E125" s="318"/>
      <c r="F125" s="318"/>
      <c r="G125" s="298"/>
      <c r="H125" s="318"/>
      <c r="I125" s="318"/>
      <c r="J125" s="318"/>
      <c r="K125" s="341"/>
    </row>
    <row r="126" ht="15" customHeight="1">
      <c r="B126" s="340"/>
      <c r="C126" s="298" t="s">
        <v>2476</v>
      </c>
      <c r="D126" s="318"/>
      <c r="E126" s="318"/>
      <c r="F126" s="320" t="s">
        <v>2473</v>
      </c>
      <c r="G126" s="298"/>
      <c r="H126" s="298" t="s">
        <v>2513</v>
      </c>
      <c r="I126" s="298" t="s">
        <v>2475</v>
      </c>
      <c r="J126" s="298">
        <v>120</v>
      </c>
      <c r="K126" s="342"/>
    </row>
    <row r="127" ht="15" customHeight="1">
      <c r="B127" s="340"/>
      <c r="C127" s="298" t="s">
        <v>2522</v>
      </c>
      <c r="D127" s="298"/>
      <c r="E127" s="298"/>
      <c r="F127" s="320" t="s">
        <v>2473</v>
      </c>
      <c r="G127" s="298"/>
      <c r="H127" s="298" t="s">
        <v>2523</v>
      </c>
      <c r="I127" s="298" t="s">
        <v>2475</v>
      </c>
      <c r="J127" s="298" t="s">
        <v>2524</v>
      </c>
      <c r="K127" s="342"/>
    </row>
    <row r="128" ht="15" customHeight="1">
      <c r="B128" s="340"/>
      <c r="C128" s="298" t="s">
        <v>2421</v>
      </c>
      <c r="D128" s="298"/>
      <c r="E128" s="298"/>
      <c r="F128" s="320" t="s">
        <v>2473</v>
      </c>
      <c r="G128" s="298"/>
      <c r="H128" s="298" t="s">
        <v>2525</v>
      </c>
      <c r="I128" s="298" t="s">
        <v>2475</v>
      </c>
      <c r="J128" s="298" t="s">
        <v>2524</v>
      </c>
      <c r="K128" s="342"/>
    </row>
    <row r="129" ht="15" customHeight="1">
      <c r="B129" s="340"/>
      <c r="C129" s="298" t="s">
        <v>2484</v>
      </c>
      <c r="D129" s="298"/>
      <c r="E129" s="298"/>
      <c r="F129" s="320" t="s">
        <v>2479</v>
      </c>
      <c r="G129" s="298"/>
      <c r="H129" s="298" t="s">
        <v>2485</v>
      </c>
      <c r="I129" s="298" t="s">
        <v>2475</v>
      </c>
      <c r="J129" s="298">
        <v>15</v>
      </c>
      <c r="K129" s="342"/>
    </row>
    <row r="130" ht="15" customHeight="1">
      <c r="B130" s="340"/>
      <c r="C130" s="322" t="s">
        <v>2486</v>
      </c>
      <c r="D130" s="322"/>
      <c r="E130" s="322"/>
      <c r="F130" s="323" t="s">
        <v>2479</v>
      </c>
      <c r="G130" s="322"/>
      <c r="H130" s="322" t="s">
        <v>2487</v>
      </c>
      <c r="I130" s="322" t="s">
        <v>2475</v>
      </c>
      <c r="J130" s="322">
        <v>15</v>
      </c>
      <c r="K130" s="342"/>
    </row>
    <row r="131" ht="15" customHeight="1">
      <c r="B131" s="340"/>
      <c r="C131" s="322" t="s">
        <v>2488</v>
      </c>
      <c r="D131" s="322"/>
      <c r="E131" s="322"/>
      <c r="F131" s="323" t="s">
        <v>2479</v>
      </c>
      <c r="G131" s="322"/>
      <c r="H131" s="322" t="s">
        <v>2489</v>
      </c>
      <c r="I131" s="322" t="s">
        <v>2475</v>
      </c>
      <c r="J131" s="322">
        <v>20</v>
      </c>
      <c r="K131" s="342"/>
    </row>
    <row r="132" ht="15" customHeight="1">
      <c r="B132" s="340"/>
      <c r="C132" s="322" t="s">
        <v>2490</v>
      </c>
      <c r="D132" s="322"/>
      <c r="E132" s="322"/>
      <c r="F132" s="323" t="s">
        <v>2479</v>
      </c>
      <c r="G132" s="322"/>
      <c r="H132" s="322" t="s">
        <v>2491</v>
      </c>
      <c r="I132" s="322" t="s">
        <v>2475</v>
      </c>
      <c r="J132" s="322">
        <v>20</v>
      </c>
      <c r="K132" s="342"/>
    </row>
    <row r="133" ht="15" customHeight="1">
      <c r="B133" s="340"/>
      <c r="C133" s="298" t="s">
        <v>2478</v>
      </c>
      <c r="D133" s="298"/>
      <c r="E133" s="298"/>
      <c r="F133" s="320" t="s">
        <v>2479</v>
      </c>
      <c r="G133" s="298"/>
      <c r="H133" s="298" t="s">
        <v>2513</v>
      </c>
      <c r="I133" s="298" t="s">
        <v>2475</v>
      </c>
      <c r="J133" s="298">
        <v>50</v>
      </c>
      <c r="K133" s="342"/>
    </row>
    <row r="134" ht="15" customHeight="1">
      <c r="B134" s="340"/>
      <c r="C134" s="298" t="s">
        <v>2492</v>
      </c>
      <c r="D134" s="298"/>
      <c r="E134" s="298"/>
      <c r="F134" s="320" t="s">
        <v>2479</v>
      </c>
      <c r="G134" s="298"/>
      <c r="H134" s="298" t="s">
        <v>2513</v>
      </c>
      <c r="I134" s="298" t="s">
        <v>2475</v>
      </c>
      <c r="J134" s="298">
        <v>50</v>
      </c>
      <c r="K134" s="342"/>
    </row>
    <row r="135" ht="15" customHeight="1">
      <c r="B135" s="340"/>
      <c r="C135" s="298" t="s">
        <v>2498</v>
      </c>
      <c r="D135" s="298"/>
      <c r="E135" s="298"/>
      <c r="F135" s="320" t="s">
        <v>2479</v>
      </c>
      <c r="G135" s="298"/>
      <c r="H135" s="298" t="s">
        <v>2513</v>
      </c>
      <c r="I135" s="298" t="s">
        <v>2475</v>
      </c>
      <c r="J135" s="298">
        <v>50</v>
      </c>
      <c r="K135" s="342"/>
    </row>
    <row r="136" ht="15" customHeight="1">
      <c r="B136" s="340"/>
      <c r="C136" s="298" t="s">
        <v>2500</v>
      </c>
      <c r="D136" s="298"/>
      <c r="E136" s="298"/>
      <c r="F136" s="320" t="s">
        <v>2479</v>
      </c>
      <c r="G136" s="298"/>
      <c r="H136" s="298" t="s">
        <v>2513</v>
      </c>
      <c r="I136" s="298" t="s">
        <v>2475</v>
      </c>
      <c r="J136" s="298">
        <v>50</v>
      </c>
      <c r="K136" s="342"/>
    </row>
    <row r="137" ht="15" customHeight="1">
      <c r="B137" s="340"/>
      <c r="C137" s="298" t="s">
        <v>2501</v>
      </c>
      <c r="D137" s="298"/>
      <c r="E137" s="298"/>
      <c r="F137" s="320" t="s">
        <v>2479</v>
      </c>
      <c r="G137" s="298"/>
      <c r="H137" s="298" t="s">
        <v>2526</v>
      </c>
      <c r="I137" s="298" t="s">
        <v>2475</v>
      </c>
      <c r="J137" s="298">
        <v>255</v>
      </c>
      <c r="K137" s="342"/>
    </row>
    <row r="138" ht="15" customHeight="1">
      <c r="B138" s="340"/>
      <c r="C138" s="298" t="s">
        <v>2503</v>
      </c>
      <c r="D138" s="298"/>
      <c r="E138" s="298"/>
      <c r="F138" s="320" t="s">
        <v>2473</v>
      </c>
      <c r="G138" s="298"/>
      <c r="H138" s="298" t="s">
        <v>2527</v>
      </c>
      <c r="I138" s="298" t="s">
        <v>2505</v>
      </c>
      <c r="J138" s="298"/>
      <c r="K138" s="342"/>
    </row>
    <row r="139" ht="15" customHeight="1">
      <c r="B139" s="340"/>
      <c r="C139" s="298" t="s">
        <v>2506</v>
      </c>
      <c r="D139" s="298"/>
      <c r="E139" s="298"/>
      <c r="F139" s="320" t="s">
        <v>2473</v>
      </c>
      <c r="G139" s="298"/>
      <c r="H139" s="298" t="s">
        <v>2528</v>
      </c>
      <c r="I139" s="298" t="s">
        <v>2508</v>
      </c>
      <c r="J139" s="298"/>
      <c r="K139" s="342"/>
    </row>
    <row r="140" ht="15" customHeight="1">
      <c r="B140" s="340"/>
      <c r="C140" s="298" t="s">
        <v>2509</v>
      </c>
      <c r="D140" s="298"/>
      <c r="E140" s="298"/>
      <c r="F140" s="320" t="s">
        <v>2473</v>
      </c>
      <c r="G140" s="298"/>
      <c r="H140" s="298" t="s">
        <v>2509</v>
      </c>
      <c r="I140" s="298" t="s">
        <v>2508</v>
      </c>
      <c r="J140" s="298"/>
      <c r="K140" s="342"/>
    </row>
    <row r="141" ht="15" customHeight="1">
      <c r="B141" s="340"/>
      <c r="C141" s="298" t="s">
        <v>38</v>
      </c>
      <c r="D141" s="298"/>
      <c r="E141" s="298"/>
      <c r="F141" s="320" t="s">
        <v>2473</v>
      </c>
      <c r="G141" s="298"/>
      <c r="H141" s="298" t="s">
        <v>2529</v>
      </c>
      <c r="I141" s="298" t="s">
        <v>2508</v>
      </c>
      <c r="J141" s="298"/>
      <c r="K141" s="342"/>
    </row>
    <row r="142" ht="15" customHeight="1">
      <c r="B142" s="340"/>
      <c r="C142" s="298" t="s">
        <v>2530</v>
      </c>
      <c r="D142" s="298"/>
      <c r="E142" s="298"/>
      <c r="F142" s="320" t="s">
        <v>2473</v>
      </c>
      <c r="G142" s="298"/>
      <c r="H142" s="298" t="s">
        <v>2531</v>
      </c>
      <c r="I142" s="298" t="s">
        <v>2508</v>
      </c>
      <c r="J142" s="298"/>
      <c r="K142" s="342"/>
    </row>
    <row r="143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ht="18.75" customHeight="1">
      <c r="B144" s="295"/>
      <c r="C144" s="295"/>
      <c r="D144" s="295"/>
      <c r="E144" s="295"/>
      <c r="F144" s="332"/>
      <c r="G144" s="295"/>
      <c r="H144" s="295"/>
      <c r="I144" s="295"/>
      <c r="J144" s="295"/>
      <c r="K144" s="295"/>
    </row>
    <row r="145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ht="45" customHeight="1">
      <c r="B147" s="310"/>
      <c r="C147" s="311" t="s">
        <v>2532</v>
      </c>
      <c r="D147" s="311"/>
      <c r="E147" s="311"/>
      <c r="F147" s="311"/>
      <c r="G147" s="311"/>
      <c r="H147" s="311"/>
      <c r="I147" s="311"/>
      <c r="J147" s="311"/>
      <c r="K147" s="312"/>
    </row>
    <row r="148" ht="17.25" customHeight="1">
      <c r="B148" s="310"/>
      <c r="C148" s="313" t="s">
        <v>2467</v>
      </c>
      <c r="D148" s="313"/>
      <c r="E148" s="313"/>
      <c r="F148" s="313" t="s">
        <v>2468</v>
      </c>
      <c r="G148" s="314"/>
      <c r="H148" s="313" t="s">
        <v>54</v>
      </c>
      <c r="I148" s="313" t="s">
        <v>57</v>
      </c>
      <c r="J148" s="313" t="s">
        <v>2469</v>
      </c>
      <c r="K148" s="312"/>
    </row>
    <row r="149" ht="17.25" customHeight="1">
      <c r="B149" s="310"/>
      <c r="C149" s="315" t="s">
        <v>2470</v>
      </c>
      <c r="D149" s="315"/>
      <c r="E149" s="315"/>
      <c r="F149" s="316" t="s">
        <v>2471</v>
      </c>
      <c r="G149" s="317"/>
      <c r="H149" s="315"/>
      <c r="I149" s="315"/>
      <c r="J149" s="315" t="s">
        <v>2472</v>
      </c>
      <c r="K149" s="312"/>
    </row>
    <row r="150" ht="5.25" customHeight="1">
      <c r="B150" s="321"/>
      <c r="C150" s="318"/>
      <c r="D150" s="318"/>
      <c r="E150" s="318"/>
      <c r="F150" s="318"/>
      <c r="G150" s="319"/>
      <c r="H150" s="318"/>
      <c r="I150" s="318"/>
      <c r="J150" s="318"/>
      <c r="K150" s="342"/>
    </row>
    <row r="151" ht="15" customHeight="1">
      <c r="B151" s="321"/>
      <c r="C151" s="346" t="s">
        <v>2476</v>
      </c>
      <c r="D151" s="298"/>
      <c r="E151" s="298"/>
      <c r="F151" s="347" t="s">
        <v>2473</v>
      </c>
      <c r="G151" s="298"/>
      <c r="H151" s="346" t="s">
        <v>2513</v>
      </c>
      <c r="I151" s="346" t="s">
        <v>2475</v>
      </c>
      <c r="J151" s="346">
        <v>120</v>
      </c>
      <c r="K151" s="342"/>
    </row>
    <row r="152" ht="15" customHeight="1">
      <c r="B152" s="321"/>
      <c r="C152" s="346" t="s">
        <v>2522</v>
      </c>
      <c r="D152" s="298"/>
      <c r="E152" s="298"/>
      <c r="F152" s="347" t="s">
        <v>2473</v>
      </c>
      <c r="G152" s="298"/>
      <c r="H152" s="346" t="s">
        <v>2533</v>
      </c>
      <c r="I152" s="346" t="s">
        <v>2475</v>
      </c>
      <c r="J152" s="346" t="s">
        <v>2524</v>
      </c>
      <c r="K152" s="342"/>
    </row>
    <row r="153" ht="15" customHeight="1">
      <c r="B153" s="321"/>
      <c r="C153" s="346" t="s">
        <v>2421</v>
      </c>
      <c r="D153" s="298"/>
      <c r="E153" s="298"/>
      <c r="F153" s="347" t="s">
        <v>2473</v>
      </c>
      <c r="G153" s="298"/>
      <c r="H153" s="346" t="s">
        <v>2534</v>
      </c>
      <c r="I153" s="346" t="s">
        <v>2475</v>
      </c>
      <c r="J153" s="346" t="s">
        <v>2524</v>
      </c>
      <c r="K153" s="342"/>
    </row>
    <row r="154" ht="15" customHeight="1">
      <c r="B154" s="321"/>
      <c r="C154" s="346" t="s">
        <v>2478</v>
      </c>
      <c r="D154" s="298"/>
      <c r="E154" s="298"/>
      <c r="F154" s="347" t="s">
        <v>2479</v>
      </c>
      <c r="G154" s="298"/>
      <c r="H154" s="346" t="s">
        <v>2513</v>
      </c>
      <c r="I154" s="346" t="s">
        <v>2475</v>
      </c>
      <c r="J154" s="346">
        <v>50</v>
      </c>
      <c r="K154" s="342"/>
    </row>
    <row r="155" ht="15" customHeight="1">
      <c r="B155" s="321"/>
      <c r="C155" s="346" t="s">
        <v>2481</v>
      </c>
      <c r="D155" s="298"/>
      <c r="E155" s="298"/>
      <c r="F155" s="347" t="s">
        <v>2473</v>
      </c>
      <c r="G155" s="298"/>
      <c r="H155" s="346" t="s">
        <v>2513</v>
      </c>
      <c r="I155" s="346" t="s">
        <v>2483</v>
      </c>
      <c r="J155" s="346"/>
      <c r="K155" s="342"/>
    </row>
    <row r="156" ht="15" customHeight="1">
      <c r="B156" s="321"/>
      <c r="C156" s="346" t="s">
        <v>2492</v>
      </c>
      <c r="D156" s="298"/>
      <c r="E156" s="298"/>
      <c r="F156" s="347" t="s">
        <v>2479</v>
      </c>
      <c r="G156" s="298"/>
      <c r="H156" s="346" t="s">
        <v>2513</v>
      </c>
      <c r="I156" s="346" t="s">
        <v>2475</v>
      </c>
      <c r="J156" s="346">
        <v>50</v>
      </c>
      <c r="K156" s="342"/>
    </row>
    <row r="157" ht="15" customHeight="1">
      <c r="B157" s="321"/>
      <c r="C157" s="346" t="s">
        <v>2500</v>
      </c>
      <c r="D157" s="298"/>
      <c r="E157" s="298"/>
      <c r="F157" s="347" t="s">
        <v>2479</v>
      </c>
      <c r="G157" s="298"/>
      <c r="H157" s="346" t="s">
        <v>2513</v>
      </c>
      <c r="I157" s="346" t="s">
        <v>2475</v>
      </c>
      <c r="J157" s="346">
        <v>50</v>
      </c>
      <c r="K157" s="342"/>
    </row>
    <row r="158" ht="15" customHeight="1">
      <c r="B158" s="321"/>
      <c r="C158" s="346" t="s">
        <v>2498</v>
      </c>
      <c r="D158" s="298"/>
      <c r="E158" s="298"/>
      <c r="F158" s="347" t="s">
        <v>2479</v>
      </c>
      <c r="G158" s="298"/>
      <c r="H158" s="346" t="s">
        <v>2513</v>
      </c>
      <c r="I158" s="346" t="s">
        <v>2475</v>
      </c>
      <c r="J158" s="346">
        <v>50</v>
      </c>
      <c r="K158" s="342"/>
    </row>
    <row r="159" ht="15" customHeight="1">
      <c r="B159" s="321"/>
      <c r="C159" s="346" t="s">
        <v>97</v>
      </c>
      <c r="D159" s="298"/>
      <c r="E159" s="298"/>
      <c r="F159" s="347" t="s">
        <v>2473</v>
      </c>
      <c r="G159" s="298"/>
      <c r="H159" s="346" t="s">
        <v>2535</v>
      </c>
      <c r="I159" s="346" t="s">
        <v>2475</v>
      </c>
      <c r="J159" s="346" t="s">
        <v>2536</v>
      </c>
      <c r="K159" s="342"/>
    </row>
    <row r="160" ht="15" customHeight="1">
      <c r="B160" s="321"/>
      <c r="C160" s="346" t="s">
        <v>2537</v>
      </c>
      <c r="D160" s="298"/>
      <c r="E160" s="298"/>
      <c r="F160" s="347" t="s">
        <v>2473</v>
      </c>
      <c r="G160" s="298"/>
      <c r="H160" s="346" t="s">
        <v>2538</v>
      </c>
      <c r="I160" s="346" t="s">
        <v>2508</v>
      </c>
      <c r="J160" s="346"/>
      <c r="K160" s="342"/>
    </row>
    <row r="161" ht="15" customHeight="1">
      <c r="B161" s="348"/>
      <c r="C161" s="330"/>
      <c r="D161" s="330"/>
      <c r="E161" s="330"/>
      <c r="F161" s="330"/>
      <c r="G161" s="330"/>
      <c r="H161" s="330"/>
      <c r="I161" s="330"/>
      <c r="J161" s="330"/>
      <c r="K161" s="349"/>
    </row>
    <row r="162" ht="18.75" customHeight="1">
      <c r="B162" s="295"/>
      <c r="C162" s="298"/>
      <c r="D162" s="298"/>
      <c r="E162" s="298"/>
      <c r="F162" s="320"/>
      <c r="G162" s="298"/>
      <c r="H162" s="298"/>
      <c r="I162" s="298"/>
      <c r="J162" s="298"/>
      <c r="K162" s="295"/>
    </row>
    <row r="163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ht="45" customHeight="1">
      <c r="B165" s="288"/>
      <c r="C165" s="289" t="s">
        <v>2539</v>
      </c>
      <c r="D165" s="289"/>
      <c r="E165" s="289"/>
      <c r="F165" s="289"/>
      <c r="G165" s="289"/>
      <c r="H165" s="289"/>
      <c r="I165" s="289"/>
      <c r="J165" s="289"/>
      <c r="K165" s="290"/>
    </row>
    <row r="166" ht="17.25" customHeight="1">
      <c r="B166" s="288"/>
      <c r="C166" s="313" t="s">
        <v>2467</v>
      </c>
      <c r="D166" s="313"/>
      <c r="E166" s="313"/>
      <c r="F166" s="313" t="s">
        <v>2468</v>
      </c>
      <c r="G166" s="350"/>
      <c r="H166" s="351" t="s">
        <v>54</v>
      </c>
      <c r="I166" s="351" t="s">
        <v>57</v>
      </c>
      <c r="J166" s="313" t="s">
        <v>2469</v>
      </c>
      <c r="K166" s="290"/>
    </row>
    <row r="167" ht="17.25" customHeight="1">
      <c r="B167" s="291"/>
      <c r="C167" s="315" t="s">
        <v>2470</v>
      </c>
      <c r="D167" s="315"/>
      <c r="E167" s="315"/>
      <c r="F167" s="316" t="s">
        <v>2471</v>
      </c>
      <c r="G167" s="352"/>
      <c r="H167" s="353"/>
      <c r="I167" s="353"/>
      <c r="J167" s="315" t="s">
        <v>2472</v>
      </c>
      <c r="K167" s="293"/>
    </row>
    <row r="168" ht="5.25" customHeight="1">
      <c r="B168" s="321"/>
      <c r="C168" s="318"/>
      <c r="D168" s="318"/>
      <c r="E168" s="318"/>
      <c r="F168" s="318"/>
      <c r="G168" s="319"/>
      <c r="H168" s="318"/>
      <c r="I168" s="318"/>
      <c r="J168" s="318"/>
      <c r="K168" s="342"/>
    </row>
    <row r="169" ht="15" customHeight="1">
      <c r="B169" s="321"/>
      <c r="C169" s="298" t="s">
        <v>2476</v>
      </c>
      <c r="D169" s="298"/>
      <c r="E169" s="298"/>
      <c r="F169" s="320" t="s">
        <v>2473</v>
      </c>
      <c r="G169" s="298"/>
      <c r="H169" s="298" t="s">
        <v>2513</v>
      </c>
      <c r="I169" s="298" t="s">
        <v>2475</v>
      </c>
      <c r="J169" s="298">
        <v>120</v>
      </c>
      <c r="K169" s="342"/>
    </row>
    <row r="170" ht="15" customHeight="1">
      <c r="B170" s="321"/>
      <c r="C170" s="298" t="s">
        <v>2522</v>
      </c>
      <c r="D170" s="298"/>
      <c r="E170" s="298"/>
      <c r="F170" s="320" t="s">
        <v>2473</v>
      </c>
      <c r="G170" s="298"/>
      <c r="H170" s="298" t="s">
        <v>2523</v>
      </c>
      <c r="I170" s="298" t="s">
        <v>2475</v>
      </c>
      <c r="J170" s="298" t="s">
        <v>2524</v>
      </c>
      <c r="K170" s="342"/>
    </row>
    <row r="171" ht="15" customHeight="1">
      <c r="B171" s="321"/>
      <c r="C171" s="298" t="s">
        <v>2421</v>
      </c>
      <c r="D171" s="298"/>
      <c r="E171" s="298"/>
      <c r="F171" s="320" t="s">
        <v>2473</v>
      </c>
      <c r="G171" s="298"/>
      <c r="H171" s="298" t="s">
        <v>2540</v>
      </c>
      <c r="I171" s="298" t="s">
        <v>2475</v>
      </c>
      <c r="J171" s="298" t="s">
        <v>2524</v>
      </c>
      <c r="K171" s="342"/>
    </row>
    <row r="172" ht="15" customHeight="1">
      <c r="B172" s="321"/>
      <c r="C172" s="298" t="s">
        <v>2478</v>
      </c>
      <c r="D172" s="298"/>
      <c r="E172" s="298"/>
      <c r="F172" s="320" t="s">
        <v>2479</v>
      </c>
      <c r="G172" s="298"/>
      <c r="H172" s="298" t="s">
        <v>2540</v>
      </c>
      <c r="I172" s="298" t="s">
        <v>2475</v>
      </c>
      <c r="J172" s="298">
        <v>50</v>
      </c>
      <c r="K172" s="342"/>
    </row>
    <row r="173" ht="15" customHeight="1">
      <c r="B173" s="321"/>
      <c r="C173" s="298" t="s">
        <v>2481</v>
      </c>
      <c r="D173" s="298"/>
      <c r="E173" s="298"/>
      <c r="F173" s="320" t="s">
        <v>2473</v>
      </c>
      <c r="G173" s="298"/>
      <c r="H173" s="298" t="s">
        <v>2540</v>
      </c>
      <c r="I173" s="298" t="s">
        <v>2483</v>
      </c>
      <c r="J173" s="298"/>
      <c r="K173" s="342"/>
    </row>
    <row r="174" ht="15" customHeight="1">
      <c r="B174" s="321"/>
      <c r="C174" s="298" t="s">
        <v>2492</v>
      </c>
      <c r="D174" s="298"/>
      <c r="E174" s="298"/>
      <c r="F174" s="320" t="s">
        <v>2479</v>
      </c>
      <c r="G174" s="298"/>
      <c r="H174" s="298" t="s">
        <v>2540</v>
      </c>
      <c r="I174" s="298" t="s">
        <v>2475</v>
      </c>
      <c r="J174" s="298">
        <v>50</v>
      </c>
      <c r="K174" s="342"/>
    </row>
    <row r="175" ht="15" customHeight="1">
      <c r="B175" s="321"/>
      <c r="C175" s="298" t="s">
        <v>2500</v>
      </c>
      <c r="D175" s="298"/>
      <c r="E175" s="298"/>
      <c r="F175" s="320" t="s">
        <v>2479</v>
      </c>
      <c r="G175" s="298"/>
      <c r="H175" s="298" t="s">
        <v>2540</v>
      </c>
      <c r="I175" s="298" t="s">
        <v>2475</v>
      </c>
      <c r="J175" s="298">
        <v>50</v>
      </c>
      <c r="K175" s="342"/>
    </row>
    <row r="176" ht="15" customHeight="1">
      <c r="B176" s="321"/>
      <c r="C176" s="298" t="s">
        <v>2498</v>
      </c>
      <c r="D176" s="298"/>
      <c r="E176" s="298"/>
      <c r="F176" s="320" t="s">
        <v>2479</v>
      </c>
      <c r="G176" s="298"/>
      <c r="H176" s="298" t="s">
        <v>2540</v>
      </c>
      <c r="I176" s="298" t="s">
        <v>2475</v>
      </c>
      <c r="J176" s="298">
        <v>50</v>
      </c>
      <c r="K176" s="342"/>
    </row>
    <row r="177" ht="15" customHeight="1">
      <c r="B177" s="321"/>
      <c r="C177" s="298" t="s">
        <v>116</v>
      </c>
      <c r="D177" s="298"/>
      <c r="E177" s="298"/>
      <c r="F177" s="320" t="s">
        <v>2473</v>
      </c>
      <c r="G177" s="298"/>
      <c r="H177" s="298" t="s">
        <v>2541</v>
      </c>
      <c r="I177" s="298" t="s">
        <v>2542</v>
      </c>
      <c r="J177" s="298"/>
      <c r="K177" s="342"/>
    </row>
    <row r="178" ht="15" customHeight="1">
      <c r="B178" s="321"/>
      <c r="C178" s="298" t="s">
        <v>57</v>
      </c>
      <c r="D178" s="298"/>
      <c r="E178" s="298"/>
      <c r="F178" s="320" t="s">
        <v>2473</v>
      </c>
      <c r="G178" s="298"/>
      <c r="H178" s="298" t="s">
        <v>2543</v>
      </c>
      <c r="I178" s="298" t="s">
        <v>2544</v>
      </c>
      <c r="J178" s="298">
        <v>1</v>
      </c>
      <c r="K178" s="342"/>
    </row>
    <row r="179" ht="15" customHeight="1">
      <c r="B179" s="321"/>
      <c r="C179" s="298" t="s">
        <v>53</v>
      </c>
      <c r="D179" s="298"/>
      <c r="E179" s="298"/>
      <c r="F179" s="320" t="s">
        <v>2473</v>
      </c>
      <c r="G179" s="298"/>
      <c r="H179" s="298" t="s">
        <v>2545</v>
      </c>
      <c r="I179" s="298" t="s">
        <v>2475</v>
      </c>
      <c r="J179" s="298">
        <v>20</v>
      </c>
      <c r="K179" s="342"/>
    </row>
    <row r="180" ht="15" customHeight="1">
      <c r="B180" s="321"/>
      <c r="C180" s="298" t="s">
        <v>54</v>
      </c>
      <c r="D180" s="298"/>
      <c r="E180" s="298"/>
      <c r="F180" s="320" t="s">
        <v>2473</v>
      </c>
      <c r="G180" s="298"/>
      <c r="H180" s="298" t="s">
        <v>2546</v>
      </c>
      <c r="I180" s="298" t="s">
        <v>2475</v>
      </c>
      <c r="J180" s="298">
        <v>255</v>
      </c>
      <c r="K180" s="342"/>
    </row>
    <row r="181" ht="15" customHeight="1">
      <c r="B181" s="321"/>
      <c r="C181" s="298" t="s">
        <v>117</v>
      </c>
      <c r="D181" s="298"/>
      <c r="E181" s="298"/>
      <c r="F181" s="320" t="s">
        <v>2473</v>
      </c>
      <c r="G181" s="298"/>
      <c r="H181" s="298" t="s">
        <v>2437</v>
      </c>
      <c r="I181" s="298" t="s">
        <v>2475</v>
      </c>
      <c r="J181" s="298">
        <v>10</v>
      </c>
      <c r="K181" s="342"/>
    </row>
    <row r="182" ht="15" customHeight="1">
      <c r="B182" s="321"/>
      <c r="C182" s="298" t="s">
        <v>118</v>
      </c>
      <c r="D182" s="298"/>
      <c r="E182" s="298"/>
      <c r="F182" s="320" t="s">
        <v>2473</v>
      </c>
      <c r="G182" s="298"/>
      <c r="H182" s="298" t="s">
        <v>2547</v>
      </c>
      <c r="I182" s="298" t="s">
        <v>2508</v>
      </c>
      <c r="J182" s="298"/>
      <c r="K182" s="342"/>
    </row>
    <row r="183" ht="15" customHeight="1">
      <c r="B183" s="321"/>
      <c r="C183" s="298" t="s">
        <v>2548</v>
      </c>
      <c r="D183" s="298"/>
      <c r="E183" s="298"/>
      <c r="F183" s="320" t="s">
        <v>2473</v>
      </c>
      <c r="G183" s="298"/>
      <c r="H183" s="298" t="s">
        <v>2549</v>
      </c>
      <c r="I183" s="298" t="s">
        <v>2508</v>
      </c>
      <c r="J183" s="298"/>
      <c r="K183" s="342"/>
    </row>
    <row r="184" ht="15" customHeight="1">
      <c r="B184" s="321"/>
      <c r="C184" s="298" t="s">
        <v>2537</v>
      </c>
      <c r="D184" s="298"/>
      <c r="E184" s="298"/>
      <c r="F184" s="320" t="s">
        <v>2473</v>
      </c>
      <c r="G184" s="298"/>
      <c r="H184" s="298" t="s">
        <v>2550</v>
      </c>
      <c r="I184" s="298" t="s">
        <v>2508</v>
      </c>
      <c r="J184" s="298"/>
      <c r="K184" s="342"/>
    </row>
    <row r="185" ht="15" customHeight="1">
      <c r="B185" s="321"/>
      <c r="C185" s="298" t="s">
        <v>120</v>
      </c>
      <c r="D185" s="298"/>
      <c r="E185" s="298"/>
      <c r="F185" s="320" t="s">
        <v>2479</v>
      </c>
      <c r="G185" s="298"/>
      <c r="H185" s="298" t="s">
        <v>2551</v>
      </c>
      <c r="I185" s="298" t="s">
        <v>2475</v>
      </c>
      <c r="J185" s="298">
        <v>50</v>
      </c>
      <c r="K185" s="342"/>
    </row>
    <row r="186" ht="15" customHeight="1">
      <c r="B186" s="321"/>
      <c r="C186" s="298" t="s">
        <v>2552</v>
      </c>
      <c r="D186" s="298"/>
      <c r="E186" s="298"/>
      <c r="F186" s="320" t="s">
        <v>2479</v>
      </c>
      <c r="G186" s="298"/>
      <c r="H186" s="298" t="s">
        <v>2553</v>
      </c>
      <c r="I186" s="298" t="s">
        <v>2554</v>
      </c>
      <c r="J186" s="298"/>
      <c r="K186" s="342"/>
    </row>
    <row r="187" ht="15" customHeight="1">
      <c r="B187" s="321"/>
      <c r="C187" s="298" t="s">
        <v>2555</v>
      </c>
      <c r="D187" s="298"/>
      <c r="E187" s="298"/>
      <c r="F187" s="320" t="s">
        <v>2479</v>
      </c>
      <c r="G187" s="298"/>
      <c r="H187" s="298" t="s">
        <v>2556</v>
      </c>
      <c r="I187" s="298" t="s">
        <v>2554</v>
      </c>
      <c r="J187" s="298"/>
      <c r="K187" s="342"/>
    </row>
    <row r="188" ht="15" customHeight="1">
      <c r="B188" s="321"/>
      <c r="C188" s="298" t="s">
        <v>2557</v>
      </c>
      <c r="D188" s="298"/>
      <c r="E188" s="298"/>
      <c r="F188" s="320" t="s">
        <v>2479</v>
      </c>
      <c r="G188" s="298"/>
      <c r="H188" s="298" t="s">
        <v>2558</v>
      </c>
      <c r="I188" s="298" t="s">
        <v>2554</v>
      </c>
      <c r="J188" s="298"/>
      <c r="K188" s="342"/>
    </row>
    <row r="189" ht="15" customHeight="1">
      <c r="B189" s="321"/>
      <c r="C189" s="354" t="s">
        <v>2559</v>
      </c>
      <c r="D189" s="298"/>
      <c r="E189" s="298"/>
      <c r="F189" s="320" t="s">
        <v>2479</v>
      </c>
      <c r="G189" s="298"/>
      <c r="H189" s="298" t="s">
        <v>2560</v>
      </c>
      <c r="I189" s="298" t="s">
        <v>2561</v>
      </c>
      <c r="J189" s="355" t="s">
        <v>2562</v>
      </c>
      <c r="K189" s="342"/>
    </row>
    <row r="190" ht="15" customHeight="1">
      <c r="B190" s="321"/>
      <c r="C190" s="305" t="s">
        <v>42</v>
      </c>
      <c r="D190" s="298"/>
      <c r="E190" s="298"/>
      <c r="F190" s="320" t="s">
        <v>2473</v>
      </c>
      <c r="G190" s="298"/>
      <c r="H190" s="295" t="s">
        <v>2563</v>
      </c>
      <c r="I190" s="298" t="s">
        <v>2564</v>
      </c>
      <c r="J190" s="298"/>
      <c r="K190" s="342"/>
    </row>
    <row r="191" ht="15" customHeight="1">
      <c r="B191" s="321"/>
      <c r="C191" s="305" t="s">
        <v>2565</v>
      </c>
      <c r="D191" s="298"/>
      <c r="E191" s="298"/>
      <c r="F191" s="320" t="s">
        <v>2473</v>
      </c>
      <c r="G191" s="298"/>
      <c r="H191" s="298" t="s">
        <v>2566</v>
      </c>
      <c r="I191" s="298" t="s">
        <v>2508</v>
      </c>
      <c r="J191" s="298"/>
      <c r="K191" s="342"/>
    </row>
    <row r="192" ht="15" customHeight="1">
      <c r="B192" s="321"/>
      <c r="C192" s="305" t="s">
        <v>2567</v>
      </c>
      <c r="D192" s="298"/>
      <c r="E192" s="298"/>
      <c r="F192" s="320" t="s">
        <v>2473</v>
      </c>
      <c r="G192" s="298"/>
      <c r="H192" s="298" t="s">
        <v>2568</v>
      </c>
      <c r="I192" s="298" t="s">
        <v>2508</v>
      </c>
      <c r="J192" s="298"/>
      <c r="K192" s="342"/>
    </row>
    <row r="193" ht="15" customHeight="1">
      <c r="B193" s="321"/>
      <c r="C193" s="305" t="s">
        <v>2569</v>
      </c>
      <c r="D193" s="298"/>
      <c r="E193" s="298"/>
      <c r="F193" s="320" t="s">
        <v>2479</v>
      </c>
      <c r="G193" s="298"/>
      <c r="H193" s="298" t="s">
        <v>2570</v>
      </c>
      <c r="I193" s="298" t="s">
        <v>2508</v>
      </c>
      <c r="J193" s="298"/>
      <c r="K193" s="342"/>
    </row>
    <row r="194" ht="15" customHeight="1">
      <c r="B194" s="348"/>
      <c r="C194" s="356"/>
      <c r="D194" s="330"/>
      <c r="E194" s="330"/>
      <c r="F194" s="330"/>
      <c r="G194" s="330"/>
      <c r="H194" s="330"/>
      <c r="I194" s="330"/>
      <c r="J194" s="330"/>
      <c r="K194" s="349"/>
    </row>
    <row r="195" ht="18.75" customHeight="1">
      <c r="B195" s="295"/>
      <c r="C195" s="298"/>
      <c r="D195" s="298"/>
      <c r="E195" s="298"/>
      <c r="F195" s="320"/>
      <c r="G195" s="298"/>
      <c r="H195" s="298"/>
      <c r="I195" s="298"/>
      <c r="J195" s="298"/>
      <c r="K195" s="295"/>
    </row>
    <row r="196" ht="18.75" customHeight="1">
      <c r="B196" s="295"/>
      <c r="C196" s="298"/>
      <c r="D196" s="298"/>
      <c r="E196" s="298"/>
      <c r="F196" s="320"/>
      <c r="G196" s="298"/>
      <c r="H196" s="298"/>
      <c r="I196" s="298"/>
      <c r="J196" s="298"/>
      <c r="K196" s="295"/>
    </row>
    <row r="197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ht="21">
      <c r="B199" s="288"/>
      <c r="C199" s="289" t="s">
        <v>2571</v>
      </c>
      <c r="D199" s="289"/>
      <c r="E199" s="289"/>
      <c r="F199" s="289"/>
      <c r="G199" s="289"/>
      <c r="H199" s="289"/>
      <c r="I199" s="289"/>
      <c r="J199" s="289"/>
      <c r="K199" s="290"/>
    </row>
    <row r="200" ht="25.5" customHeight="1">
      <c r="B200" s="288"/>
      <c r="C200" s="357" t="s">
        <v>2572</v>
      </c>
      <c r="D200" s="357"/>
      <c r="E200" s="357"/>
      <c r="F200" s="357" t="s">
        <v>2573</v>
      </c>
      <c r="G200" s="358"/>
      <c r="H200" s="357" t="s">
        <v>2574</v>
      </c>
      <c r="I200" s="357"/>
      <c r="J200" s="357"/>
      <c r="K200" s="290"/>
    </row>
    <row r="201" ht="5.25" customHeight="1">
      <c r="B201" s="321"/>
      <c r="C201" s="318"/>
      <c r="D201" s="318"/>
      <c r="E201" s="318"/>
      <c r="F201" s="318"/>
      <c r="G201" s="298"/>
      <c r="H201" s="318"/>
      <c r="I201" s="318"/>
      <c r="J201" s="318"/>
      <c r="K201" s="342"/>
    </row>
    <row r="202" ht="15" customHeight="1">
      <c r="B202" s="321"/>
      <c r="C202" s="298" t="s">
        <v>2564</v>
      </c>
      <c r="D202" s="298"/>
      <c r="E202" s="298"/>
      <c r="F202" s="320" t="s">
        <v>43</v>
      </c>
      <c r="G202" s="298"/>
      <c r="H202" s="298" t="s">
        <v>2575</v>
      </c>
      <c r="I202" s="298"/>
      <c r="J202" s="298"/>
      <c r="K202" s="342"/>
    </row>
    <row r="203" ht="15" customHeight="1">
      <c r="B203" s="321"/>
      <c r="C203" s="327"/>
      <c r="D203" s="298"/>
      <c r="E203" s="298"/>
      <c r="F203" s="320" t="s">
        <v>44</v>
      </c>
      <c r="G203" s="298"/>
      <c r="H203" s="298" t="s">
        <v>2576</v>
      </c>
      <c r="I203" s="298"/>
      <c r="J203" s="298"/>
      <c r="K203" s="342"/>
    </row>
    <row r="204" ht="15" customHeight="1">
      <c r="B204" s="321"/>
      <c r="C204" s="327"/>
      <c r="D204" s="298"/>
      <c r="E204" s="298"/>
      <c r="F204" s="320" t="s">
        <v>47</v>
      </c>
      <c r="G204" s="298"/>
      <c r="H204" s="298" t="s">
        <v>2577</v>
      </c>
      <c r="I204" s="298"/>
      <c r="J204" s="298"/>
      <c r="K204" s="342"/>
    </row>
    <row r="205" ht="15" customHeight="1">
      <c r="B205" s="321"/>
      <c r="C205" s="298"/>
      <c r="D205" s="298"/>
      <c r="E205" s="298"/>
      <c r="F205" s="320" t="s">
        <v>45</v>
      </c>
      <c r="G205" s="298"/>
      <c r="H205" s="298" t="s">
        <v>2578</v>
      </c>
      <c r="I205" s="298"/>
      <c r="J205" s="298"/>
      <c r="K205" s="342"/>
    </row>
    <row r="206" ht="15" customHeight="1">
      <c r="B206" s="321"/>
      <c r="C206" s="298"/>
      <c r="D206" s="298"/>
      <c r="E206" s="298"/>
      <c r="F206" s="320" t="s">
        <v>46</v>
      </c>
      <c r="G206" s="298"/>
      <c r="H206" s="298" t="s">
        <v>2579</v>
      </c>
      <c r="I206" s="298"/>
      <c r="J206" s="298"/>
      <c r="K206" s="342"/>
    </row>
    <row r="207" ht="15" customHeight="1">
      <c r="B207" s="321"/>
      <c r="C207" s="298"/>
      <c r="D207" s="298"/>
      <c r="E207" s="298"/>
      <c r="F207" s="320"/>
      <c r="G207" s="298"/>
      <c r="H207" s="298"/>
      <c r="I207" s="298"/>
      <c r="J207" s="298"/>
      <c r="K207" s="342"/>
    </row>
    <row r="208" ht="15" customHeight="1">
      <c r="B208" s="321"/>
      <c r="C208" s="298" t="s">
        <v>2520</v>
      </c>
      <c r="D208" s="298"/>
      <c r="E208" s="298"/>
      <c r="F208" s="320" t="s">
        <v>79</v>
      </c>
      <c r="G208" s="298"/>
      <c r="H208" s="298" t="s">
        <v>2580</v>
      </c>
      <c r="I208" s="298"/>
      <c r="J208" s="298"/>
      <c r="K208" s="342"/>
    </row>
    <row r="209" ht="15" customHeight="1">
      <c r="B209" s="321"/>
      <c r="C209" s="327"/>
      <c r="D209" s="298"/>
      <c r="E209" s="298"/>
      <c r="F209" s="320" t="s">
        <v>2417</v>
      </c>
      <c r="G209" s="298"/>
      <c r="H209" s="298" t="s">
        <v>2418</v>
      </c>
      <c r="I209" s="298"/>
      <c r="J209" s="298"/>
      <c r="K209" s="342"/>
    </row>
    <row r="210" ht="15" customHeight="1">
      <c r="B210" s="321"/>
      <c r="C210" s="298"/>
      <c r="D210" s="298"/>
      <c r="E210" s="298"/>
      <c r="F210" s="320" t="s">
        <v>2415</v>
      </c>
      <c r="G210" s="298"/>
      <c r="H210" s="298" t="s">
        <v>2581</v>
      </c>
      <c r="I210" s="298"/>
      <c r="J210" s="298"/>
      <c r="K210" s="342"/>
    </row>
    <row r="211" ht="15" customHeight="1">
      <c r="B211" s="359"/>
      <c r="C211" s="327"/>
      <c r="D211" s="327"/>
      <c r="E211" s="327"/>
      <c r="F211" s="320" t="s">
        <v>2419</v>
      </c>
      <c r="G211" s="305"/>
      <c r="H211" s="346" t="s">
        <v>2420</v>
      </c>
      <c r="I211" s="346"/>
      <c r="J211" s="346"/>
      <c r="K211" s="360"/>
    </row>
    <row r="212" ht="15" customHeight="1">
      <c r="B212" s="359"/>
      <c r="C212" s="327"/>
      <c r="D212" s="327"/>
      <c r="E212" s="327"/>
      <c r="F212" s="320" t="s">
        <v>91</v>
      </c>
      <c r="G212" s="305"/>
      <c r="H212" s="346" t="s">
        <v>90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61"/>
      <c r="G213" s="305"/>
      <c r="H213" s="362"/>
      <c r="I213" s="362"/>
      <c r="J213" s="362"/>
      <c r="K213" s="360"/>
    </row>
    <row r="214" ht="15" customHeight="1">
      <c r="B214" s="359"/>
      <c r="C214" s="298" t="s">
        <v>2544</v>
      </c>
      <c r="D214" s="327"/>
      <c r="E214" s="327"/>
      <c r="F214" s="320">
        <v>1</v>
      </c>
      <c r="G214" s="305"/>
      <c r="H214" s="346" t="s">
        <v>2582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2</v>
      </c>
      <c r="G215" s="305"/>
      <c r="H215" s="346" t="s">
        <v>2583</v>
      </c>
      <c r="I215" s="346"/>
      <c r="J215" s="346"/>
      <c r="K215" s="360"/>
    </row>
    <row r="216" ht="15" customHeight="1">
      <c r="B216" s="359"/>
      <c r="C216" s="327"/>
      <c r="D216" s="327"/>
      <c r="E216" s="327"/>
      <c r="F216" s="320">
        <v>3</v>
      </c>
      <c r="G216" s="305"/>
      <c r="H216" s="346" t="s">
        <v>2584</v>
      </c>
      <c r="I216" s="346"/>
      <c r="J216" s="346"/>
      <c r="K216" s="360"/>
    </row>
    <row r="217" ht="15" customHeight="1">
      <c r="B217" s="359"/>
      <c r="C217" s="327"/>
      <c r="D217" s="327"/>
      <c r="E217" s="327"/>
      <c r="F217" s="320">
        <v>4</v>
      </c>
      <c r="G217" s="305"/>
      <c r="H217" s="346" t="s">
        <v>2585</v>
      </c>
      <c r="I217" s="346"/>
      <c r="J217" s="346"/>
      <c r="K217" s="360"/>
    </row>
    <row r="218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EVA-DELL\Eva</dc:creator>
  <cp:lastModifiedBy>EVA-DELL\Eva</cp:lastModifiedBy>
  <dcterms:created xsi:type="dcterms:W3CDTF">2019-04-29T07:45:10Z</dcterms:created>
  <dcterms:modified xsi:type="dcterms:W3CDTF">2019-04-29T07:45:19Z</dcterms:modified>
</cp:coreProperties>
</file>