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4240" windowHeight="12435" tabRatio="900" activeTab="0"/>
  </bookViews>
  <sheets>
    <sheet name="Stavba" sheetId="1" r:id="rId1"/>
    <sheet name="SO 01 a 1 KL" sheetId="2" state="hidden" r:id="rId2"/>
    <sheet name="SO 01 a 1 Rek" sheetId="3" state="hidden" r:id="rId3"/>
    <sheet name="SO 01 a 1 Pol" sheetId="4" r:id="rId4"/>
    <sheet name="SO 01 b 1 KL" sheetId="5" state="hidden" r:id="rId5"/>
    <sheet name="SO 01 b 1 Rek" sheetId="6" state="hidden" r:id="rId6"/>
    <sheet name="SO 01 b 1 Pol" sheetId="7" r:id="rId7"/>
    <sheet name="SO 01 c 1 KL" sheetId="8" state="hidden" r:id="rId8"/>
    <sheet name="SO 01 c 1 Rek" sheetId="9" state="hidden" r:id="rId9"/>
    <sheet name="SO 01 c 1 Pol" sheetId="10" r:id="rId10"/>
    <sheet name="SO 02 a 1 KL" sheetId="11" state="hidden" r:id="rId11"/>
    <sheet name="SO 02 a 1 Rek" sheetId="12" state="hidden" r:id="rId12"/>
    <sheet name="SO 02 a 1 Pol" sheetId="13" r:id="rId13"/>
    <sheet name="SO 02 b 1 KL" sheetId="14" state="hidden" r:id="rId14"/>
    <sheet name="SO 02 b 1 Rek" sheetId="15" state="hidden" r:id="rId15"/>
    <sheet name="SO 02 b 1 Pol" sheetId="16" r:id="rId16"/>
    <sheet name="SO 02 c 1 KL" sheetId="17" state="hidden" r:id="rId17"/>
    <sheet name="SO 02 c 1 Rek" sheetId="18" state="hidden" r:id="rId18"/>
    <sheet name="SO 02 b 1 Pol VZT" sheetId="26" r:id="rId19"/>
    <sheet name="SO 02 c 1 Pol" sheetId="19" r:id="rId20"/>
    <sheet name="SO 02 c 1 pol EL KL" sheetId="27" r:id="rId21"/>
    <sheet name="SO 02 c 1 Pol El mtž + mat" sheetId="28" r:id="rId22"/>
    <sheet name="SO 02 c 1 Pol El rozvaděče" sheetId="29" r:id="rId23"/>
    <sheet name="SO 02 d 1 KL" sheetId="20" state="hidden" r:id="rId24"/>
    <sheet name="SO 02 d 1 Rek" sheetId="21" state="hidden" r:id="rId25"/>
    <sheet name="SO 02 d 1 Pol" sheetId="22" r:id="rId26"/>
    <sheet name="SO 02 e 1 KL" sheetId="23" state="hidden" r:id="rId27"/>
    <sheet name="SO 02 e 1 Rek" sheetId="24" state="hidden" r:id="rId28"/>
    <sheet name="SO 02 e 1 Pol" sheetId="25" r:id="rId29"/>
  </sheets>
  <definedNames>
    <definedName name="CelkemObjekty" localSheetId="0">'Stavba'!$F$38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Objednatel" localSheetId="0">'Stavba'!$D$11</definedName>
    <definedName name="Objekt" localSheetId="0">'Stavba'!$B$29</definedName>
    <definedName name="_xlnm.Print_Area" localSheetId="1">'SO 01 a 1 KL'!$A$1:$G$45</definedName>
    <definedName name="_xlnm.Print_Area" localSheetId="3">'SO 01 a 1 Pol'!$A$1:$K$1373</definedName>
    <definedName name="_xlnm.Print_Area" localSheetId="2">'SO 01 a 1 Rek'!$A$1:$I$44</definedName>
    <definedName name="_xlnm.Print_Area" localSheetId="4">'SO 01 b 1 KL'!$A$1:$G$45</definedName>
    <definedName name="_xlnm.Print_Area" localSheetId="6">'SO 01 b 1 Pol'!$A$1:$K$18</definedName>
    <definedName name="_xlnm.Print_Area" localSheetId="5">'SO 01 b 1 Rek'!$A$1:$I$14</definedName>
    <definedName name="_xlnm.Print_Area" localSheetId="7">'SO 01 c 1 KL'!$A$1:$G$45</definedName>
    <definedName name="_xlnm.Print_Area" localSheetId="9">'SO 01 c 1 Pol'!$A$1:$K$9</definedName>
    <definedName name="_xlnm.Print_Area" localSheetId="8">'SO 01 c 1 Rek'!$A$1:$I$14</definedName>
    <definedName name="_xlnm.Print_Area" localSheetId="10">'SO 02 a 1 KL'!$A$1:$G$45</definedName>
    <definedName name="_xlnm.Print_Area" localSheetId="12">'SO 02 a 1 Pol'!$A$1:$K$221</definedName>
    <definedName name="_xlnm.Print_Area" localSheetId="11">'SO 02 a 1 Rek'!$A$1:$I$34</definedName>
    <definedName name="_xlnm.Print_Area" localSheetId="13">'SO 02 b 1 KL'!$A$1:$G$45</definedName>
    <definedName name="_xlnm.Print_Area" localSheetId="15">'SO 02 b 1 Pol'!$A$1:$K$9</definedName>
    <definedName name="_xlnm.Print_Area" localSheetId="14">'SO 02 b 1 Rek'!$A$1:$I$14</definedName>
    <definedName name="_xlnm.Print_Area" localSheetId="16">'SO 02 c 1 KL'!$A$1:$G$45</definedName>
    <definedName name="_xlnm.Print_Area" localSheetId="19">'SO 02 c 1 Pol'!$A$1:$K$9</definedName>
    <definedName name="_xlnm.Print_Area" localSheetId="17">'SO 02 c 1 Rek'!$A$1:$I$14</definedName>
    <definedName name="_xlnm.Print_Area" localSheetId="23">'SO 02 d 1 KL'!$A$1:$G$45</definedName>
    <definedName name="_xlnm.Print_Area" localSheetId="25">'SO 02 d 1 Pol'!$A$1:$K$16</definedName>
    <definedName name="_xlnm.Print_Area" localSheetId="24">'SO 02 d 1 Rek'!$A$1:$I$14</definedName>
    <definedName name="_xlnm.Print_Area" localSheetId="26">'SO 02 e 1 KL'!$A$1:$G$45</definedName>
    <definedName name="_xlnm.Print_Area" localSheetId="28">'SO 02 e 1 Pol'!$A$1:$K$9</definedName>
    <definedName name="_xlnm.Print_Area" localSheetId="27">'SO 02 e 1 Rek'!$A$1:$I$14</definedName>
    <definedName name="_xlnm.Print_Area" localSheetId="0">'Stavba'!$B$1:$J$109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lin" localSheetId="12" hidden="1">0</definedName>
    <definedName name="solver_lin" localSheetId="15" hidden="1">0</definedName>
    <definedName name="solver_lin" localSheetId="19" hidden="1">0</definedName>
    <definedName name="solver_lin" localSheetId="25" hidden="1">0</definedName>
    <definedName name="solver_lin" localSheetId="28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num" localSheetId="12" hidden="1">0</definedName>
    <definedName name="solver_num" localSheetId="15" hidden="1">0</definedName>
    <definedName name="solver_num" localSheetId="19" hidden="1">0</definedName>
    <definedName name="solver_num" localSheetId="25" hidden="1">0</definedName>
    <definedName name="solver_num" localSheetId="28" hidden="1">0</definedName>
    <definedName name="solver_opt" localSheetId="3" hidden="1">#REF!</definedName>
    <definedName name="solver_opt" localSheetId="6" hidden="1">#REF!</definedName>
    <definedName name="solver_opt" localSheetId="9" hidden="1">#REF!</definedName>
    <definedName name="solver_opt" localSheetId="12" hidden="1">#REF!</definedName>
    <definedName name="solver_opt" localSheetId="15" hidden="1">#REF!</definedName>
    <definedName name="solver_opt" localSheetId="19" hidden="1">#REF!</definedName>
    <definedName name="solver_opt" localSheetId="25" hidden="1">#REF!</definedName>
    <definedName name="solver_opt" localSheetId="28" hidden="1">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typ" localSheetId="12" hidden="1">1</definedName>
    <definedName name="solver_typ" localSheetId="15" hidden="1">1</definedName>
    <definedName name="solver_typ" localSheetId="19" hidden="1">1</definedName>
    <definedName name="solver_typ" localSheetId="25" hidden="1">1</definedName>
    <definedName name="solver_typ" localSheetId="28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lver_val" localSheetId="12" hidden="1">0</definedName>
    <definedName name="solver_val" localSheetId="15" hidden="1">0</definedName>
    <definedName name="solver_val" localSheetId="19" hidden="1">0</definedName>
    <definedName name="solver_val" localSheetId="25" hidden="1">0</definedName>
    <definedName name="solver_val" localSheetId="28" hidden="1">0</definedName>
    <definedName name="SoucetDilu" localSheetId="0">'Stavba'!$F$98:$J$98</definedName>
    <definedName name="StavbaCelkem" localSheetId="0">'Stavba'!$H$38</definedName>
    <definedName name="Zhotovitel" localSheetId="0">'Stavba'!$D$7</definedName>
    <definedName name="_xlnm.Print_Titles" localSheetId="2">'SO 01 a 1 Rek'!$1:$6</definedName>
    <definedName name="_xlnm.Print_Titles" localSheetId="3">'SO 01 a 1 Pol'!$1:$6</definedName>
    <definedName name="_xlnm.Print_Titles" localSheetId="5">'SO 01 b 1 Rek'!$1:$6</definedName>
    <definedName name="_xlnm.Print_Titles" localSheetId="6">'SO 01 b 1 Pol'!$1:$6</definedName>
    <definedName name="_xlnm.Print_Titles" localSheetId="8">'SO 01 c 1 Rek'!$1:$6</definedName>
    <definedName name="_xlnm.Print_Titles" localSheetId="9">'SO 01 c 1 Pol'!$1:$6</definedName>
    <definedName name="_xlnm.Print_Titles" localSheetId="11">'SO 02 a 1 Rek'!$1:$6</definedName>
    <definedName name="_xlnm.Print_Titles" localSheetId="12">'SO 02 a 1 Pol'!$1:$6</definedName>
    <definedName name="_xlnm.Print_Titles" localSheetId="14">'SO 02 b 1 Rek'!$1:$6</definedName>
    <definedName name="_xlnm.Print_Titles" localSheetId="15">'SO 02 b 1 Pol'!$1:$6</definedName>
    <definedName name="_xlnm.Print_Titles" localSheetId="17">'SO 02 c 1 Rek'!$1:$6</definedName>
    <definedName name="_xlnm.Print_Titles" localSheetId="19">'SO 02 c 1 Pol'!$1:$6</definedName>
    <definedName name="_xlnm.Print_Titles" localSheetId="24">'SO 02 d 1 Rek'!$1:$6</definedName>
    <definedName name="_xlnm.Print_Titles" localSheetId="25">'SO 02 d 1 Pol'!$1:$6</definedName>
    <definedName name="_xlnm.Print_Titles" localSheetId="27">'SO 02 e 1 Rek'!$1:$6</definedName>
    <definedName name="_xlnm.Print_Titles" localSheetId="28">'SO 02 e 1 Pol'!$1:$6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<sst xmlns="http://schemas.openxmlformats.org/spreadsheetml/2006/main" count="5046" uniqueCount="1568">
  <si>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</si>
  <si>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</si>
  <si>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</si>
  <si>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</si>
  <si>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</si>
  <si>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</si>
  <si>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</si>
  <si>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</si>
  <si>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</si>
  <si>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</si>
  <si>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</si>
  <si>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</si>
  <si>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</si>
  <si>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</si>
  <si>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</si>
  <si>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</si>
  <si>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</si>
  <si>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</si>
  <si>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</si>
  <si>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</si>
  <si>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</si>
  <si>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</si>
  <si>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</si>
  <si>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</si>
  <si>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</si>
  <si>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</si>
  <si>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</si>
  <si>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</si>
  <si>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</si>
  <si>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</si>
  <si>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</si>
  <si>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</si>
  <si>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POLOŽKOVÝ ROZPOČET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</si>
  <si>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</si>
  <si>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</si>
  <si>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</si>
  <si>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</si>
  <si>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</si>
  <si>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</si>
  <si>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</si>
  <si>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</si>
  <si>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</si>
  <si>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</si>
  <si>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</si>
  <si>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</si>
  <si>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</si>
  <si>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</si>
  <si>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</si>
  <si>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</si>
  <si>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</si>
  <si>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</si>
  <si>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</si>
  <si>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</si>
  <si>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</si>
  <si>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</si>
  <si>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</si>
  <si>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</si>
  <si>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</si>
  <si>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</si>
  <si>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</si>
  <si>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</si>
  <si>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</si>
  <si>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</si>
  <si>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</si>
  <si>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</si>
  <si>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</si>
  <si>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</si>
  <si>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</si>
  <si>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</si>
  <si>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</si>
  <si>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</si>
  <si>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</si>
  <si>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</si>
  <si>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</si>
  <si>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</si>
  <si>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</si>
  <si>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</si>
  <si>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</si>
  <si>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</si>
  <si>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</si>
  <si>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</si>
  <si>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</si>
  <si>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</si>
  <si>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</si>
  <si>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</si>
  <si>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</si>
  <si>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</si>
  <si>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</si>
  <si>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</si>
  <si>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</si>
  <si>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</si>
  <si>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</si>
  <si>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</si>
  <si>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</si>
  <si>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</si>
  <si>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</si>
  <si>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</si>
  <si>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</si>
  <si>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</si>
  <si>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1</t>
  </si>
  <si>
    <t>Zemní práce</t>
  </si>
  <si>
    <t>ks</t>
  </si>
  <si>
    <t>Celkem za</t>
  </si>
  <si>
    <t>1105</t>
  </si>
  <si>
    <t>SEN budovy SZŠ Beroun</t>
  </si>
  <si>
    <t>1105 SEN budovy SZŠ Beroun</t>
  </si>
  <si>
    <t>SO 01 a</t>
  </si>
  <si>
    <t>Architektonicko stavební řešení</t>
  </si>
  <si>
    <t>SO 01 a Architektonicko stavební řešení</t>
  </si>
  <si>
    <t>1 Zemní práce</t>
  </si>
  <si>
    <t>113106121R00</t>
  </si>
  <si>
    <t xml:space="preserve">Rozebrání dlažeb z betonových dlaždic na sucho </t>
  </si>
  <si>
    <t>m2</t>
  </si>
  <si>
    <t>výměra změřena kreslícím programem:</t>
  </si>
  <si>
    <t>skladba S6:126,1</t>
  </si>
  <si>
    <t>skladba S9:89,2</t>
  </si>
  <si>
    <t>113107113R00</t>
  </si>
  <si>
    <t xml:space="preserve">Odstranění podkladu pl. 200 m2,kam.těžené tl.30 cm </t>
  </si>
  <si>
    <t>113202111R00</t>
  </si>
  <si>
    <t xml:space="preserve">Vytrhání obrub z krajníků nebo obrubníků stojatých </t>
  </si>
  <si>
    <t>m</t>
  </si>
  <si>
    <t>skladba S6:126,1*2</t>
  </si>
  <si>
    <t>skladba S9:3,8+2,1+28,7</t>
  </si>
  <si>
    <t>120901123RT1</t>
  </si>
  <si>
    <t>Bourání konstrukcí ze železobetonu v odkopávkách pneumatickým kladivem</t>
  </si>
  <si>
    <t>m3</t>
  </si>
  <si>
    <t>anglické dvorky SZ + JV:(1*1+2*1*0,3)*18</t>
  </si>
  <si>
    <t>SZ - částečně bouraný:1,5*1*1</t>
  </si>
  <si>
    <t>Mezisoučet</t>
  </si>
  <si>
    <t>přelitý beton mimo vlastní světlík 30 %:30,3*0,3</t>
  </si>
  <si>
    <t>139601102R00</t>
  </si>
  <si>
    <t xml:space="preserve">Ruční výkop jam, rýh a šachet v hornině tř. 3 </t>
  </si>
  <si>
    <t>skladba C - šířka výkopu dle PD 0,8 m:242,12*0,8</t>
  </si>
  <si>
    <t>162701105R00</t>
  </si>
  <si>
    <t xml:space="preserve">Vodorovné přemístění výkopku z hor.1-4 do 10000 m </t>
  </si>
  <si>
    <t>skladba C - šířka výkopu dle PD 0,8 m - 30 % přebytečný výkopek:242,12*0,8*0,3</t>
  </si>
  <si>
    <t>166101101R00</t>
  </si>
  <si>
    <t xml:space="preserve">Přehození výkopku z hor.1-4 </t>
  </si>
  <si>
    <t>skladba C - šířka výkopu dle PD 0,8 m - 70 % pro zpětný zásyp:242,12*0,8*0,7</t>
  </si>
  <si>
    <t>167101101R00</t>
  </si>
  <si>
    <t xml:space="preserve">Nakládání výkopku z hor.1-4 v množství do 100 m3 </t>
  </si>
  <si>
    <t>171201201R00</t>
  </si>
  <si>
    <t xml:space="preserve">Uložení sypaniny na skl.-modelace na výšku přes 2m </t>
  </si>
  <si>
    <t>175101201R00</t>
  </si>
  <si>
    <t xml:space="preserve">Obsyp objektu bez prohození sypaniny </t>
  </si>
  <si>
    <t>175101209R00</t>
  </si>
  <si>
    <t xml:space="preserve">Příplatek za prohození sypaniny pro obsyp objektu </t>
  </si>
  <si>
    <t>184807111R00</t>
  </si>
  <si>
    <t xml:space="preserve">Ochrana stromu bedněním - zřízení </t>
  </si>
  <si>
    <t>strom 1 ks:0,8*4*2</t>
  </si>
  <si>
    <t>keře 2 ks:0,8*4*1*2</t>
  </si>
  <si>
    <t>184807112R00</t>
  </si>
  <si>
    <t xml:space="preserve">Ochrana stromu bedněním - odstranění </t>
  </si>
  <si>
    <t>199000002R00</t>
  </si>
  <si>
    <t xml:space="preserve">Poplatek za skládku horniny 1- 4 </t>
  </si>
  <si>
    <t>3</t>
  </si>
  <si>
    <t>Svislé a kompletní konstrukce</t>
  </si>
  <si>
    <t>3 Svislé a kompletní konstrukce</t>
  </si>
  <si>
    <t>310238211R00</t>
  </si>
  <si>
    <t xml:space="preserve">Zazdívka otvorů plochy do 1 m2 cihlami na MVC </t>
  </si>
  <si>
    <t>SZ:1*0,7*0,3</t>
  </si>
  <si>
    <t>311238214R00</t>
  </si>
  <si>
    <t xml:space="preserve">Zdivo keramické na MVC 5, tl. 400 mm </t>
  </si>
  <si>
    <t>1.PP:1,15*2,14</t>
  </si>
  <si>
    <t>1*1+1*1,8+1*1</t>
  </si>
  <si>
    <t>342264051RT6</t>
  </si>
  <si>
    <t>Podhled sádrokartonový na zavěšenou ocel. konstr. desky standard impreg. tl. 12,5 mm, bez izolace</t>
  </si>
  <si>
    <t>výplňová izolace tl. 50 mm:</t>
  </si>
  <si>
    <t>skladba S3:</t>
  </si>
  <si>
    <t>místnosti s pevným SDK:(1,17+2,6+1,11+3,28+5,47+11,3)</t>
  </si>
  <si>
    <t>342264098RT1</t>
  </si>
  <si>
    <t>Příplatek k podhledu sádrokart. za plochu do 10 m2 pro plochy do 2 m2</t>
  </si>
  <si>
    <t>místnosti s pevným SDK:1,17+1,11</t>
  </si>
  <si>
    <t>342264098RT2</t>
  </si>
  <si>
    <t>Příplatek k podhledu sádrokart. za plochu do 10 m2 pro plochy 2 - 5 m2</t>
  </si>
  <si>
    <t>místnosti s pevným SDK:2,6+3,28</t>
  </si>
  <si>
    <t>342264098RT3</t>
  </si>
  <si>
    <t>Příplatek k podhledu sádrokart. za plochu do 10 m2 pro plochy 5 - 10 m2</t>
  </si>
  <si>
    <t>místnosti s pevným SDK:5,47</t>
  </si>
  <si>
    <t>349231810R00</t>
  </si>
  <si>
    <t>Přisekání a hrubé vyrovnání ostění po bourání výplní otvorů</t>
  </si>
  <si>
    <t>měněné výplně:</t>
  </si>
  <si>
    <t>D01:(0,9+2*1,97)*1</t>
  </si>
  <si>
    <t>D02:(2,57+2*2,3)*1</t>
  </si>
  <si>
    <t>O01:2*(1,15+0,55)*5</t>
  </si>
  <si>
    <t>0</t>
  </si>
  <si>
    <t>neměněné výplně dle pomocného značení:</t>
  </si>
  <si>
    <t>O02:2*(1,48+1,45)*15</t>
  </si>
  <si>
    <t>O03:2*(1,5+2,35)*2</t>
  </si>
  <si>
    <t>O04:2*(0,6+1,15)*24</t>
  </si>
  <si>
    <t>O05:2*(0,87+1,45)*6</t>
  </si>
  <si>
    <t>O06:2*(1,2+0,85)*3</t>
  </si>
  <si>
    <t>O07:2*(0,7+0,4)*12</t>
  </si>
  <si>
    <t>O08:2*(0,55+0,55)*1</t>
  </si>
  <si>
    <t>O09:2*(0,75+1,35)*6</t>
  </si>
  <si>
    <t>O10:2*(1,15+1,5)*1</t>
  </si>
  <si>
    <t>O11:2*(1,65+1,65)*1</t>
  </si>
  <si>
    <t>O12:2*(1,2+0,9)*26</t>
  </si>
  <si>
    <t>O13:2*(1,48+2,27)*3</t>
  </si>
  <si>
    <t>O14:2*(2,4+2,4)*10</t>
  </si>
  <si>
    <t>O15:2*(1,3+1,85)*6</t>
  </si>
  <si>
    <t>O16:2*(1,2+2,4)*10</t>
  </si>
  <si>
    <t>O17:2*(0,9+1,4)*2</t>
  </si>
  <si>
    <t>O18:2*(0,6+0,9)*6</t>
  </si>
  <si>
    <t>O19:2*(0,9+0,9)*8</t>
  </si>
  <si>
    <t>O20:2*(0,85+0,35)*1</t>
  </si>
  <si>
    <t>O21:2*(0,6+0,85)*2</t>
  </si>
  <si>
    <t>O22:2*(1,35+1,45)*1</t>
  </si>
  <si>
    <t>D03:(1,48+2*2,27)*8</t>
  </si>
  <si>
    <t>D04:(2,95+2*2,14)*1</t>
  </si>
  <si>
    <t>D05:(0,9+2*2,1)*2</t>
  </si>
  <si>
    <t>D06:(1,7+2*2,6)*1</t>
  </si>
  <si>
    <t>D07:(0,92+2*2,2)*1</t>
  </si>
  <si>
    <t>D08:(0,9+2*2)*1</t>
  </si>
  <si>
    <t>D09:(1,76+2*2,2)*2</t>
  </si>
  <si>
    <t>D10:(1,8+2*2,15)*1</t>
  </si>
  <si>
    <t>šířka 25 cm:-830,58*0,75</t>
  </si>
  <si>
    <t>389471580RR0</t>
  </si>
  <si>
    <t xml:space="preserve">Sestehování trhlin na fasádě - systémové řešení </t>
  </si>
  <si>
    <t>JV:11+4+3</t>
  </si>
  <si>
    <t>SZ:2+6</t>
  </si>
  <si>
    <t>SV:2</t>
  </si>
  <si>
    <t>JZ:3</t>
  </si>
  <si>
    <t>5</t>
  </si>
  <si>
    <t>Komunikace</t>
  </si>
  <si>
    <t>5 Komunikace</t>
  </si>
  <si>
    <t>564231111R00</t>
  </si>
  <si>
    <t xml:space="preserve">Podklad ze štěrkopísku po zhutnění tloušťky 10 cm </t>
  </si>
  <si>
    <t>skladba S8:12,1</t>
  </si>
  <si>
    <t>564831111R00</t>
  </si>
  <si>
    <t xml:space="preserve">Podklad ze štěrkodrti po zhutnění tloušťky 10 cm </t>
  </si>
  <si>
    <t>564851111R00</t>
  </si>
  <si>
    <t xml:space="preserve">Podklad ze štěrkodrti po zhutnění tloušťky 15 cm </t>
  </si>
  <si>
    <t>596811111RS4</t>
  </si>
  <si>
    <t>Kladení dlaždic kom.pro pěší, lože z kameniva těž. včetně dlažby betonové  50/50/6 cm</t>
  </si>
  <si>
    <t>916561111RT9</t>
  </si>
  <si>
    <t>Osazení záhon.obrubníků do lože z C 12/15 včetně obrubníku - okap chodník</t>
  </si>
  <si>
    <t>skladba S8:12,1*2</t>
  </si>
  <si>
    <t>599000010RAA</t>
  </si>
  <si>
    <t>Rozebrání a oprava asfaltové komunikace řezání, výměna podkladu tl. 30 cm, asfaltobet.7 cm</t>
  </si>
  <si>
    <t>skladba S7:8,7</t>
  </si>
  <si>
    <t>599000011RAA</t>
  </si>
  <si>
    <t>Rozebrání a oprava zámkové dlažby výměna podkladu tl. 30 cm, přeskládání dlažby</t>
  </si>
  <si>
    <t>SV:13</t>
  </si>
  <si>
    <t>61</t>
  </si>
  <si>
    <t>Upravy povrchů vnitřní</t>
  </si>
  <si>
    <t>61 Upravy povrchů vnitřní</t>
  </si>
  <si>
    <t>610991111R00</t>
  </si>
  <si>
    <t xml:space="preserve">Zakrývání výplní vnitřních otvorů </t>
  </si>
  <si>
    <t>D01:0,9*1,97*1</t>
  </si>
  <si>
    <t>D02:2,57*2,3*1</t>
  </si>
  <si>
    <t>O01:1,15*0,55*5</t>
  </si>
  <si>
    <t>O02:1,48*1,45*15</t>
  </si>
  <si>
    <t>O03:1,5*2,35*2</t>
  </si>
  <si>
    <t>O04:0,6*1,15*24</t>
  </si>
  <si>
    <t>O05:0,87*1,45*6</t>
  </si>
  <si>
    <t>O06:1,2*0,85*3</t>
  </si>
  <si>
    <t>O07:0,7*0,4*12</t>
  </si>
  <si>
    <t>O08:0,55*0,55*1</t>
  </si>
  <si>
    <t>O09:0,75*1,35*6</t>
  </si>
  <si>
    <t>O10:1,15*1,5*1</t>
  </si>
  <si>
    <t>O11:1,65*1,65*1</t>
  </si>
  <si>
    <t>O12:1,2*0,9*26</t>
  </si>
  <si>
    <t>O13:1,48*2,27*3</t>
  </si>
  <si>
    <t>O14:2,4*2,4*10</t>
  </si>
  <si>
    <t>O15:1,3*1,85*6</t>
  </si>
  <si>
    <t>O16:1,2*2,4*10</t>
  </si>
  <si>
    <t>O17:0,9*1,4*2</t>
  </si>
  <si>
    <t>O18:0,6*0,9*6</t>
  </si>
  <si>
    <t>O19:0,9*0,9*8</t>
  </si>
  <si>
    <t>O20:0,85*0,35*1</t>
  </si>
  <si>
    <t>O21:0,6*0,85*2</t>
  </si>
  <si>
    <t>O22:1,35*1,45*1</t>
  </si>
  <si>
    <t>D03:1,48*2,27*8</t>
  </si>
  <si>
    <t>D04:2,95*2,14*1</t>
  </si>
  <si>
    <t>D05:0,9*2,1*2</t>
  </si>
  <si>
    <t>D06:1,7*2,6*1</t>
  </si>
  <si>
    <t>D07:0,92*2,2*1</t>
  </si>
  <si>
    <t>D08:0,9*2*1</t>
  </si>
  <si>
    <t>D09:1,76*2,2*2</t>
  </si>
  <si>
    <t>D10:1,8*2,15*1</t>
  </si>
  <si>
    <t>611421331R00</t>
  </si>
  <si>
    <t xml:space="preserve">Oprava váp.omítek stropů do 30% plochy - štukových </t>
  </si>
  <si>
    <t>výměra změřena kreslícím programem - označuje 100 % opravované plochy:</t>
  </si>
  <si>
    <t>1.NP:20,35</t>
  </si>
  <si>
    <t>611422421R00</t>
  </si>
  <si>
    <t xml:space="preserve">Oprava omítek stropů žb.žebr.do 50% pl.- hladkých </t>
  </si>
  <si>
    <t>skladba S1:676,9*1,05</t>
  </si>
  <si>
    <t>611456110R00</t>
  </si>
  <si>
    <t xml:space="preserve">Vyrovnání podhledů ŽB stropů do tl. 15 mm </t>
  </si>
  <si>
    <t>611473111R00</t>
  </si>
  <si>
    <t xml:space="preserve">Omítka vnitřní stropů ze suché směsi, hladká </t>
  </si>
  <si>
    <t>1.PP:17,99</t>
  </si>
  <si>
    <t>54,7</t>
  </si>
  <si>
    <t>612401291R00</t>
  </si>
  <si>
    <t xml:space="preserve">Omítka malých ploch vnitřních stěn do 0,25 m2 </t>
  </si>
  <si>
    <t>kus</t>
  </si>
  <si>
    <t>prostupy 1.PP:18</t>
  </si>
  <si>
    <t>612401391R00</t>
  </si>
  <si>
    <t xml:space="preserve">Omítka malých ploch vnitřních stěn do 1 m2 </t>
  </si>
  <si>
    <t>omítky dozdívek, po vybourání otvorů a podhledů:50</t>
  </si>
  <si>
    <t>612409991RT2</t>
  </si>
  <si>
    <t>Začištění omítek kolem oken,dveří apod. s použitím suché maltové směsi</t>
  </si>
  <si>
    <t>O02:(1,48+2*1,45)*15</t>
  </si>
  <si>
    <t>O03:(1,5+2*2,35)*2</t>
  </si>
  <si>
    <t>O04:(0,6+2*1,15)*24</t>
  </si>
  <si>
    <t>O05:(0,87+2*1,45)*6</t>
  </si>
  <si>
    <t>O06:(1,2+2*0,85)*3</t>
  </si>
  <si>
    <t>O07:(0,7+2*0,4)*12</t>
  </si>
  <si>
    <t>O08:(0,55+2*0,55)*1</t>
  </si>
  <si>
    <t>O09:(0,75+2*1,35)*6</t>
  </si>
  <si>
    <t>O10:(1,15+2*1,5)*1</t>
  </si>
  <si>
    <t>O11:(1,65+2*1,65)*1</t>
  </si>
  <si>
    <t>O12:(1,2+2*0,9)*26</t>
  </si>
  <si>
    <t>O13:(1,48+2*2,27)*3</t>
  </si>
  <si>
    <t>O14:(2,4+2*2,4)*10</t>
  </si>
  <si>
    <t>O15:(1,3+2*1,85)*6</t>
  </si>
  <si>
    <t>O16:(1,2+2*2,4)*10</t>
  </si>
  <si>
    <t>O17:(0,9+2*1,4)*2</t>
  </si>
  <si>
    <t>O18:(0,6+2*0,9)*6</t>
  </si>
  <si>
    <t>O19:(0,9+2*0,9)*8</t>
  </si>
  <si>
    <t>O20:(0,85+2*0,35)*1</t>
  </si>
  <si>
    <t>O21:(0,6+2*0,85)*2</t>
  </si>
  <si>
    <t>O22:(1,35+2*1,45)*1</t>
  </si>
  <si>
    <t>612425931R00</t>
  </si>
  <si>
    <t xml:space="preserve">Omítka vápenná vnitřního ostění - štuková </t>
  </si>
  <si>
    <t>D01:(0,9+2*1,97)*1*0,4</t>
  </si>
  <si>
    <t>D02:(2,57+2*2,3)*1*0,4</t>
  </si>
  <si>
    <t>O01:(1,15+0,55)*2*5*0,4</t>
  </si>
  <si>
    <t>617471112R00</t>
  </si>
  <si>
    <t xml:space="preserve">Reprofilace stropní konstrukce do 25 % </t>
  </si>
  <si>
    <t>622311832RV1</t>
  </si>
  <si>
    <t>ZS ETICS, fasáda, miner.desky PV 100 mm zakončený stěrkou s výztužnou tkaninou</t>
  </si>
  <si>
    <t>ZS - detaily dle technologického předpisu výrobce včetně všech lišt, rohů atd.:</t>
  </si>
  <si>
    <t>kvalitativní třída A:</t>
  </si>
  <si>
    <t>podrobná specifikace v Technické zprávě:</t>
  </si>
  <si>
    <t>1. lepicí stěrka  :</t>
  </si>
  <si>
    <t>2. tepelná izolace MV PV - lambda = 0,036 W/m.K  tl. 100 mm kotvená hmoždinkami:</t>
  </si>
  <si>
    <t>3. lepicí stěrka s vtlačenou sklotextilní síťovinou :</t>
  </si>
  <si>
    <t>4. difůzně otevřená penetrace:</t>
  </si>
  <si>
    <t>622391002R00</t>
  </si>
  <si>
    <t xml:space="preserve">Příplatek-mtž KZS podhledu,izolant,stěrka+výzt.tk. </t>
  </si>
  <si>
    <t>612430020RA0</t>
  </si>
  <si>
    <t xml:space="preserve">Omítka sanační tl. 25 mm, 1vrstvá - zasol. střední </t>
  </si>
  <si>
    <t>1.PP:6,9*2,73</t>
  </si>
  <si>
    <t>(6,445*2+2,438)*2,73</t>
  </si>
  <si>
    <t>1,9*2,5</t>
  </si>
  <si>
    <t>6,2*3,5</t>
  </si>
  <si>
    <t>113</t>
  </si>
  <si>
    <t>612668RR00</t>
  </si>
  <si>
    <t xml:space="preserve">Těsnění styku TI  PUR pěnou </t>
  </si>
  <si>
    <t>skladba S1 - 1 m2/ 0,5 m b:676,9*1,05*0,5</t>
  </si>
  <si>
    <t>62</t>
  </si>
  <si>
    <t>Úpravy povrchů vnější</t>
  </si>
  <si>
    <t>62 Úpravy povrchů vnější</t>
  </si>
  <si>
    <t>620991121R00</t>
  </si>
  <si>
    <t xml:space="preserve">Zakrývání výplní vnějších otvorů z lešení </t>
  </si>
  <si>
    <t>622311000S00</t>
  </si>
  <si>
    <t xml:space="preserve">Penetrace podkladu </t>
  </si>
  <si>
    <t>skladba A:1090,3</t>
  </si>
  <si>
    <t>skladba B:87,26</t>
  </si>
  <si>
    <t>skladba C:242,12</t>
  </si>
  <si>
    <t>skladba D:81,6</t>
  </si>
  <si>
    <t>skladba E:87,7</t>
  </si>
  <si>
    <t>622311014R00</t>
  </si>
  <si>
    <t xml:space="preserve">Soklová lišta hliník ZS ETICS tl. 140 mm </t>
  </si>
  <si>
    <t>JV:3,18+7+40,2+5,85+42</t>
  </si>
  <si>
    <t>SZ:19,86+9,9+19,9+32,16+18,39</t>
  </si>
  <si>
    <t>JZ:28,28</t>
  </si>
  <si>
    <t>SV:2,8+25,12</t>
  </si>
  <si>
    <t>JZ ze dvora:25,07</t>
  </si>
  <si>
    <t>SV ze dvora:3,85+5,3+6,7+2,07</t>
  </si>
  <si>
    <t>622311113R00</t>
  </si>
  <si>
    <t xml:space="preserve">Dilatační profil  ZS ETICS </t>
  </si>
  <si>
    <t>622311334RT3</t>
  </si>
  <si>
    <t>ZS ETICS, fasáda, EPS F plus tl.140 mm s omítkou silikonovou</t>
  </si>
  <si>
    <t>2. tepelná izolace EPS - lambda = 0,032 W/m.K  tl. 140 mm kotvená hmoždinkami:</t>
  </si>
  <si>
    <t>5. tenkovrstvá omítka silikonová celoplošně probarvená:</t>
  </si>
  <si>
    <t>622311350RT3</t>
  </si>
  <si>
    <t>ZS ETICS, povrchová úprava ostění KZS s EPS s omítkou silikonovou</t>
  </si>
  <si>
    <t>Položka obsahuje okenní a rohové lišty, výztužnou stěrku, kontaktní nátěr a povrchovou úpravu omítkou:</t>
  </si>
  <si>
    <t>O01:(1,15+2*0,55)*5</t>
  </si>
  <si>
    <t>šířka 15 cm:-664,72*0,85</t>
  </si>
  <si>
    <t>622311354RT3</t>
  </si>
  <si>
    <t>ZS ETICS, ostění, EPS F plus tl. 40 mm s omítkou silikonovou</t>
  </si>
  <si>
    <t>Položka obsahuje nanesení lepicího tmelu na izolační desky, nalepení desek, přebroušení desek, osazení lišt:</t>
  </si>
  <si>
    <t>natažení stěrky, vtlačení výztužné tkaniny, přehlazení stěrky, kontaktní nátěr a povrchovou úpravu omítkou.:</t>
  </si>
  <si>
    <t>D01:(0,9+2*1,97)*1*0,18</t>
  </si>
  <si>
    <t>D02:(2,57+2*2,3)*1*0,18</t>
  </si>
  <si>
    <t>O01:(1,15+2*0,55)*5*0,18</t>
  </si>
  <si>
    <t>O02:(1,48+2*1,45)*15*0,14</t>
  </si>
  <si>
    <t>O03:(1,5+2*2,35)*2*0,12</t>
  </si>
  <si>
    <t>O04:(0,6+2*1,15)*24*0,14</t>
  </si>
  <si>
    <t>O05:(0,87+2*1,45)*6*0,12</t>
  </si>
  <si>
    <t>O06:(1,2+2*0,85)*3*0,09</t>
  </si>
  <si>
    <t>O07:(0,7+2*0,4)*12*0,12</t>
  </si>
  <si>
    <t>O08:(0,55+2*0,55)*1*0,14</t>
  </si>
  <si>
    <t>O09:(0,75+2*1,35)*6*0,12</t>
  </si>
  <si>
    <t>O10:(1,15+2*1,5)*1*0,18</t>
  </si>
  <si>
    <t>O11:(1,65+2*1,65)*1*0,12</t>
  </si>
  <si>
    <t>O12:(1,2+2*0,9)*26*0,18</t>
  </si>
  <si>
    <t>O13:(1,48+2*2,27)*3*0,18</t>
  </si>
  <si>
    <t>O14:(2,4+2*2,4)*10*0,12</t>
  </si>
  <si>
    <t>O15:(1,3+2*1,85)*6*0,12</t>
  </si>
  <si>
    <t>O16:(1,2+2*2,4)*10*0,12</t>
  </si>
  <si>
    <t>O17:(0,9+2*1,4)*2*0,09</t>
  </si>
  <si>
    <t>O18:(0,6+2*0,9)*6*0,09</t>
  </si>
  <si>
    <t>O19:(0,9+2*0,9)*8*0,09</t>
  </si>
  <si>
    <t>O20:(0,85+2*0,35)*1*0,09</t>
  </si>
  <si>
    <t>O21:(0,6+2*0,85)*2*0,12</t>
  </si>
  <si>
    <t>O22:(1,35+2*1,45)*1*0,12</t>
  </si>
  <si>
    <t>D03:(1,48+2*2,27)*8*0,18</t>
  </si>
  <si>
    <t>D04:(2,95+2*2,14)*1*0,18</t>
  </si>
  <si>
    <t>D05:(0,9+2*2,1)*2*0,18</t>
  </si>
  <si>
    <t>D06:(1,7+2*2,6)*1*0,18</t>
  </si>
  <si>
    <t>D07:(0,92+2*2,2)*1*0,18</t>
  </si>
  <si>
    <t>D08:(0,9+2*2)*1*0,18</t>
  </si>
  <si>
    <t>D09:(1,76+2*2,2)*2*0,18</t>
  </si>
  <si>
    <t>D10:(1,8+2*2,15)*1*0,18</t>
  </si>
  <si>
    <t>622311513RS0</t>
  </si>
  <si>
    <t xml:space="preserve">Izolace suterénu ZS ETICS  XPS tl. 120 mm, bez PÚ </t>
  </si>
  <si>
    <t>1. lepicí stěrka:</t>
  </si>
  <si>
    <t>2. tepelná izolace XPS - lambda = 0,038 W/m.K  tl. 120 mm :</t>
  </si>
  <si>
    <t>622311523RS1</t>
  </si>
  <si>
    <t>ZS ETICS, sokl, XPS tl. 120 mm s mozaikovou omítkou</t>
  </si>
  <si>
    <t>2. tepelná izolace XPS - lambda = 0,038 W/m.K  tl. 120 mm lepená:</t>
  </si>
  <si>
    <t>3. lepicí stěrka s vtlačenou sklotextilní síťovinou:</t>
  </si>
  <si>
    <t>4. základní nátěr:</t>
  </si>
  <si>
    <t>5. omítka mozaiková dekorativní:</t>
  </si>
  <si>
    <t>622311564R00</t>
  </si>
  <si>
    <t xml:space="preserve">ZS ETICS, parapet, XPS tl. 40 mm </t>
  </si>
  <si>
    <t>Položka obsahuje řezání desek, nanesení lepicího tmelu na izolační desky, nalepení desek, natažení stěrky, osazení  lišty (5m/m2) a přehlazení stěrky:</t>
  </si>
  <si>
    <t>O01:1,15*5*0,32</t>
  </si>
  <si>
    <t>O02:1,48*15*0,28</t>
  </si>
  <si>
    <t>O03:1,5*2*0,26</t>
  </si>
  <si>
    <t>O04:0,6*24*0,28</t>
  </si>
  <si>
    <t>O05:0,87*6*0,26</t>
  </si>
  <si>
    <t>O06:1,2*3*0,26</t>
  </si>
  <si>
    <t>O07:0,7*12*0,26</t>
  </si>
  <si>
    <t>O08:0,55*1*0,28</t>
  </si>
  <si>
    <t>O09:0,75*6*0,26</t>
  </si>
  <si>
    <t>O10:1,15*1*0,32</t>
  </si>
  <si>
    <t>O11:1,65*1*0,26</t>
  </si>
  <si>
    <t>O12:1,2*26*0,32</t>
  </si>
  <si>
    <t>O13:1,48*3*0,32</t>
  </si>
  <si>
    <t>O14:2,4*10*0,26</t>
  </si>
  <si>
    <t>O15:1,3*6*0,26</t>
  </si>
  <si>
    <t>O16:1,2*10*0,26</t>
  </si>
  <si>
    <t>O17:0,9*2*0,23</t>
  </si>
  <si>
    <t>O18:0,6*6*0,23</t>
  </si>
  <si>
    <t>O19:0,9*8*0,23</t>
  </si>
  <si>
    <t>O20:0,85*1*0,23</t>
  </si>
  <si>
    <t>O21:0,6*2*0,26</t>
  </si>
  <si>
    <t>O22:1,35*1*0,26</t>
  </si>
  <si>
    <t>622311832RT3</t>
  </si>
  <si>
    <t>ZS ETICS, fasáda, miner.desky PV 100 mm s omítkou silikonovou</t>
  </si>
  <si>
    <t>skladba D:81,6-31</t>
  </si>
  <si>
    <t>622311840RT3</t>
  </si>
  <si>
    <t>ZS ETICS, fasáda, miner.desky PV 260 mm s omítkou silikonovou</t>
  </si>
  <si>
    <t>2. tepelná izolace MV PV - lambda = 0,036 W/m.K  tl. 260 mm kotvená hmoždinkami:</t>
  </si>
  <si>
    <t>skladba D - vstupní část:31</t>
  </si>
  <si>
    <t>622391001R00</t>
  </si>
  <si>
    <t xml:space="preserve">Příplatek-mtž KZS podhledu,izolant,tenkovrst.om. </t>
  </si>
  <si>
    <t>622391125R00</t>
  </si>
  <si>
    <t>Příplatek za hmoždinky STR H kotvení ZS podhledů do dřeva</t>
  </si>
  <si>
    <t>622412213R00</t>
  </si>
  <si>
    <t xml:space="preserve">Nátěr stěn vnějších, slož.1-2,  silikonový </t>
  </si>
  <si>
    <t>Penetrace podkladu v jedné vrstvě a nátěr silikonový ve dvou vrstvách:</t>
  </si>
  <si>
    <t>622421143R00</t>
  </si>
  <si>
    <t xml:space="preserve">Omítka vnější stěn, MVC, štuková, složitost 1-2 </t>
  </si>
  <si>
    <t>jádro + štuk:</t>
  </si>
  <si>
    <t>622422411R00</t>
  </si>
  <si>
    <t xml:space="preserve">Oprava vnějších omítek vápen. hladk. II, do 40 % </t>
  </si>
  <si>
    <t>622422511R00</t>
  </si>
  <si>
    <t xml:space="preserve">Oprava vnějších omítek vápen. hladk. II, do 50 % </t>
  </si>
  <si>
    <t>622451122R00</t>
  </si>
  <si>
    <t xml:space="preserve">Omítka vnější stěn, MC, hrubá zatřená </t>
  </si>
  <si>
    <t>622473187RT2</t>
  </si>
  <si>
    <t>Příplatek za okenní lištu (APU) - montáž včetně dodávky lišty</t>
  </si>
  <si>
    <t>6224771RR00</t>
  </si>
  <si>
    <t>Reprofilace poruch na fasádách a římách systémové řešení</t>
  </si>
  <si>
    <t>podhled JV:6</t>
  </si>
  <si>
    <t>reprofilace římsy:</t>
  </si>
  <si>
    <t>JV:1,5</t>
  </si>
  <si>
    <t>622881RR00</t>
  </si>
  <si>
    <t>D+M označení školy výška písmena 20 cm tvzené PVC tl. 10 mm, nástřik barvou</t>
  </si>
  <si>
    <t>včetně všech kotvících materiálů:</t>
  </si>
  <si>
    <t>Střední zdravotnická škola Beroun:30</t>
  </si>
  <si>
    <t>622882RR00</t>
  </si>
  <si>
    <t>D+M označení školy výška písmena 37 cm tvzené PVC tl. 10 mm, nástřik barvou</t>
  </si>
  <si>
    <t>622883RR00</t>
  </si>
  <si>
    <t xml:space="preserve">Barevná linka na fasádě ( EKG ) </t>
  </si>
  <si>
    <t>výměra změřena kreslícím programem:180</t>
  </si>
  <si>
    <t>621</t>
  </si>
  <si>
    <t>Průzkumy a zkoušky</t>
  </si>
  <si>
    <t>621 Průzkumy a zkoušky</t>
  </si>
  <si>
    <t>ZK1</t>
  </si>
  <si>
    <t xml:space="preserve">Odtrhové zkoušky </t>
  </si>
  <si>
    <t>ZK2</t>
  </si>
  <si>
    <t>Podrobný statický průzkum obvodového pláště lokalizace a popis míst s výskytem poruch</t>
  </si>
  <si>
    <t>ZK3</t>
  </si>
  <si>
    <t xml:space="preserve">Vyhotovení sond pro ověření skladeb </t>
  </si>
  <si>
    <t>skladba D:12</t>
  </si>
  <si>
    <t>skladba S3:5</t>
  </si>
  <si>
    <t>fasáda SZ:2</t>
  </si>
  <si>
    <t>63</t>
  </si>
  <si>
    <t>Podlahy a podlahové konstrukce</t>
  </si>
  <si>
    <t>63 Podlahy a podlahové konstrukce</t>
  </si>
  <si>
    <t>631319180R00</t>
  </si>
  <si>
    <t xml:space="preserve">Příplatek za sklon mazaniny 2 % </t>
  </si>
  <si>
    <t>skladba S5:325*(0,05+0,17)/2</t>
  </si>
  <si>
    <t>631343721R00</t>
  </si>
  <si>
    <t xml:space="preserve">Mazanina z betonu perlitového C -/5   tl. 12 cm </t>
  </si>
  <si>
    <t>632451021R00</t>
  </si>
  <si>
    <t xml:space="preserve">Vyrovnávací potěr MC 15, v pásu, tl. 20 mm </t>
  </si>
  <si>
    <t>639571215R00</t>
  </si>
  <si>
    <t xml:space="preserve">Okapový chodník podél budovy z kačírku tl. 150 mm </t>
  </si>
  <si>
    <t>639571311R00</t>
  </si>
  <si>
    <t xml:space="preserve">Okapový chodník - textilie proti prorůstání 45g/m2 </t>
  </si>
  <si>
    <t>631100001RA0</t>
  </si>
  <si>
    <t>Drobné opravy stáv.podlah dle PD po vybourání otvorů, doplnění stávající podlahy</t>
  </si>
  <si>
    <t>D01:0,9*1*1</t>
  </si>
  <si>
    <t>D02:2,57*1*1</t>
  </si>
  <si>
    <t>6324780RR00</t>
  </si>
  <si>
    <t>Obroušení, očištění a vysátí betonové plochy proříznutí dil. spár ( max 3x3 m)</t>
  </si>
  <si>
    <t>skladba S10:88,9</t>
  </si>
  <si>
    <t>6324781RR00</t>
  </si>
  <si>
    <t>Vyrovnávací stěrka s výztužnou tkaninou tl. 12 mm včetně penetrace</t>
  </si>
  <si>
    <t>6324782RR00</t>
  </si>
  <si>
    <t xml:space="preserve">Renovační potěr  tl. 5 mm </t>
  </si>
  <si>
    <t>8</t>
  </si>
  <si>
    <t>Trubní vedení</t>
  </si>
  <si>
    <t>8 Trubní vedení</t>
  </si>
  <si>
    <t>8313500RR00</t>
  </si>
  <si>
    <t>Napojení z trub PVC hrdlových D 160 mm venkovní rohože na stávající dešť. kanalizaci</t>
  </si>
  <si>
    <t>od čistících zón:1,5+8</t>
  </si>
  <si>
    <t>93</t>
  </si>
  <si>
    <t>Dokončovací práce inženýrskách staveb</t>
  </si>
  <si>
    <t>93 Dokončovací práce inženýrskách staveb</t>
  </si>
  <si>
    <t>938909311R00</t>
  </si>
  <si>
    <t xml:space="preserve">Odstranění nánosu z povrchu podkladu živice/beton </t>
  </si>
  <si>
    <t>čištění komunikací během výstavby:</t>
  </si>
  <si>
    <t>výměra změřena kreslícím programem:1500*30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</si>
  <si>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</si>
  <si>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</si>
  <si>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</si>
  <si>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</si>
  <si>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</si>
  <si>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JV:12*5+41*7+16*3+11*6+17*3</t>
  </si>
  <si>
    <t>SZ:21*3+11*6+20*3+41*7+18*4</t>
  </si>
  <si>
    <t>JZ:28*5+3*7+10*2</t>
  </si>
  <si>
    <t>JZ ze dvora:27*6+12*2+2*6</t>
  </si>
  <si>
    <t>SV:27*6+12*2+2*6+6*7</t>
  </si>
  <si>
    <t>SV ze dvora:15*5</t>
  </si>
  <si>
    <t>941941191R00</t>
  </si>
  <si>
    <t xml:space="preserve">Příplatek za každý měsíc použití lešení k pol.1031 </t>
  </si>
  <si>
    <t>3 měsíce:1754,0000*3</t>
  </si>
  <si>
    <t>941941831R00</t>
  </si>
  <si>
    <t xml:space="preserve">Demontáž lešení leh.řad.s podlahami,š.1 m, H 10 m </t>
  </si>
  <si>
    <t>941955001R00</t>
  </si>
  <si>
    <t xml:space="preserve">Lešení lehké pomocné, výška podlahy do 1,2 m </t>
  </si>
  <si>
    <t>skladba S1:676,9</t>
  </si>
  <si>
    <t>skladba S3:215</t>
  </si>
  <si>
    <t>944944011R00</t>
  </si>
  <si>
    <t xml:space="preserve">Montáž ochranné sítě z umělých vláken </t>
  </si>
  <si>
    <t>944944031R00</t>
  </si>
  <si>
    <t xml:space="preserve">Příplatek za každý měsíc použití sítí k pol. 4011 </t>
  </si>
  <si>
    <t>944944081R00</t>
  </si>
  <si>
    <t xml:space="preserve">Demontáž ochranné sítě z umělých vláken </t>
  </si>
  <si>
    <t>9419000000RR0</t>
  </si>
  <si>
    <t>Lešení lehké pomocné, výška podlahy do 1,2 m pro veškeré práce</t>
  </si>
  <si>
    <t>9419001RR0</t>
  </si>
  <si>
    <t xml:space="preserve">Chráněné průchody v lešení 2x2,5x2 m </t>
  </si>
  <si>
    <t>chráněné vstupy v lešení , 3 x:3</t>
  </si>
  <si>
    <t>peovedení dle dodavatele stavby:</t>
  </si>
  <si>
    <t>949220088RR00</t>
  </si>
  <si>
    <t>Příplatek k lešení - roznášecí konstrukce na všech střechách</t>
  </si>
  <si>
    <t>95</t>
  </si>
  <si>
    <t>Dokončovací konstrukce na pozemních stavbách</t>
  </si>
  <si>
    <t>95 Dokončovací konstrukce na pozemních stavbách</t>
  </si>
  <si>
    <t>952902121R00</t>
  </si>
  <si>
    <t xml:space="preserve">Zametení drsná podlaha </t>
  </si>
  <si>
    <t>skladba S2:439,2</t>
  </si>
  <si>
    <t>952902611R00</t>
  </si>
  <si>
    <t xml:space="preserve">Vysátí prach ostatní plochy </t>
  </si>
  <si>
    <t>skladba S4:215</t>
  </si>
  <si>
    <t>953922113R00</t>
  </si>
  <si>
    <t>Větrací mřížka vnější 150x150 mm protidešťová a protihmyzová</t>
  </si>
  <si>
    <t>953922114R00</t>
  </si>
  <si>
    <t xml:space="preserve">Větrací mřížka vnitřní 150x150 mm </t>
  </si>
  <si>
    <t>955809630RR0</t>
  </si>
  <si>
    <t>Demontáž a opětovná montáž drobných kov.prvků umístěných na venkovní fasádě</t>
  </si>
  <si>
    <t>JV:1+3</t>
  </si>
  <si>
    <t>SZ:1</t>
  </si>
  <si>
    <t>959791115R00</t>
  </si>
  <si>
    <t xml:space="preserve">Odvětrávací trouby z PVC, DN  100 mm </t>
  </si>
  <si>
    <t>1.PP prostupy:9*0,6+9*0,9</t>
  </si>
  <si>
    <t>952901RR00</t>
  </si>
  <si>
    <t>Vyčištění budov o výšce podlaží do 4 m po dokončení všech prací</t>
  </si>
  <si>
    <t>952902RR00</t>
  </si>
  <si>
    <t>Vyklizení a likvidace odpadů mezi vazníky práce ve stísněných prostorách</t>
  </si>
  <si>
    <t>skladba S4:310</t>
  </si>
  <si>
    <t>952903RR00</t>
  </si>
  <si>
    <t xml:space="preserve">Vyklizení a likvidace odpadů v 1.PP </t>
  </si>
  <si>
    <t>900      R00</t>
  </si>
  <si>
    <t>Hzs - nezmeřitelné práce stavební přípomoce -</t>
  </si>
  <si>
    <t>h</t>
  </si>
  <si>
    <t>96</t>
  </si>
  <si>
    <t>Bourání konstrukcí</t>
  </si>
  <si>
    <t>96 Bourání konstrukcí</t>
  </si>
  <si>
    <t>963016211R00</t>
  </si>
  <si>
    <t xml:space="preserve">DMTZ podhledu SDK z kazet 600x600 mm, kov.rošt </t>
  </si>
  <si>
    <t>965041441RT5</t>
  </si>
  <si>
    <t>Bourání mazanin škvárobet. tl. nad 10 cm, nad 4 m2 sbíječka  tl. mazaniny 15 - 20 cm</t>
  </si>
  <si>
    <t>skladba S5:325*0,2</t>
  </si>
  <si>
    <t>965042221RT2</t>
  </si>
  <si>
    <t>Bourání mazanin betonových tl. nad 10 cm, pl. 1 m2 ručně tl. mazaniny 15 - 20 cm</t>
  </si>
  <si>
    <t>SZ:3,8*0,65*0,2</t>
  </si>
  <si>
    <t>žlab SZ:15*0,46*0,2</t>
  </si>
  <si>
    <t>967042711R00</t>
  </si>
  <si>
    <t xml:space="preserve">Odsekání suterénního zdiva plošné </t>
  </si>
  <si>
    <t>967584811R00</t>
  </si>
  <si>
    <t xml:space="preserve">Demontáž větracích mřížek </t>
  </si>
  <si>
    <t>Z06:2</t>
  </si>
  <si>
    <t>Z07:2</t>
  </si>
  <si>
    <t>Z08:1</t>
  </si>
  <si>
    <t>Z09:3</t>
  </si>
  <si>
    <t>Z10:1</t>
  </si>
  <si>
    <t>968062358R00</t>
  </si>
  <si>
    <t>Vyvěšení, vybourání výplní otvorů včetně vnitřního parapetu, sítí, žaluzií</t>
  </si>
  <si>
    <t>97</t>
  </si>
  <si>
    <t>Prorážení otvorů</t>
  </si>
  <si>
    <t>97 Prorážení otvorů</t>
  </si>
  <si>
    <t>970031130R00</t>
  </si>
  <si>
    <t xml:space="preserve">Vrtání jádrové do zdiva cihelného do D 130 mm </t>
  </si>
  <si>
    <t>1.PP prostupy:9*0,45+9*0,75</t>
  </si>
  <si>
    <t>970033130R00</t>
  </si>
  <si>
    <t xml:space="preserve">Příp. za jádr. vrt. ve H nad 1,5m cihel do 130mm </t>
  </si>
  <si>
    <t>970034130R00</t>
  </si>
  <si>
    <t xml:space="preserve">Příp. za jádr. vrt. vod. ve stěně cihel do D 130mm </t>
  </si>
  <si>
    <t>970037130R00</t>
  </si>
  <si>
    <t xml:space="preserve">Příp.časté přem. str. jád. vrt. v cihel do D 130mm </t>
  </si>
  <si>
    <t>978011141R00</t>
  </si>
  <si>
    <t xml:space="preserve">Otlučení omítek vnitřních vápenných stropů do 30 % </t>
  </si>
  <si>
    <t>978011161R00</t>
  </si>
  <si>
    <t xml:space="preserve">Otlučení omítek vnitřních vápenných stropů do 50 % </t>
  </si>
  <si>
    <t>978011191R00</t>
  </si>
  <si>
    <t xml:space="preserve">Otlučení omítek vnitřních vápenných stropů do 100% </t>
  </si>
  <si>
    <t>978012191R00</t>
  </si>
  <si>
    <t xml:space="preserve">Otlučení omítek vnitřních rákosov.stropů do 100 % </t>
  </si>
  <si>
    <t>skladba S3:310</t>
  </si>
  <si>
    <t>978013191R00</t>
  </si>
  <si>
    <t xml:space="preserve">Otlučení omítek vnitřních stěn v rozsahu do 100 % </t>
  </si>
  <si>
    <t>978015251R00</t>
  </si>
  <si>
    <t xml:space="preserve">Otlučení omítek vnějších MVC v složit.1-4 do 40 % </t>
  </si>
  <si>
    <t>978015261R00</t>
  </si>
  <si>
    <t xml:space="preserve">Otlučení omítek vnějších MVC v složit.1-4 do 50 % </t>
  </si>
  <si>
    <t>978015291R00</t>
  </si>
  <si>
    <t xml:space="preserve">Otlučení omítek vnějších MVC v složit.1-4 do 100 % </t>
  </si>
  <si>
    <t>978023411R00</t>
  </si>
  <si>
    <t xml:space="preserve">Vysekání a úprava spár zdiva cihelného mimo komín. </t>
  </si>
  <si>
    <t>978027113R00</t>
  </si>
  <si>
    <t xml:space="preserve">Odstranění nátěrů fasád </t>
  </si>
  <si>
    <t>978059631R00</t>
  </si>
  <si>
    <t xml:space="preserve">Odsekání vnějších obkladů stěn nad 2 m2 </t>
  </si>
  <si>
    <t>SV:8,5</t>
  </si>
  <si>
    <t>979071136R00</t>
  </si>
  <si>
    <t>Očištění, odmaštění a omytí fasád, střech tlakovou vodou</t>
  </si>
  <si>
    <t>99</t>
  </si>
  <si>
    <t>Staveništní přesun hmot</t>
  </si>
  <si>
    <t>99 Staveništní přesun hmot</t>
  </si>
  <si>
    <t>999281211R00</t>
  </si>
  <si>
    <t xml:space="preserve">Přesun hmot, opravy vněj. plášťů výšky do 25 m </t>
  </si>
  <si>
    <t>t</t>
  </si>
  <si>
    <t>711</t>
  </si>
  <si>
    <t>Izolace proti vodě</t>
  </si>
  <si>
    <t>711 Izolace proti vodě</t>
  </si>
  <si>
    <t>711130201R00</t>
  </si>
  <si>
    <t xml:space="preserve">Odstr.izolace proti vlhk.svis. pásy na sucho,1vrs </t>
  </si>
  <si>
    <t>1.PP V:5,85*1</t>
  </si>
  <si>
    <t>711132311R00</t>
  </si>
  <si>
    <t xml:space="preserve">Prov. izolace nopovou fólií svisle, vč.uchyc.prvků </t>
  </si>
  <si>
    <t>skladba C:242,12*1,1</t>
  </si>
  <si>
    <t>711212115R00</t>
  </si>
  <si>
    <t>Hydroizolační stěrka dle PD</t>
  </si>
  <si>
    <t>anglické dvorky SZ+JZ:(1,5+0,5)*2*0,6*5</t>
  </si>
  <si>
    <t>711491272RZ1</t>
  </si>
  <si>
    <t>Izolace tlaková, ochranná textilie svislá včetně dodávky textilie standart</t>
  </si>
  <si>
    <t>711777278R00</t>
  </si>
  <si>
    <t xml:space="preserve">Opracování prostupů přírub termoplast.D do 200 mm </t>
  </si>
  <si>
    <t>1.PP:18</t>
  </si>
  <si>
    <t>2832314012</t>
  </si>
  <si>
    <t>Fólie nopová , nop min 12  mm</t>
  </si>
  <si>
    <t>skladba C:242,12*1,1*1,15</t>
  </si>
  <si>
    <t>998711101R00</t>
  </si>
  <si>
    <t xml:space="preserve">Přesun hmot pro izolace proti vodě, výšky do 6 m </t>
  </si>
  <si>
    <t>712</t>
  </si>
  <si>
    <t>Živičné krytiny</t>
  </si>
  <si>
    <t>712 Živičné krytiny</t>
  </si>
  <si>
    <t>712300833RT3</t>
  </si>
  <si>
    <t>Odstranění živičné krytiny střech do 10° 3vrstvé z ploch jednotlivě nad 20 m2</t>
  </si>
  <si>
    <t>skladba S5:325</t>
  </si>
  <si>
    <t>712300834R00</t>
  </si>
  <si>
    <t xml:space="preserve">Příplatek za odstranění každé další vrstvy </t>
  </si>
  <si>
    <t>skladba S5:325*3</t>
  </si>
  <si>
    <t>712311101RZ1</t>
  </si>
  <si>
    <t>Povlaková krytina střech do 10°, za studena ALP 1 x nátěr - včetně dodávky ALP</t>
  </si>
  <si>
    <t>712341560R00</t>
  </si>
  <si>
    <t>Parotěsná zábrana - asfaltový modif. pás s nosnou vložkou z polyester rohože</t>
  </si>
  <si>
    <t>712373112RT3</t>
  </si>
  <si>
    <t>Krytina střech do 10° fólie, 6 kotev/m2, na beton tl. izolace do 400 mm, folie tl. 1,5 mm</t>
  </si>
  <si>
    <t>712377016R00</t>
  </si>
  <si>
    <t>" L " profil  RŠ 100 mm poplastovaný plech tl. 0,6 mm - systémové řešení</t>
  </si>
  <si>
    <t>712377021R00</t>
  </si>
  <si>
    <t>Ukončení střechy RŠ 250 mm, poplastovaný plech ocel. pozink. plech tl. 0,6 mm - systémové řešení</t>
  </si>
  <si>
    <t>dle výpisu klempířských konstrukcí:</t>
  </si>
  <si>
    <t>K10:71,4</t>
  </si>
  <si>
    <t>712377022R00</t>
  </si>
  <si>
    <t>Ukončovací krycí lišta  RŠ 250 mm poplastovaný plech tl. 0,6 mm - systémové řešení</t>
  </si>
  <si>
    <t>K11:16,8</t>
  </si>
  <si>
    <t>712391171RZ3</t>
  </si>
  <si>
    <t>Povlaková krytina střech do 10°, podklad. textilie 1 vrstva - včetně dodávky textilie 300 g/m2</t>
  </si>
  <si>
    <t>762088113R00</t>
  </si>
  <si>
    <t xml:space="preserve">Zakrývání provizorní plachtou 12x15m,vč.odstranění </t>
  </si>
  <si>
    <t>výměra změřena kreslícím programem:1</t>
  </si>
  <si>
    <t>762088116R00</t>
  </si>
  <si>
    <t xml:space="preserve">Zakrývání provizorní plachtou 15x20m,vč.odstranění </t>
  </si>
  <si>
    <t>R712</t>
  </si>
  <si>
    <t xml:space="preserve">Provizorní konstrukce na střeše proti zatečení </t>
  </si>
  <si>
    <t>998712101R00</t>
  </si>
  <si>
    <t xml:space="preserve">Přesun hmot pro povlakové krytiny, výšky do 6 m </t>
  </si>
  <si>
    <t>713</t>
  </si>
  <si>
    <t>Izolace tepelné</t>
  </si>
  <si>
    <t>713 Izolace tepelné</t>
  </si>
  <si>
    <t>713100823R00</t>
  </si>
  <si>
    <t xml:space="preserve">Odstr. tepelné izolace, kombidesky 1str. tl. 5 cm </t>
  </si>
  <si>
    <t>713111132RT2</t>
  </si>
  <si>
    <t>Izolace tepelné stropů, vložené do podhledů 2 vrstvy - materiál ve specifikaci</t>
  </si>
  <si>
    <t>713111210RK2</t>
  </si>
  <si>
    <t>Montáž parozábrany podlah s přelepením spojů materiál parozábrany ve specifikaci</t>
  </si>
  <si>
    <t>713111221RS2</t>
  </si>
  <si>
    <t>Montáž parozábrany, zavěšené podhl., přelep. spojů parotěsná folie sd, min=300, systémová páska</t>
  </si>
  <si>
    <t>713121111RT1</t>
  </si>
  <si>
    <t>Izolace tepelná podlah na sucho, jednovrstvá materiál ve specifikaci</t>
  </si>
  <si>
    <t>detail zateplení pozednice:</t>
  </si>
  <si>
    <t>S2 - pozednice 100 mm:47</t>
  </si>
  <si>
    <t>S2 - římsa 20 mm:37</t>
  </si>
  <si>
    <t>713121121RT1</t>
  </si>
  <si>
    <t>Izolace tepelná podlah na sucho, dvouvrstvá materiál ve specifikaci</t>
  </si>
  <si>
    <t>713141125R00</t>
  </si>
  <si>
    <t xml:space="preserve">Izolace tepelná střech, desky, na lepidlo PUK </t>
  </si>
  <si>
    <t>713141151R00</t>
  </si>
  <si>
    <t xml:space="preserve">Izolace tepelná střech kladená na sucho 1vrstvá </t>
  </si>
  <si>
    <t>713311101RZ1</t>
  </si>
  <si>
    <t>Penetrační nátěr, za studena ALP 1 x nátěr - včetně dodávky ALP</t>
  </si>
  <si>
    <t>713341560R00</t>
  </si>
  <si>
    <t xml:space="preserve">Parotěsná zábrana - asfaltový modif. pás SBS </t>
  </si>
  <si>
    <t>713799311RK3</t>
  </si>
  <si>
    <t>Pojistná ochranna folie s  přelepením spojů difúzně otevřená</t>
  </si>
  <si>
    <t>7130RR00</t>
  </si>
  <si>
    <t xml:space="preserve">Příplatek za práci ve stísněných prostorách S4 </t>
  </si>
  <si>
    <t>713461RR00</t>
  </si>
  <si>
    <t>Izolace potrubí do DN 150 mm v krovu TI MW tl. 20 mm</t>
  </si>
  <si>
    <t>28375704</t>
  </si>
  <si>
    <t>Deska izolační stabilizov. EPS 100S  1000 x 500 mm součinitel tepelné vodivosti:  0,037 W/mK</t>
  </si>
  <si>
    <t>skladba S5:325*0,26*1,02</t>
  </si>
  <si>
    <t>631508171</t>
  </si>
  <si>
    <t>Fólie parotěsná sd min=300</t>
  </si>
  <si>
    <t>skladba S4:310*1,15</t>
  </si>
  <si>
    <t>6315140612125</t>
  </si>
  <si>
    <t>Minerální tepelná izolace lambda = 0,04 W/m.K</t>
  </si>
  <si>
    <t>skladba S2:439,2*0,26*1,02</t>
  </si>
  <si>
    <t>skladba S3:215*0,3*1,02</t>
  </si>
  <si>
    <t>skladba S4:310*0,3*1,02</t>
  </si>
  <si>
    <t>S2 - pozednice 100 mm:47*0,1*1,02</t>
  </si>
  <si>
    <t>S2 - římsa 20 mm:37*0,02*1,02</t>
  </si>
  <si>
    <t>998713101R00</t>
  </si>
  <si>
    <t xml:space="preserve">Přesun hmot pro izolace tepelné, výšky do 6 m </t>
  </si>
  <si>
    <t>721</t>
  </si>
  <si>
    <t>Vnitřní kanalizace</t>
  </si>
  <si>
    <t>721 Vnitřní kanalizace</t>
  </si>
  <si>
    <t>7211210RR00</t>
  </si>
  <si>
    <t xml:space="preserve">Posunutí vývodu odvětrání mezi objekty "3 a 5 " </t>
  </si>
  <si>
    <t>přesun odvětraní plastovou trubkou DN 100 o 300 mm, rozebraní zámkové dlažby, výkop, přeskládání dlažby:1</t>
  </si>
  <si>
    <t>včetně dodávky 1 ks plastové protidešťové a protihmyzové mřížky 150/150 mm na fasádu:</t>
  </si>
  <si>
    <t>731</t>
  </si>
  <si>
    <t>Kotelny</t>
  </si>
  <si>
    <t>731 Kotelny</t>
  </si>
  <si>
    <t>900      RT5</t>
  </si>
  <si>
    <t>HZS - Vyregulování předávací stanice CZT Práce v tarifní třídě 8</t>
  </si>
  <si>
    <t>733</t>
  </si>
  <si>
    <t>Rozvod potrubí</t>
  </si>
  <si>
    <t>733 Rozvod potrubí</t>
  </si>
  <si>
    <t>73311RR00</t>
  </si>
  <si>
    <t>Převěšení stávajícího potrubí pod stropem v 1.PP ( voda, ut)</t>
  </si>
  <si>
    <t>včetně úprav závěsů a kotvení, prodloužení a napojení potrubí, doplnění nových armatur:200</t>
  </si>
  <si>
    <t>73312R00</t>
  </si>
  <si>
    <t>Prověření funkčnosti plynového potrubí na fasádě odstranění</t>
  </si>
  <si>
    <t>SZ:25</t>
  </si>
  <si>
    <t>73313RR00</t>
  </si>
  <si>
    <t>Odstranění stávajícího potrubí pod stropem v 1.PP ( voda, ut)</t>
  </si>
  <si>
    <t>včetně odstranění závěsů a kotvení, zaslepení potrubí:100</t>
  </si>
  <si>
    <t>735</t>
  </si>
  <si>
    <t>Otopná tělesa</t>
  </si>
  <si>
    <t>735 Otopná tělesa</t>
  </si>
  <si>
    <t>900      RT1</t>
  </si>
  <si>
    <t>HZS - vyregulování armatur otopných těles Práce v tarifní třídě 4</t>
  </si>
  <si>
    <t>762</t>
  </si>
  <si>
    <t>Konstrukce tesařské</t>
  </si>
  <si>
    <t>762 Konstrukce tesařské</t>
  </si>
  <si>
    <t>762083123R00</t>
  </si>
  <si>
    <t>Očištění stávajících konstrukcí dřevěného krovu mechanicky + nástřik</t>
  </si>
  <si>
    <t>skladba S4:215*0,07</t>
  </si>
  <si>
    <t>762332931RT6</t>
  </si>
  <si>
    <t>Doplnění střešní vazby z hranolů do 120 cm2 vč.dod fošen 25 x 100 mm</t>
  </si>
  <si>
    <t>dle statiky:</t>
  </si>
  <si>
    <t>skladba S4:0,95*4*20</t>
  </si>
  <si>
    <t>762332931RT7</t>
  </si>
  <si>
    <t>Doplnění střešní vazby z hranolů do 120 cm2 vč.dod fošen 25 x 130 mm</t>
  </si>
  <si>
    <t>skladba S4:3,4*2*20</t>
  </si>
  <si>
    <t>762342206RT2</t>
  </si>
  <si>
    <t>Pomocné laťování podhledů, vzdálenost latí 50 cm včetně dodávky řeziva, latě 2,4/5 cm</t>
  </si>
  <si>
    <t>762395000R00</t>
  </si>
  <si>
    <t xml:space="preserve">Spojovací a ochranné prostředky pro střechy </t>
  </si>
  <si>
    <t>skladba S4:0,95*4*20*0,025*0,1</t>
  </si>
  <si>
    <t>skladba S4:3,4*2*20*0,025*0,13</t>
  </si>
  <si>
    <t>762512245RT6</t>
  </si>
  <si>
    <t>Položení podlah pod PVC šroubováním včetně dodávky, deska OSB P+D tl. 22 mm</t>
  </si>
  <si>
    <t>skladba S2:38*2</t>
  </si>
  <si>
    <t>skladba S4:25*0,5</t>
  </si>
  <si>
    <t>762595000R00</t>
  </si>
  <si>
    <t xml:space="preserve">Spojovací a ochranné prostředky k položení podlah </t>
  </si>
  <si>
    <t>skladba S2:38*2*0,022</t>
  </si>
  <si>
    <t>skladba S4:25*0,5*0,022</t>
  </si>
  <si>
    <t>762841812R00</t>
  </si>
  <si>
    <t xml:space="preserve">Demontáž podbíjení obkladů stropů s omítkou </t>
  </si>
  <si>
    <t>7625950RR00</t>
  </si>
  <si>
    <t>D+M roštů z trámků 80/100 á 0,6 m kostky z XPS 150/150/260 mm á 1,0 m</t>
  </si>
  <si>
    <t>7625951RR00</t>
  </si>
  <si>
    <t>D+M roštů z trámků 60/100 á 0,6 m kostky z XPS 150/150/300 mm á 1,0 m</t>
  </si>
  <si>
    <t>762595512RR00</t>
  </si>
  <si>
    <t xml:space="preserve">D+M detailu okapové hrany ploché střechy </t>
  </si>
  <si>
    <t>dle výkresu detailů:</t>
  </si>
  <si>
    <t>2 x OSB deska tl. 25 mm, šířka 290 mm:</t>
  </si>
  <si>
    <t>zaklopení římsy OSB deskou tl. 20 mm šířky 400 mm a 400 mm:</t>
  </si>
  <si>
    <t>trámek 140/120 mm podél a trámek 140/100 mm dl. 600 mm á 0,8 m:</t>
  </si>
  <si>
    <t>včetně všech kotvících, spojovacích a ochranných prostředk§:</t>
  </si>
  <si>
    <t>dle K10:71,4</t>
  </si>
  <si>
    <t>762595513RR00</t>
  </si>
  <si>
    <t xml:space="preserve">D+M detailu boční strany říms </t>
  </si>
  <si>
    <t>cementotřísková deska s povrchovou úpravou tl. 20 mm výšky 550 mm, pro venkovní použití:</t>
  </si>
  <si>
    <t>kotvená přes latě 30x50 mm:</t>
  </si>
  <si>
    <t>dle K07:143,2</t>
  </si>
  <si>
    <t>objekt 1:40,5*2+12,7*2</t>
  </si>
  <si>
    <t>objekt 4:36*2</t>
  </si>
  <si>
    <t>762595514RR00</t>
  </si>
  <si>
    <t xml:space="preserve">D+M detailu spodní strany říms </t>
  </si>
  <si>
    <t>cementotřísková deska s povrchovou úpravou tl. 20 mm výšky 550 mm, pro venkovní použití - nepohledová:</t>
  </si>
  <si>
    <t>včetně všech kotvících, spojovacích a ochranných prostředků:</t>
  </si>
  <si>
    <t>okraj střechy dle výkresu detailů - pro provedení TI:</t>
  </si>
  <si>
    <t>S4:36*2*0,5</t>
  </si>
  <si>
    <t>998762102R00</t>
  </si>
  <si>
    <t xml:space="preserve">Přesun hmot pro tesařské konstrukce, výšky do 12 m </t>
  </si>
  <si>
    <t>764</t>
  </si>
  <si>
    <t>Konstrukce klempířské</t>
  </si>
  <si>
    <t>764 Konstrukce klempířské</t>
  </si>
  <si>
    <t>764242110R00</t>
  </si>
  <si>
    <t>Lapač střešních splavenin včetně úpravy napojení na stávající kanalizaci - posun dle tlouštky ZS</t>
  </si>
  <si>
    <t>764321819R00</t>
  </si>
  <si>
    <t>Demontáž klempířských plechování do rš 500 mm, do 30°</t>
  </si>
  <si>
    <t>K07:143,2</t>
  </si>
  <si>
    <t>K08:27,4</t>
  </si>
  <si>
    <t>K09:28</t>
  </si>
  <si>
    <t>764410850R00</t>
  </si>
  <si>
    <t xml:space="preserve">Demontáž oplechování parapetů,rš od 100 do 330 mm </t>
  </si>
  <si>
    <t>K01:</t>
  </si>
  <si>
    <t>O01:1,15*5</t>
  </si>
  <si>
    <t>O10:1,15*1</t>
  </si>
  <si>
    <t>O12:1,2*26</t>
  </si>
  <si>
    <t>O13:1,48*3</t>
  </si>
  <si>
    <t>K02:</t>
  </si>
  <si>
    <t>O02:1,48*15</t>
  </si>
  <si>
    <t>O04:0,6*24</t>
  </si>
  <si>
    <t>O08:0,55*1</t>
  </si>
  <si>
    <t>K03:</t>
  </si>
  <si>
    <t>O03:1,5*2</t>
  </si>
  <si>
    <t>O05:0,87*6</t>
  </si>
  <si>
    <t>O06:1,2*3</t>
  </si>
  <si>
    <t>O07:0,7*12</t>
  </si>
  <si>
    <t>O09:0,75*6</t>
  </si>
  <si>
    <t>O11:1,65*1</t>
  </si>
  <si>
    <t>O14:2,4*10</t>
  </si>
  <si>
    <t>O15:1,3*6</t>
  </si>
  <si>
    <t>O16:1,2*10</t>
  </si>
  <si>
    <t>O21:0,6*2</t>
  </si>
  <si>
    <t>O22:1,35*1</t>
  </si>
  <si>
    <t>K04:</t>
  </si>
  <si>
    <t>O17:0,9*2</t>
  </si>
  <si>
    <t>O18:0,6*6</t>
  </si>
  <si>
    <t>O19:0,9*8</t>
  </si>
  <si>
    <t>O20:0,85*1</t>
  </si>
  <si>
    <t>764908103RT3</t>
  </si>
  <si>
    <t>Kotlík žlabový,vel.žlabu 190 mm ocel. pozink. plech, PÚ polyester lakem</t>
  </si>
  <si>
    <t>764908188RT2</t>
  </si>
  <si>
    <t>Žlab podokapní půlkruhový ,velikost 190 mm ocel. pozink. plech, PÚ polyester lakem</t>
  </si>
  <si>
    <t>Dodávka a montáž podokapního půlkruhového žlabu včetně háků, čel, spojek žlabu a správkové barvy:</t>
  </si>
  <si>
    <t>K06:143,4</t>
  </si>
  <si>
    <t>764908189RT2</t>
  </si>
  <si>
    <t>Odpadní trouba kruhová , D 125 mm žárově pozink plech tl. 0,7 mm s PÚ polyester lakem</t>
  </si>
  <si>
    <t>Dodávka a montáž kruhových odpadních trub včetně mezikusů, kolen, objímek a správkové barvy:</t>
  </si>
  <si>
    <t>K05:70,4</t>
  </si>
  <si>
    <t>764908323K01</t>
  </si>
  <si>
    <t>Oplechování parapetů, rš 380 mm, ocel. zinkovaný plech tl. 0,7 mm s PÚ polyester lakem, bílý</t>
  </si>
  <si>
    <t>764908323K02</t>
  </si>
  <si>
    <t>Oplechování parapetů, rš 340 mm, ocel. zinkovaný plech tl. 0,7 mm s PÚ polyester lakem, bílý</t>
  </si>
  <si>
    <t>764908323K03</t>
  </si>
  <si>
    <t>Oplechování parapetů, rš 350 mm, ocel. zinkovaný plech tl. 0,7 mm s PÚ polyester lakem, bílý</t>
  </si>
  <si>
    <t>764908323K04</t>
  </si>
  <si>
    <t>Oplechování parapetů, rš 290 mm, ocel. zinkovaný plech tl. 0,7 mm s PÚ polyester lakem, bílý</t>
  </si>
  <si>
    <t>764908963R01</t>
  </si>
  <si>
    <t>Oplechování zdí, rš 250 mm, ocel. zinkovaný plech tl. 0,5 mm s PÚ polyester lakem, bílý</t>
  </si>
  <si>
    <t>764908964R01</t>
  </si>
  <si>
    <t>Závětrná lišta, rš 420 mm, ocel. zinkovaný plech s PÚ polyester lakem, bílý</t>
  </si>
  <si>
    <t>764908966R01</t>
  </si>
  <si>
    <t>Okapní plech RŠ 320 mm, PÚ polyester lakem ocel. pozink. plech tl. 0,5 mm</t>
  </si>
  <si>
    <t>764900035RA0</t>
  </si>
  <si>
    <t xml:space="preserve">Demontáž podokapních žlabů půlkruhových </t>
  </si>
  <si>
    <t>764900040RA0</t>
  </si>
  <si>
    <t xml:space="preserve">Demontáž odpadních trub </t>
  </si>
  <si>
    <t>7649089RR0</t>
  </si>
  <si>
    <t>Dmtž + zpětná mtž žlabů, dodání nových háků úprava napojení, dodávka 10 % nových žlabů</t>
  </si>
  <si>
    <t>objekt 1 a 3:41*2+13*2+20*4</t>
  </si>
  <si>
    <t>998764101R00</t>
  </si>
  <si>
    <t xml:space="preserve">Přesun hmot pro klempířské konstr., výšky do 6 m </t>
  </si>
  <si>
    <t>766</t>
  </si>
  <si>
    <t>Konstrukce truhlářské</t>
  </si>
  <si>
    <t>766 Konstrukce truhlářské</t>
  </si>
  <si>
    <t>766421821R00</t>
  </si>
  <si>
    <t xml:space="preserve">Demontáž obložení stropů palubkami </t>
  </si>
  <si>
    <t>766421822R00</t>
  </si>
  <si>
    <t xml:space="preserve">Demontáž podkladových roštů obložení podhledů </t>
  </si>
  <si>
    <t>766601216RT1</t>
  </si>
  <si>
    <t xml:space="preserve">Těsnění oken.spáry, ostění </t>
  </si>
  <si>
    <t>766601229RT1</t>
  </si>
  <si>
    <t xml:space="preserve">Těsnění oken.spáry,parapet </t>
  </si>
  <si>
    <t>766231R00</t>
  </si>
  <si>
    <t>Dmtž+ mtž + dodávka sklápěcí půdní schody 600/1000 mm</t>
  </si>
  <si>
    <t>Půdní schody dřevěné, stahovací:3</t>
  </si>
  <si>
    <t>se zatepleným poklopem s vnitřní protipožární vložkou, obvodové těsnění zaručují těsnost pří vzniku požáru s protipožární odolností 30 min :</t>
  </si>
  <si>
    <t>998766101R00</t>
  </si>
  <si>
    <t xml:space="preserve">Přesun hmot pro truhlářské konstr., výšky do 6 m </t>
  </si>
  <si>
    <t>767</t>
  </si>
  <si>
    <t>Konstrukce zámečnické</t>
  </si>
  <si>
    <t>767 Konstrukce zámečnické</t>
  </si>
  <si>
    <t>767587000R00</t>
  </si>
  <si>
    <t>Podhledy kazetové, rošt, kazety 60 x 60 cm výplňová izolace tl. 50 mm</t>
  </si>
  <si>
    <t>odpočet místnosti s pevným SDK:-(1,17+2,6+1,11+3,28+5,47+11,3)</t>
  </si>
  <si>
    <t>767996801R00</t>
  </si>
  <si>
    <t xml:space="preserve">Demontáž atypických ocelových konstr. do 50 kg </t>
  </si>
  <si>
    <t>kg</t>
  </si>
  <si>
    <t>Z01:1,84*0,9*5*25</t>
  </si>
  <si>
    <t>Z02:1,56*0,87*13*25</t>
  </si>
  <si>
    <t>Z03:1,26*0,9*1*25</t>
  </si>
  <si>
    <t>Z04:0,76*1,5*5*25</t>
  </si>
  <si>
    <t>Z05:1,24*1,5*2*25</t>
  </si>
  <si>
    <t>Z11:1,06*0,4*8*25</t>
  </si>
  <si>
    <t>Z12:1,5*0,75*23*20</t>
  </si>
  <si>
    <t>Z13:4,7*20</t>
  </si>
  <si>
    <t>Z17:5,46*0,9*1*25</t>
  </si>
  <si>
    <t>Z18:2*3</t>
  </si>
  <si>
    <t>plech skříň SZ:20</t>
  </si>
  <si>
    <t>7670000004RR0</t>
  </si>
  <si>
    <t>Dmtž + zpětná mtž stříšky z makrolonu včetně úpravy kotvení</t>
  </si>
  <si>
    <t>7670000004Z01</t>
  </si>
  <si>
    <t>D+M ocelové mříže Z01 1840x900 mm</t>
  </si>
  <si>
    <t>podrobná specifikace ve výpisu zámečnických výrobků:</t>
  </si>
  <si>
    <t>položka obsahuje veškeré materiály, montáž, povrchovou úpravu, spojovací a ochranné prostředky:</t>
  </si>
  <si>
    <t>Z01:5</t>
  </si>
  <si>
    <t>7670000004Z02</t>
  </si>
  <si>
    <t>D+M ocelové mříže Z02 1560x870 mm</t>
  </si>
  <si>
    <t>Z02:13</t>
  </si>
  <si>
    <t>7670000004Z03</t>
  </si>
  <si>
    <t>D+M ocelové mříže Z03 1260x900 mm</t>
  </si>
  <si>
    <t>Z03:1</t>
  </si>
  <si>
    <t>7670000004Z04</t>
  </si>
  <si>
    <t>D+M ocelové mříže Z04 1120x1500 mm</t>
  </si>
  <si>
    <t>Z04:5</t>
  </si>
  <si>
    <t>7670000004Z05</t>
  </si>
  <si>
    <t>D+M ocelové mříže Z05 1240x1500 mm</t>
  </si>
  <si>
    <t>Z05:2</t>
  </si>
  <si>
    <t>7670000004Z06</t>
  </si>
  <si>
    <t>D+M ocelové VZT mřížky  Z06 300x300 mm - žárově zinkovaná</t>
  </si>
  <si>
    <t>7670000004Z07</t>
  </si>
  <si>
    <t>D+M ocelové VZT mřížky  Z07 D 150 mm - žárově zinkovaná</t>
  </si>
  <si>
    <t>7670000004Z08</t>
  </si>
  <si>
    <t>D+M ocelové VZT mřížky  Z08 100x100 mm - žárově zinkovaná</t>
  </si>
  <si>
    <t>7670000004Z09</t>
  </si>
  <si>
    <t>D+M ocelové VZT mřížky  Z09 200x200 mm - žárově zinkovaná</t>
  </si>
  <si>
    <t>7670000004Z10</t>
  </si>
  <si>
    <t>D+M ocelové VZT mřížky  Z10 D 200 mm - žárově zinkovaná</t>
  </si>
  <si>
    <t>7670000004Z11</t>
  </si>
  <si>
    <t>D+M ocelové mříže Z11 1060x400 mm</t>
  </si>
  <si>
    <t>Z11:8</t>
  </si>
  <si>
    <t>7670000004Z12</t>
  </si>
  <si>
    <t>D+M mříže anglického dvorku  Z12 1500x750 mm, rošt z tahokovu, oko 30/30</t>
  </si>
  <si>
    <t>Z12:5</t>
  </si>
  <si>
    <t>7670000004Z13</t>
  </si>
  <si>
    <t>D+M ocelový žebřík s přesahem, kotvený do fasády včetně kotvení a ochranného koše</t>
  </si>
  <si>
    <t>Z13:4,7</t>
  </si>
  <si>
    <t>7670000004Z14</t>
  </si>
  <si>
    <t>D+M venkovní rohož zapuštěná  Z14 1000x500 mm, žárově zinkovaná, vč. vaničky a rámu</t>
  </si>
  <si>
    <t>Z14:1</t>
  </si>
  <si>
    <t>7670000004Z15</t>
  </si>
  <si>
    <t>D+M venkovní rohož zapuštěná  Z15 1500x600 mm, žárově zinkovaná, vč. vaničky a rámu</t>
  </si>
  <si>
    <t>Z15:1</t>
  </si>
  <si>
    <t>7670000004Z16</t>
  </si>
  <si>
    <t>D+M ocelové VZT mřížky  Z16 D 300 mm - žárově zinkovaná</t>
  </si>
  <si>
    <t>Z16:2</t>
  </si>
  <si>
    <t>7670000004Z17</t>
  </si>
  <si>
    <t>D+M ocelové mříže Z17 5460x900 mm</t>
  </si>
  <si>
    <t>Z17:1</t>
  </si>
  <si>
    <t>7670000004Z18</t>
  </si>
  <si>
    <t>D+M fasádní vlajkový držák  Z18 150x150 mm, nerez ocel</t>
  </si>
  <si>
    <t>Z18:2</t>
  </si>
  <si>
    <t>7670000004Z20</t>
  </si>
  <si>
    <t xml:space="preserve">D+M plotového pole 800/1500 mm </t>
  </si>
  <si>
    <t>položka obsahuje veškeré materiály, montáž, povrchovou úpravu, spojovací a ochranné prostředky:1</t>
  </si>
  <si>
    <t>998767101R00</t>
  </si>
  <si>
    <t xml:space="preserve">Přesun hmot pro zámečnické konstr., výšky do 6 m </t>
  </si>
  <si>
    <t>769</t>
  </si>
  <si>
    <t>Otvorové prvky z plastu</t>
  </si>
  <si>
    <t>769 Otvorové prvky z plastu</t>
  </si>
  <si>
    <t>7696110O01</t>
  </si>
  <si>
    <t>D+M okna  plastového 1150x 550 mm dle popisu výplně otvorů Uw = 1,2 W/m2K</t>
  </si>
  <si>
    <t>plastové okno dle popisu výplní otvorů  ( obecné požadavky):</t>
  </si>
  <si>
    <t>jednokřídlé okno, plastový profil, :</t>
  </si>
  <si>
    <t>otvíravé sklopné, izolační dvojsklo:</t>
  </si>
  <si>
    <t>systém ETICS přetažen přes rám:</t>
  </si>
  <si>
    <t>podrobná specifikace v Technické zprávě a Výpisu výplní otvorů:</t>
  </si>
  <si>
    <t>O01:5</t>
  </si>
  <si>
    <t>7696111D01</t>
  </si>
  <si>
    <t>D+M dveří plastových 900x 1970 mm dle popisu výplně otvorů Ud = 1,2 W/m2K</t>
  </si>
  <si>
    <t>plastové dveře dle popisu výplní otvorů  ( obecné požadavky):</t>
  </si>
  <si>
    <t>vchodové jednokřídlé, plastový profil, :</t>
  </si>
  <si>
    <t>izolační dvojsklo, kování koule-klika, bezpečnostní zámek:</t>
  </si>
  <si>
    <t>D01:1</t>
  </si>
  <si>
    <t>7696111D02</t>
  </si>
  <si>
    <t>D+M dveří plastových 2570x 2300 mm dle popisu výplně otvorů Ud = 1,2 W/m2K</t>
  </si>
  <si>
    <t>plastové vrata dle popisu výplní otvorů  ( obecné požadavky):</t>
  </si>
  <si>
    <t>vrata dvoukřídlá, plastový profil, :</t>
  </si>
  <si>
    <t>plná, kování koule-klika, bezpečnostní zámek:</t>
  </si>
  <si>
    <t>D02:1</t>
  </si>
  <si>
    <t>783</t>
  </si>
  <si>
    <t>Nátěry</t>
  </si>
  <si>
    <t>783 Nátěry</t>
  </si>
  <si>
    <t>783950010RA0</t>
  </si>
  <si>
    <t xml:space="preserve">Oprava nátěrů kovových konstrukcí syntet. lakem </t>
  </si>
  <si>
    <t>el. dvířka:1,3*0,5+1*0,5</t>
  </si>
  <si>
    <t>784</t>
  </si>
  <si>
    <t>Malby</t>
  </si>
  <si>
    <t>784 Malby</t>
  </si>
  <si>
    <t>784161601R00</t>
  </si>
  <si>
    <t xml:space="preserve">Penetrace podkladu nátěrem standart, 1 x </t>
  </si>
  <si>
    <t>omítka špalet:11,604</t>
  </si>
  <si>
    <t>omítka sanační:87,1324</t>
  </si>
  <si>
    <t>šířka 30 cm:</t>
  </si>
  <si>
    <t>-641,46*0,7</t>
  </si>
  <si>
    <t>784165512R00</t>
  </si>
  <si>
    <t xml:space="preserve">Malba tekutá , bílá, bez penetrace, 2 x </t>
  </si>
  <si>
    <t>784950030RAA</t>
  </si>
  <si>
    <t>Oprava maleb z malířských směsí oškrábání, umytí, vyhlazení, 2x malba</t>
  </si>
  <si>
    <t>omítky dozdívek, po vybourání otvorů a podhledů:50*5</t>
  </si>
  <si>
    <t>M21</t>
  </si>
  <si>
    <t>Elektromontáže</t>
  </si>
  <si>
    <t>M21 Elektromontáže</t>
  </si>
  <si>
    <t>M21881212</t>
  </si>
  <si>
    <t xml:space="preserve">D+M elektroinstalace dle samostatného výkazu </t>
  </si>
  <si>
    <t>M21881213</t>
  </si>
  <si>
    <t xml:space="preserve">D+M bleskosvodu dle samostatného výkazu </t>
  </si>
  <si>
    <t>M218813</t>
  </si>
  <si>
    <t>Zasekání kabelového vedení, uložení do chráníčky a opetovné začištění</t>
  </si>
  <si>
    <t>M218814</t>
  </si>
  <si>
    <t xml:space="preserve">Polohový posun pilířku ČEZ  - pohled SZ </t>
  </si>
  <si>
    <t>M24</t>
  </si>
  <si>
    <t>Montáže vzduchotechnických zařízení</t>
  </si>
  <si>
    <t>M24 Montáže vzduchotechnických zařízení</t>
  </si>
  <si>
    <t>M2412RR00</t>
  </si>
  <si>
    <t>Dmtž VZT potrubí D 300 mm včetně kotvení</t>
  </si>
  <si>
    <t>1.PP:40</t>
  </si>
  <si>
    <t>M24RR00</t>
  </si>
  <si>
    <t>Dmtž+mtž+dod ventilátoru D300 úprava elektro rozvodů, napojení</t>
  </si>
  <si>
    <t>dle stávajících parametrů:2</t>
  </si>
  <si>
    <t>D96</t>
  </si>
  <si>
    <t>Přesuny suti a vybouraných hmot</t>
  </si>
  <si>
    <t>D96 Přesuny suti a vybouraných hmot</t>
  </si>
  <si>
    <t>979990121R00</t>
  </si>
  <si>
    <t xml:space="preserve">Poplatek za skládku suti - asfaltové pásy </t>
  </si>
  <si>
    <t>odstraněné sfaltové pásy:4,55+5,85</t>
  </si>
  <si>
    <t>979011111R00</t>
  </si>
  <si>
    <t xml:space="preserve">Svislá doprava suti a vybour. hmot za 2.NP a 1.PP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</si>
  <si>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</si>
  <si>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</si>
  <si>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</si>
  <si>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</si>
  <si>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</si>
  <si>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</si>
  <si>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</si>
  <si>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</si>
  <si>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979990000R00</t>
  </si>
  <si>
    <t xml:space="preserve">Poplatek za skládku smíšené stavební suti </t>
  </si>
  <si>
    <t>Střední zdravotnická škola Beroun</t>
  </si>
  <si>
    <t>Design 4 - projekty staveb, s.r.o.</t>
  </si>
  <si>
    <t>1 Architektonicko stavební řešení</t>
  </si>
  <si>
    <t>SO 01 b</t>
  </si>
  <si>
    <t>Vedlejší náklady</t>
  </si>
  <si>
    <t>SO 01 b Vedlejší náklady</t>
  </si>
  <si>
    <t>01</t>
  </si>
  <si>
    <t>Vedlejší rozpočtové náklady</t>
  </si>
  <si>
    <t>01 Vedlejší rozpočtové náklady</t>
  </si>
  <si>
    <t>Zařízení staveniště - Veškeré náklady spojené s vybudováním, provozem a odstraněním  ZS</t>
  </si>
  <si>
    <t>soubor</t>
  </si>
  <si>
    <t>02</t>
  </si>
  <si>
    <t>Zkoušky a revize- Náklady zhotovitele na provádění zkoušek a revizí nezbytných k provedení díla</t>
  </si>
  <si>
    <t>03</t>
  </si>
  <si>
    <t>Provozní vlivy - Zohlednění všech cizých vlivů způsobených  na stavbě</t>
  </si>
  <si>
    <t>04</t>
  </si>
  <si>
    <t xml:space="preserve">Vytyčení všech stávajících podzemních sítí </t>
  </si>
  <si>
    <t>05</t>
  </si>
  <si>
    <t>Mimostaveništní doprava - mimořádné náklady spojené s dopravou materiálů na staveniště</t>
  </si>
  <si>
    <t>06</t>
  </si>
  <si>
    <t>Územní vlivy - zohlednění dopravních omezení záborů veřejných ploch</t>
  </si>
  <si>
    <t>07</t>
  </si>
  <si>
    <t>Dokumentace skutečného provedení 3 paré</t>
  </si>
  <si>
    <t>08</t>
  </si>
  <si>
    <t>Provedení měření vlhkosti zdiva před apikací ETICS</t>
  </si>
  <si>
    <t>09</t>
  </si>
  <si>
    <t>Bankovní záruka - náklady na bankovní záruky dle podmínek zadávací dokumentace</t>
  </si>
  <si>
    <t>10</t>
  </si>
  <si>
    <t>Pojištění stavby - náklady na pojištění stavby dle podmínek zadávací dokumentace</t>
  </si>
  <si>
    <t>1 Vedlejší náklady</t>
  </si>
  <si>
    <t>SO 01 c</t>
  </si>
  <si>
    <t>Rozpočtová rezerva</t>
  </si>
  <si>
    <t>SO 01 c Rozpočtová rezerva</t>
  </si>
  <si>
    <t>Rozpočtová rezerva ve výši 5 % z celkových nákladů stavby</t>
  </si>
  <si>
    <t>1 Rozpočtová rezerva</t>
  </si>
  <si>
    <t>SO 02 a</t>
  </si>
  <si>
    <t>Nucené větrání - ASŘ</t>
  </si>
  <si>
    <t>SO 02 a Nucené větrání - ASŘ</t>
  </si>
  <si>
    <t>2</t>
  </si>
  <si>
    <t>Základy a zvláštní zakládání</t>
  </si>
  <si>
    <t>2 Základy a zvláštní zakládání</t>
  </si>
  <si>
    <t>275313611R00</t>
  </si>
  <si>
    <t xml:space="preserve">Beton základových patek prostý C 16/20 </t>
  </si>
  <si>
    <t>střecha:0,3*0,3*0,6*4</t>
  </si>
  <si>
    <t>275351215RT1</t>
  </si>
  <si>
    <t>Bednění stěn základových patek - zřízení bednicí materiál prkna</t>
  </si>
  <si>
    <t>střecha:0,3*4*0,6*4</t>
  </si>
  <si>
    <t>275351216R00</t>
  </si>
  <si>
    <t xml:space="preserve">Bednění stěn základových patek - odstranění </t>
  </si>
  <si>
    <t>310235251R00</t>
  </si>
  <si>
    <t xml:space="preserve">Zazdívka otvorů pl.0,0225 m2 cihlami, tl.zdi 45 cm </t>
  </si>
  <si>
    <t>prostupy pro oc. trubky pod stropem:5</t>
  </si>
  <si>
    <t>317234410R00</t>
  </si>
  <si>
    <t xml:space="preserve">Vyzdívka mezi nosníky cihlami pálenými na MC </t>
  </si>
  <si>
    <t>IPE 80 mm - hmotnost 6,00 kg/m:1,25*5*0,45*0,15</t>
  </si>
  <si>
    <t>317941121R00</t>
  </si>
  <si>
    <t xml:space="preserve">Osazení ocelových válcovaných nosníků do č.12 </t>
  </si>
  <si>
    <t>IPE 80 mm - hmotnost 6,00 kg/m:1,25*5*6*5/1000</t>
  </si>
  <si>
    <t>346244316R00</t>
  </si>
  <si>
    <t xml:space="preserve">Obezdívky šachet z desek porobeton tl. 100 mm </t>
  </si>
  <si>
    <t>server:(1,6+0,475)*2,8</t>
  </si>
  <si>
    <t>346244381R00</t>
  </si>
  <si>
    <t xml:space="preserve">Plentování ocelových nosníků výšky do 20 cm </t>
  </si>
  <si>
    <t>IPE 80 mm :1,25*5*0,15*2</t>
  </si>
  <si>
    <t>373362221R00</t>
  </si>
  <si>
    <t xml:space="preserve">Svary výztuže tupé, pruty do 12 mm </t>
  </si>
  <si>
    <t>oc. trubka:5*10</t>
  </si>
  <si>
    <t>13383410</t>
  </si>
  <si>
    <t>Tyč průřezu IPE  80, střední, jakost oceli S235</t>
  </si>
  <si>
    <t>IPE 80 mm - hmotnost 6,00 kg/m:1,25*5*6*5/1000*1,08</t>
  </si>
  <si>
    <t>602001121T00</t>
  </si>
  <si>
    <t xml:space="preserve">Penetrace vnitřní stěna, standart </t>
  </si>
  <si>
    <t>602011141RT3</t>
  </si>
  <si>
    <t>Štuk na stěnách, ručně tloušťka vrstvy 4 mm</t>
  </si>
  <si>
    <t>611401211R00</t>
  </si>
  <si>
    <t xml:space="preserve">Oprava omítky na stropech o ploše do 0,25 m2 </t>
  </si>
  <si>
    <t>prostupy stropem D 350 mm:4</t>
  </si>
  <si>
    <t>prostupy stropem D 350 mm - 2.NP:2</t>
  </si>
  <si>
    <t>611401311R00</t>
  </si>
  <si>
    <t xml:space="preserve">Oprava omítky na stropech o ploše do 1 m2 </t>
  </si>
  <si>
    <t>úklidová komora:1</t>
  </si>
  <si>
    <t>server:1</t>
  </si>
  <si>
    <t>prostupy pro oc. trubky pod stropem:5*2</t>
  </si>
  <si>
    <t>prostup příčkou:1*2</t>
  </si>
  <si>
    <t>IPE 80 mm:5*2</t>
  </si>
  <si>
    <t>612423631R00</t>
  </si>
  <si>
    <t xml:space="preserve">Omítka rýh stěn vápenná šířky do 30 cm, štuková </t>
  </si>
  <si>
    <t>dle PD:50*0,3</t>
  </si>
  <si>
    <t>612481211RT2</t>
  </si>
  <si>
    <t>Montáž výztužné sítě (perlinky) do stěrky-stěny včetně výztužné sítě a stěrkového tmelu</t>
  </si>
  <si>
    <t>632451025R00</t>
  </si>
  <si>
    <t xml:space="preserve">Podkladní beton v tl. 150 mm </t>
  </si>
  <si>
    <t>kapsy pro bet. polštáře:5*2*0,45*0,4</t>
  </si>
  <si>
    <t>úklidová komora:(1,5+0,3)*0,5*2</t>
  </si>
  <si>
    <t>1.NP:</t>
  </si>
  <si>
    <t>IPE 80 mm:2,5*2*5*1,2</t>
  </si>
  <si>
    <t>úklidová komora:3,6*2*1,2</t>
  </si>
  <si>
    <t>učebny:2*1,2*4</t>
  </si>
  <si>
    <t>2.NP:</t>
  </si>
  <si>
    <t>učebny:2*1,2*2</t>
  </si>
  <si>
    <t>953943126R00</t>
  </si>
  <si>
    <t xml:space="preserve">Osazení kovových předmětů do betonu, 40 kg / kus </t>
  </si>
  <si>
    <t>14231111</t>
  </si>
  <si>
    <t>Trubka bezešvá hladká 11353.1  D 324x8,0 mm</t>
  </si>
  <si>
    <t>prostupy pro oc. trubky pod stropem:5*0,5*1,08</t>
  </si>
  <si>
    <t>900      R01</t>
  </si>
  <si>
    <t>Hzs - nezmeřitelné práce vyklizení dotčených prostor</t>
  </si>
  <si>
    <t>vyklizení a zpětné donešení všech zařízení bránících provedení stavebních prací:20</t>
  </si>
  <si>
    <t>971033351R00</t>
  </si>
  <si>
    <t xml:space="preserve">Vybourání otv. zeď cihel. pl.0,09 m2, tl.45cm, MVC </t>
  </si>
  <si>
    <t>kapsy pro bet. polštáře:5*2</t>
  </si>
  <si>
    <t>971033431R00</t>
  </si>
  <si>
    <t xml:space="preserve">Vybourání otv. zeď cihel. pl.0,25 m2, tl.15cm, MVC </t>
  </si>
  <si>
    <t>prostup příčkou:1</t>
  </si>
  <si>
    <t>971033451R00</t>
  </si>
  <si>
    <t xml:space="preserve">Vybourání otv. zeď cihel. pl.0,25 m2, tl.45cm, MVC </t>
  </si>
  <si>
    <t>prostupy pod IPE 80 mm:5</t>
  </si>
  <si>
    <t>971033531R00</t>
  </si>
  <si>
    <t xml:space="preserve">Vybourání otv. zeď cihel. pl.1 m2, tl.15 cm, MVC </t>
  </si>
  <si>
    <t>prostup příčkou:1,4*0,35*1</t>
  </si>
  <si>
    <t>971052451R00</t>
  </si>
  <si>
    <t xml:space="preserve">Vybourání otvorů zdi želbet. pl. 0,25 m2, tl. 45cm </t>
  </si>
  <si>
    <t>972012311R00</t>
  </si>
  <si>
    <t xml:space="preserve">Vybourání otvorů strop prefa pl. 0,25 m2, nad 12cm </t>
  </si>
  <si>
    <t>972054321R00</t>
  </si>
  <si>
    <t xml:space="preserve">Vybourání otv. stropy ŽB pl. 0,25 m2, tl. 10 cm </t>
  </si>
  <si>
    <t>prostup stropem 2.NP D 350 mm:2</t>
  </si>
  <si>
    <t>972054491R00</t>
  </si>
  <si>
    <t xml:space="preserve">Vybourání otv. stropy ŽB pl. 1 m2, tl. nad 8 cm </t>
  </si>
  <si>
    <t>úklidová komora:1,5*0,3*0,3</t>
  </si>
  <si>
    <t>server:1,5*0,3*0,1</t>
  </si>
  <si>
    <t>974031143R00</t>
  </si>
  <si>
    <t xml:space="preserve">Vysekání rýh ve zdi cihelné 7 x 10 cm </t>
  </si>
  <si>
    <t>dle PD:50</t>
  </si>
  <si>
    <t>974031264R00</t>
  </si>
  <si>
    <t xml:space="preserve">Vysekání rýh zeď cihelná u stropu 15 x 15 cm </t>
  </si>
  <si>
    <t>IPE 80 mm:1,25*3*5</t>
  </si>
  <si>
    <t>975043121R00</t>
  </si>
  <si>
    <t xml:space="preserve">Jednořad.podchycení stropů do 3,5 m,do 1000 kg/m </t>
  </si>
  <si>
    <t>IPE 80 mm:2,5*2*5*2</t>
  </si>
  <si>
    <t>999281108R00</t>
  </si>
  <si>
    <t xml:space="preserve">Přesun hmot pro opravy a údržbu do výšky 12 m </t>
  </si>
  <si>
    <t>712777379R00</t>
  </si>
  <si>
    <t>Opracování prostupů přírub termoplast.D do 500 mm folie, textilie, náběhové klíny</t>
  </si>
  <si>
    <t>plochá střecha:8</t>
  </si>
  <si>
    <t>R712123</t>
  </si>
  <si>
    <t xml:space="preserve">Záchytný systém na střeše - nosné lano vč. kotev </t>
  </si>
  <si>
    <t xml:space="preserve"> Celkem je navrženo 8 kotvících bodů s oky pro betonové konstrukce:35</t>
  </si>
  <si>
    <t xml:space="preserve"> nerezové lano 6 mm vč . příslušenství, celkem délka 35 m. :</t>
  </si>
  <si>
    <t>998712102R00</t>
  </si>
  <si>
    <t xml:space="preserve">Přesun hmot pro povlakové krytiny, výšky do 12 m </t>
  </si>
  <si>
    <t>XPS střecha:0,8*0,8*4</t>
  </si>
  <si>
    <t>2837546012</t>
  </si>
  <si>
    <t>Polystyren extrudovaný XPS</t>
  </si>
  <si>
    <t>XPS střecha:0,8*0,8*4*0,16*1,02</t>
  </si>
  <si>
    <t>998713102R00</t>
  </si>
  <si>
    <t xml:space="preserve">Přesun hmot pro izolace tepelné, výšky do 12 m </t>
  </si>
  <si>
    <t>725</t>
  </si>
  <si>
    <t>Zařizovací předměty</t>
  </si>
  <si>
    <t>725 Zařizovací předměty</t>
  </si>
  <si>
    <t>725290020RA0</t>
  </si>
  <si>
    <t xml:space="preserve">Demontáž umyvadla včetně baterie a konzol </t>
  </si>
  <si>
    <t>2.NP:1</t>
  </si>
  <si>
    <t>Převěšení stávajícího potrubí v 1.NP voda</t>
  </si>
  <si>
    <t>dle TZ DN 20:8</t>
  </si>
  <si>
    <t>734</t>
  </si>
  <si>
    <t>Armatury</t>
  </si>
  <si>
    <t>734 Armatury</t>
  </si>
  <si>
    <t>734289RR00</t>
  </si>
  <si>
    <t>Montáž flexi hadice - odvod kondenzátu včetně napojení na stávající odpadní potrubí</t>
  </si>
  <si>
    <t>odvod kondenzátu od VZT jednotek v podkroví:25</t>
  </si>
  <si>
    <t>422606892</t>
  </si>
  <si>
    <t>Flexi hadice DN 32 odvod kondenzátu</t>
  </si>
  <si>
    <t>998734103R00</t>
  </si>
  <si>
    <t xml:space="preserve">Přesun hmot pro armatury, výšky do 24 m </t>
  </si>
  <si>
    <t>762341913R00</t>
  </si>
  <si>
    <t xml:space="preserve">Vyřezání otvorů střech, v laťování pl. do 4 m2 </t>
  </si>
  <si>
    <t>prostup střechou:3*1,2</t>
  </si>
  <si>
    <t>762342913RT2</t>
  </si>
  <si>
    <t>Zalaťování otvorů střech pl.do 4 m2, rozteč 22 cm latě 3/5 cm</t>
  </si>
  <si>
    <t>prostup střechou:3*1,2*0,0075*1,02</t>
  </si>
  <si>
    <t>764171RR00</t>
  </si>
  <si>
    <t>Objímka na kruhové VZT potrubí RŠ 100 mm ocel. poplast. plech tl. 0,6 mm</t>
  </si>
  <si>
    <t>plochá střecha:1,2*4</t>
  </si>
  <si>
    <t>764172RR00</t>
  </si>
  <si>
    <t>Okapnice na kruhové VZT potrubí RŠ 120 mm ocel. poplast. plech tl. 0,6 mm</t>
  </si>
  <si>
    <t>plochá střecha:1,5*4</t>
  </si>
  <si>
    <t>764173RR00</t>
  </si>
  <si>
    <t>Oplechování na kruhové VZT potrubí RŠ 300 mm ocel. poplast. plech tl. 0,6 mm</t>
  </si>
  <si>
    <t>šikmá střecha:1,8*2</t>
  </si>
  <si>
    <t>764174RR00</t>
  </si>
  <si>
    <t>Oplechování na hranaté VZT potrubí RŠ 300 mm ocel. poplast. plech tl. 0,6 mm</t>
  </si>
  <si>
    <t>šikmá střecha:3,2*2</t>
  </si>
  <si>
    <t>765</t>
  </si>
  <si>
    <t>Krytiny tvrdé</t>
  </si>
  <si>
    <t>765 Krytiny tvrdé</t>
  </si>
  <si>
    <t>765312813R00</t>
  </si>
  <si>
    <t xml:space="preserve">Demontáž krytiny dvoudrážk., na sucho, pro použití </t>
  </si>
  <si>
    <t>765319211R00</t>
  </si>
  <si>
    <t xml:space="preserve">Mont.krytiny drážk.střech jedn.na sucho do 12ks/m2 </t>
  </si>
  <si>
    <t>765901117R00</t>
  </si>
  <si>
    <t xml:space="preserve">Fólie podstřešní paropropustná standart </t>
  </si>
  <si>
    <t>765900RR00</t>
  </si>
  <si>
    <t>Vytvoření prostupu střechou 550x550 dmtž krytiny, vyřezání laťování</t>
  </si>
  <si>
    <t>šikmá střecha:2</t>
  </si>
  <si>
    <t>765901RR00</t>
  </si>
  <si>
    <t>Vytvoření prostupu střechou D 350 mm dmtž krytiny, vyřezání laťování</t>
  </si>
  <si>
    <t>998765102R00</t>
  </si>
  <si>
    <t xml:space="preserve">Přesun hmot pro krytiny tvrdé, výšky do 12 m </t>
  </si>
  <si>
    <t>767995101R00</t>
  </si>
  <si>
    <t xml:space="preserve">Výroba a montáž kov. atypických konstr. do 5 kg </t>
  </si>
  <si>
    <t>hmotnost 1,57 kg/m - pásovina 40/5 - IPE 80 mm:0,45*6*5*1,57</t>
  </si>
  <si>
    <t>767995110S00</t>
  </si>
  <si>
    <t xml:space="preserve">Žárové zinkování </t>
  </si>
  <si>
    <t>IPE 80 mm - hmotnost 6,00 kg/m:1,25*5*6*5/1000*1,08*1000</t>
  </si>
  <si>
    <t>prostupy pro oc. trubky pod stropem:5*0,5*1,08*62,5</t>
  </si>
  <si>
    <t>hmotnost 1,57 kg/m - pásovina 40/5 - IPE 80 mm:0,45*6*5*1,57*1,08</t>
  </si>
  <si>
    <t>767990010RR0</t>
  </si>
  <si>
    <t xml:space="preserve">Ocelový rošt pod AHU 1 </t>
  </si>
  <si>
    <t>Rošt na ploché střeše z profilu UPE240, celkem dl. 20,5 m, materiál S235, žárové pozinkování:1</t>
  </si>
  <si>
    <t>Hmotnost celkem 700 kg:</t>
  </si>
  <si>
    <t>Uložení přes pružné podložky na stavebně vytvořené patky na střeše. Použity budou 4 ks anti :</t>
  </si>
  <si>
    <t>vibračních podložek o rozměru 200x200 mm tl. 25 mm typu sylomer. :</t>
  </si>
  <si>
    <t>767990011RR0</t>
  </si>
  <si>
    <t xml:space="preserve">Ocelový rošt pod AHU 2 </t>
  </si>
  <si>
    <t>Rošt na betonovou podlahu v podkroví z profilu UPE80, celkem dl. 4,5 m, materiál S235, žárové :1</t>
  </si>
  <si>
    <t>pozinkování. Včetně 4 ks stavěcích šroubů dl. 155 mm s podložkou. :</t>
  </si>
  <si>
    <t>Hmotnost celkem 50 kg:</t>
  </si>
  <si>
    <t>Uložení přes pružné podložky na přestěrkovanou (vyrovnanou) betonovou podlahu. Použity :</t>
  </si>
  <si>
    <t>budou 4 ks anti vibračních podložek o rozměru 200x200 mm tl. 25 mm typu sylomer. :</t>
  </si>
  <si>
    <t>767990012RR0</t>
  </si>
  <si>
    <t xml:space="preserve">Ocelový rošt pod AHU 3 </t>
  </si>
  <si>
    <t>Rošt na betonovou podlahu v podkroví z profilu UPE80, celkem dl. 6,2 m, materiál S235, žárové :1</t>
  </si>
  <si>
    <t>pozinkování. Včetně 6 ks stavěcích šroubů dl. 155 mm s podložkou.  :</t>
  </si>
  <si>
    <t>Hmotnost celkem 70 kg:</t>
  </si>
  <si>
    <t>budou 6 ks anti vibračních podložek o rozměru 200x200 mm tl. 25 mm typu sylomer. :</t>
  </si>
  <si>
    <t>132202620000</t>
  </si>
  <si>
    <t>Tyč ocelová plochá jakost S235  40x5 mm</t>
  </si>
  <si>
    <t>998767102R00</t>
  </si>
  <si>
    <t xml:space="preserve">Přesun hmot pro zámečnické konstr., výšky do 12 m </t>
  </si>
  <si>
    <t>171156530100</t>
  </si>
  <si>
    <t>Jeřáb automobilní 12,5 t ADK 125</t>
  </si>
  <si>
    <t>Sh</t>
  </si>
  <si>
    <t>osazení vzt jednotek:20</t>
  </si>
  <si>
    <t>771</t>
  </si>
  <si>
    <t>Podlahy z dlaždic a obklady</t>
  </si>
  <si>
    <t>771 Podlahy z dlaždic a obklady</t>
  </si>
  <si>
    <t>771100020RAA</t>
  </si>
  <si>
    <t>Vyrovnání podkladu samoniv.hmotou standart v int. nivelační hmota tl. 10 mm, penetrace</t>
  </si>
  <si>
    <t>pod AHU 2:2*0,5</t>
  </si>
  <si>
    <t>pod AHU 3:2,5*1</t>
  </si>
  <si>
    <t>1.NP stěny:(36+3,5)*2,8*2</t>
  </si>
  <si>
    <t>1.NP stropy:50,33+74,77+12,6</t>
  </si>
  <si>
    <t>2.NP stěny:(1,6+0,475)*2,8</t>
  </si>
  <si>
    <t>2.NP stropy:57,45+19,19+6,21</t>
  </si>
  <si>
    <t>1 Nucené větrání - ASŘ</t>
  </si>
  <si>
    <t>SO 02 b</t>
  </si>
  <si>
    <t>Nucené větrání - VZT</t>
  </si>
  <si>
    <t>SO 02 b Nucené větrání - VZT</t>
  </si>
  <si>
    <t>M24B</t>
  </si>
  <si>
    <t xml:space="preserve">VZT dle samostatného soupisu </t>
  </si>
  <si>
    <t>1 Nucené větrání - VZT</t>
  </si>
  <si>
    <t>SO 02 c</t>
  </si>
  <si>
    <t>Nucené větrání - Elektro</t>
  </si>
  <si>
    <t>SO 02 c Nucené větrání - Elektro</t>
  </si>
  <si>
    <t>M210B</t>
  </si>
  <si>
    <t xml:space="preserve">Elektroinstalace dle samostaného soupisu </t>
  </si>
  <si>
    <t>1 Nucené větrání - Elektro</t>
  </si>
  <si>
    <t>SO 02 d</t>
  </si>
  <si>
    <t>Nucené větrání - Vedlejší náklady</t>
  </si>
  <si>
    <t>SO 02 d Nucené větrání - Vedlejší náklady</t>
  </si>
  <si>
    <t>SO 02 e</t>
  </si>
  <si>
    <t>Nucené větrání - Rozpočtová rezerva</t>
  </si>
  <si>
    <t>SO 02 e Nucené větrání - Rozpočtová rezerva</t>
  </si>
  <si>
    <t>Mládeže 1102</t>
  </si>
  <si>
    <t>Beroun</t>
  </si>
  <si>
    <t>Soupis prací</t>
  </si>
  <si>
    <t xml:space="preserve">Soupis prací </t>
  </si>
  <si>
    <t>Výkaz výměr</t>
  </si>
  <si>
    <t>revize.č.0</t>
  </si>
  <si>
    <t xml:space="preserve">Stavba:  </t>
  </si>
  <si>
    <t>Nucené větrání učeben ve střední zdravotní škole v Berouně</t>
  </si>
  <si>
    <t xml:space="preserve">Objednatel:   </t>
  </si>
  <si>
    <t>Projektant:</t>
  </si>
  <si>
    <t>Jiří Kejmar, Milánská 417, 109 00 Praha 10</t>
  </si>
  <si>
    <t xml:space="preserve">Zhotovitel:   </t>
  </si>
  <si>
    <t xml:space="preserve">Část:   </t>
  </si>
  <si>
    <t>VZDUCHOTECHNIKA</t>
  </si>
  <si>
    <t xml:space="preserve">Datum:   </t>
  </si>
  <si>
    <t>P.Č.</t>
  </si>
  <si>
    <t>KCN</t>
  </si>
  <si>
    <t>Kód položky</t>
  </si>
  <si>
    <t>Popis</t>
  </si>
  <si>
    <t>Množství celkem</t>
  </si>
  <si>
    <t>Cena jednotková</t>
  </si>
  <si>
    <t>4</t>
  </si>
  <si>
    <t>6</t>
  </si>
  <si>
    <t>7</t>
  </si>
  <si>
    <t xml:space="preserve">AHU1 – Větrání učeben č.1 a 2 v 1np </t>
  </si>
  <si>
    <t>AHU1</t>
  </si>
  <si>
    <t xml:space="preserve">Vzduchotechnická jednotka ve venkovním provedení DUPLEX 1500 Multi Econ-N - pro přívod a odvod vzduchu  </t>
  </si>
  <si>
    <t>Přívod: klapka, filtr EU5, deskový rekuperační výměník, ventilátor s FM</t>
  </si>
  <si>
    <t>Odvod: klapka, filtr EU4, ventilátor s FM</t>
  </si>
  <si>
    <t xml:space="preserve">Vp = 1300 m3/h, Pext = 260Pa </t>
  </si>
  <si>
    <t xml:space="preserve">Vo = 1300 m3/h, Pext = 240Pa </t>
  </si>
  <si>
    <t>vč. Pružných vložek na sání a výtlaku z jednotky, základového rámu</t>
  </si>
  <si>
    <t>vč. měření a regulace ( rozváděč, kabeláž, čidla, manometry, teploměry, regulátor, propojení, zprovoznění…)</t>
  </si>
  <si>
    <t>sada</t>
  </si>
  <si>
    <t>EO.1</t>
  </si>
  <si>
    <t>Elektrický ohřívač vzduchu EPO-V315 / 3 vč. vestavěných spínacích prvků a teplot</t>
  </si>
  <si>
    <t>SA1.1</t>
  </si>
  <si>
    <t>Tlumič hluku do kruhového potrubí D315 / 900</t>
  </si>
  <si>
    <t>SA1.2</t>
  </si>
  <si>
    <t>Tlumič hluku do kruhového potrubí D250 / 900</t>
  </si>
  <si>
    <t>VAV1.1</t>
  </si>
  <si>
    <t>Regulátor variabilního průtoku se servopohonem ø250 mm - VAV-D 250.D.CF-L, napájení 230V</t>
  </si>
  <si>
    <t>VAV1.2</t>
  </si>
  <si>
    <t>SG1.1</t>
  </si>
  <si>
    <t xml:space="preserve">Přívodní vyúst komfortní do kruhového potrubí s regulací R2, vel. 625x75 </t>
  </si>
  <si>
    <t>EG1.1</t>
  </si>
  <si>
    <t>Odvodní vyúst komfortní do kruhového potrubí s regulací R1, vel. 625x75</t>
  </si>
  <si>
    <t>Kruhové potrubí z pozinkovaného plechu o síle dle norem, včetně tvarovek, regulačních klapek, spojovacího a těsnícího materiálu ( SPIRO )</t>
  </si>
  <si>
    <t>do průměru 315 / 20% tvarovek</t>
  </si>
  <si>
    <t>bm</t>
  </si>
  <si>
    <t>do průměru 250 / 20% tvarovek</t>
  </si>
  <si>
    <t>Tepelná izolace potrubí - minerální vlna s polepem - tl.6cm</t>
  </si>
  <si>
    <t>Tepelná izolace potrubí - minerální vlna s oplechováním - tl.6cm</t>
  </si>
  <si>
    <t>Kapotáž el.ohřívače</t>
  </si>
  <si>
    <t>Kapotáž regulátorů průtoku vzduchu</t>
  </si>
  <si>
    <t>AHU2 – Větrání učebny č.9 v 2np</t>
  </si>
  <si>
    <t>AHU2</t>
  </si>
  <si>
    <t xml:space="preserve">Vzduchotechnická jednotka ve venkovním provedení DUPLEX 800 Multi Eco - pro přívod a odvod vzduchu  </t>
  </si>
  <si>
    <t>Přívod: klapka, filtr EU5, deskový rekuperační výměník, ventilátor</t>
  </si>
  <si>
    <t>Odvod: klapka, filtr EU4, ventilátor</t>
  </si>
  <si>
    <t xml:space="preserve">Vp = 650 m3/h, Pext = 240Pa </t>
  </si>
  <si>
    <t xml:space="preserve">Vo = 650 m3/h, Pext = 230Pa </t>
  </si>
  <si>
    <t>EO.2</t>
  </si>
  <si>
    <t>Elektrický ohřívač vzduchu EPO-V250 / 2 vč. vestavěných spínacích prvků a teplot</t>
  </si>
  <si>
    <t>SA2.1</t>
  </si>
  <si>
    <t>VH2.1</t>
  </si>
  <si>
    <t>Protidešťová stříška RH250</t>
  </si>
  <si>
    <t>SG2.1</t>
  </si>
  <si>
    <t>EG2.1</t>
  </si>
  <si>
    <t>Odvodní vyúst komfortní do kruhového potrubí s regulací R1, vel. 425x125</t>
  </si>
  <si>
    <t>do průměru 300 / 20% tvarovek</t>
  </si>
  <si>
    <t xml:space="preserve">AHU3 – Větrání učeben č.3 až 7 v 1np </t>
  </si>
  <si>
    <t>AHU3</t>
  </si>
  <si>
    <t xml:space="preserve">Vzduchotechnická jednotka ve venkovním provedení DUPLEX 3500 Multi Eco - pro přívod a odvod vzduchu  </t>
  </si>
  <si>
    <t xml:space="preserve">Vp = 3250 m3/h, Pext = 330Pa </t>
  </si>
  <si>
    <t xml:space="preserve">Vo = 3250 m3/h, Pext = 280Pa </t>
  </si>
  <si>
    <t>EO.3</t>
  </si>
  <si>
    <t>Elektrický ohřívač vzduchu EPO-V600x300 / 9 vč. vestavěných spínacích prvků a teplot</t>
  </si>
  <si>
    <t>Tlumič hluku do hrantého potrubí - kulisový</t>
  </si>
  <si>
    <t>SA3.1</t>
  </si>
  <si>
    <t>800x400/1000 ( kulisy 100 )</t>
  </si>
  <si>
    <t>VAV3.1</t>
  </si>
  <si>
    <t>Regulátor variabilního průtoku se servopohonem ø225 mm - VAV-D 250.D.CF-L, napájení 230V</t>
  </si>
  <si>
    <t>VAV3.2</t>
  </si>
  <si>
    <t>VAV3.3</t>
  </si>
  <si>
    <t>VAV3.4</t>
  </si>
  <si>
    <t>VAV3.5</t>
  </si>
  <si>
    <t>SG3.1</t>
  </si>
  <si>
    <t>Odvodní vyúst komfortní do hranatého potrubí s regulací R1, vel. 825x225</t>
  </si>
  <si>
    <t>do průměru 225 / 20% tvarovek</t>
  </si>
  <si>
    <t xml:space="preserve">Potrubí hranaté z pozinkovaného plechu o síle dle norem, včetně tvarovek, regulačních klapek, spojovacího a těsnícího materiálu </t>
  </si>
  <si>
    <t>do obvodu 2000/20% tvarovek</t>
  </si>
  <si>
    <t>Společné zařízení</t>
  </si>
  <si>
    <t>Závěsný systém jednoho výrobce (např. Hilti) - objímky, závěsy, kotvy, příčníky, závitové tyče, konzoly, hmoždínky; vrtání do betonových a jiných konstrukcí; statické výpočty výrobce</t>
  </si>
  <si>
    <t>Betonové desky 500x500x60 pro kotvení na střechu vč. pryžové podložky 600x600</t>
  </si>
  <si>
    <t>kpl</t>
  </si>
  <si>
    <t>Dodavatelská dokumentace</t>
  </si>
  <si>
    <t>Dokumentace skutečného provedení</t>
  </si>
  <si>
    <t>Zaregulování soustavy</t>
  </si>
  <si>
    <t>Manuály</t>
  </si>
  <si>
    <t>Testy a revíze</t>
  </si>
  <si>
    <t>Zaškolení</t>
  </si>
  <si>
    <t>Zkušební provoz</t>
  </si>
  <si>
    <t>Energie a jiná media</t>
  </si>
  <si>
    <t>Lešení a pomocné konstrukce</t>
  </si>
  <si>
    <t>Celkem bez DPH</t>
  </si>
  <si>
    <t>Pokud není uvedeno jinak, obsahují všechny položky dodávku a montáž zařízení vč. veškerých pomocných materiálů nutných k montáži zařízení</t>
  </si>
  <si>
    <t xml:space="preserve">Montážní, spojovací, těsnící, závěsový materiál, vč. pomocných konstrukcí pod zařízení, vč. materiálu pro  eliminaci přenosu vibrací do stavebních konstrukcí od všech zařízení, rýhovaná vícevrstvá pryž, izolátory chvění </t>
  </si>
  <si>
    <t>Výměry potrubí jsou uvedeny bez prořezů</t>
  </si>
  <si>
    <t xml:space="preserve">Veškeré zařízení bude vybíráno od prověřených výrobců v oboru. Uvedené referenční výrobky udávají technický a kvalitativní standard výrobku. </t>
  </si>
  <si>
    <t>Podkladem pro ocenění, stavbu, technické řešení jednotlivých konstrukcí a objednávání materiálu je projekt jako celek, přičemž stačí, aby příslušné dodávky a práce byly zmíněny v některé z jeho částí. Technické řešení jednotlivých konstrukcí nelze v žádném případě odvozovat od této specifikace, ale výlučně od projektu.</t>
  </si>
  <si>
    <t>Uchazeč (Zhotovitel) si je vědom, že je jeho povinností zahrnout do ceny  i veškeré práce a materiály, které nemusí být v tomto výkazu výměr vyslovně uvedené, ale jsou součástí projektu. Případné doplnění specifikaci je možno jen v samostatném výkazu  (tzn. ""pod čarou"" tohoto výkazu výměr). Následné změny výměr v průběhu realizace nebudou akceptovány.</t>
  </si>
  <si>
    <t>Pokud to není jmenovitě uvedeno v této specifikaci, jsou součástí ceny Zhotovitele i veškeré zkoušky, potřebná měření, inspekce, uvedení zařízení do provozu, zaškolení obsluhy a revize, zpracování veškeré dílenské dokumentace, provozních předpisů, manuálů a zpracování projektu skutečného provedení.</t>
  </si>
  <si>
    <t xml:space="preserve">Akce : </t>
  </si>
  <si>
    <t xml:space="preserve">Nucené větrání učeben </t>
  </si>
  <si>
    <t>Střední zdravotnické školy Beroun</t>
  </si>
  <si>
    <t>Stupeň :</t>
  </si>
  <si>
    <t>Dokumentace pro územní rozhodnutí</t>
  </si>
  <si>
    <t>a stavební povolení</t>
  </si>
  <si>
    <t>02.2016</t>
  </si>
  <si>
    <t>D.1.4.2 Silnoproudá elektrotechnika</t>
  </si>
  <si>
    <t>Celková rekapitulace - rozpočet</t>
  </si>
  <si>
    <t>Elektroinstalace materiál</t>
  </si>
  <si>
    <t>Elektroinstalace montáže</t>
  </si>
  <si>
    <t>Dozbrojení rozvaděče R7</t>
  </si>
  <si>
    <t>Dozbrojení rozvaděče R8</t>
  </si>
  <si>
    <t>Dozbrojení rozvaděče R9</t>
  </si>
  <si>
    <t>Demontáž a ekologická likvidace stávajících elektroinstalací</t>
  </si>
  <si>
    <t>Revize el. zařízení</t>
  </si>
  <si>
    <t>Vypracování dokumentace skutečného provedení stavby</t>
  </si>
  <si>
    <t>Zkouška a prohlídka rozvodných zařízení</t>
  </si>
  <si>
    <t xml:space="preserve">Proškolení obsluhy </t>
  </si>
  <si>
    <t>Elektroinstalace - materiál a montáže</t>
  </si>
  <si>
    <t>p.č.</t>
  </si>
  <si>
    <t>popis materiál</t>
  </si>
  <si>
    <t>m.j.</t>
  </si>
  <si>
    <t>cena za m.j.</t>
  </si>
  <si>
    <t>celková cena</t>
  </si>
  <si>
    <t>cena za montáž</t>
  </si>
  <si>
    <t>celková cena za montáž</t>
  </si>
  <si>
    <t>Přisazené zářivkové svítidlo 2x24W/230V, parabolická mřížka z leštěného hliníkového plechu (PAR) - elektronický předřadník - T5/G5, IP20</t>
  </si>
  <si>
    <t>Přisazené zářivkové svítidlo 2x24W/230V, parabolická mřížka z leštěného hliníkového plechu (PAR) - elektronický předřadník - T5/G5 + nouzový modul, IP20</t>
  </si>
  <si>
    <t>Přístrojová instalační krabice plastová, v provedení pod omítku.</t>
  </si>
  <si>
    <t>Krabice nástěná IP54 + svorkovnice</t>
  </si>
  <si>
    <t>Krabice nástěná IP54 + svorkovnice bezhalogenové provedení</t>
  </si>
  <si>
    <t>Tlačítko zapínací jednofázové v provedení pod omítku, 10A/230V, barva bílá, plastové provedení, samozhášivé, krytí IP20</t>
  </si>
  <si>
    <t>CXKH-R 2Ox1,5 provedení B2s1d0</t>
  </si>
  <si>
    <t>CXKH-R 3Jx1,5 provedení B2s1d0</t>
  </si>
  <si>
    <t>CXKH-R 5Jx1,5 provedení B2s1d0</t>
  </si>
  <si>
    <t>Kabel CYKY 3Jx1,5</t>
  </si>
  <si>
    <t>Kabel CYKY 3Jx2,5</t>
  </si>
  <si>
    <t xml:space="preserve">Kabel CYKY 5Jx2,5 </t>
  </si>
  <si>
    <t>Vodič CY6  zelenožlutý bezhalogenové provedení B2s1d0</t>
  </si>
  <si>
    <t>Ukončení drátu do 6mm2</t>
  </si>
  <si>
    <t>LHD 20X20HF HD - LIŠTA HRANATÁ BEZHALOGENOVÁ  včetně tvarových a koncových prvků.</t>
  </si>
  <si>
    <t>LHD 40X20HF HD - LIŠTA HRANATÁ BEZHALOGENOVÁ včetně tvarových a koncových prvků.</t>
  </si>
  <si>
    <t>El.instal. trubka PE20 pevná + příchytky</t>
  </si>
  <si>
    <t>Vysekání rýhy v cihelných zdech hloubka 3cm šířka do 7cm včetně úklidu sutě</t>
  </si>
  <si>
    <t>Vyplnění a omítnutí rýhy v cihelných zdech hloubka 3cm šířka do 7cm, včetně materiálu</t>
  </si>
  <si>
    <t>Vyvrtání otvoru do stěny, pro rozvodnou nebo přístrojovou krabici  pr.68mm včetně úklidu sutě</t>
  </si>
  <si>
    <t>Průraz stropní konstrukcí hloubka 300-400x150x30mm. Včetně úklidu sutě.</t>
  </si>
  <si>
    <t>Připojení VZT</t>
  </si>
  <si>
    <t>Ukončení kabelu do 2x4mm2</t>
  </si>
  <si>
    <t>Ukončení kabelu do 3x4mm2</t>
  </si>
  <si>
    <t>Ukončení kabelu do 5x4mm2</t>
  </si>
  <si>
    <t>Celkem</t>
  </si>
  <si>
    <t>Drobný pomocný materiál 3%</t>
  </si>
  <si>
    <t>Přesun materiálu 2,5%</t>
  </si>
  <si>
    <t>Stavební přípomoci 5%</t>
  </si>
  <si>
    <t>Celkový součet</t>
  </si>
  <si>
    <t>Jistič jednopólový B2/1</t>
  </si>
  <si>
    <t>Jistič jednopólový B10/1</t>
  </si>
  <si>
    <t>Impulsní spínač 16A 230V 1P</t>
  </si>
  <si>
    <t>Instalační stykač 20A/1Z,1R/230V AC</t>
  </si>
  <si>
    <t>Řadová svorka 2 až 4 mm2</t>
  </si>
  <si>
    <t>Popis přístrojů, svorek a okruhů</t>
  </si>
  <si>
    <t>Drobný pomocný materiál</t>
  </si>
  <si>
    <t>Protokol o kusové zkoušce a kompletnosti rozvaděče</t>
  </si>
  <si>
    <t>Úprava krycí masky rozvaděče</t>
  </si>
  <si>
    <t>Celkový součet za materiál a montáž</t>
  </si>
  <si>
    <t>Jistič jednopólový C10/1</t>
  </si>
  <si>
    <t>Jistič třípólový B16/3</t>
  </si>
  <si>
    <t>Jistič třípólový C16/3</t>
  </si>
  <si>
    <t>Jistič třípólový B10/3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</si>
</sst>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Kč&quot;;\-#,##0\ &quot;Kč&quot;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;\-#,##0"/>
    <numFmt numFmtId="170" formatCode="#,##0.000;\-#,##0.000"/>
    <numFmt numFmtId="171" formatCode="#,##0.00;\-#,##0.00"/>
    <numFmt numFmtId="172" formatCode="###0;\-###0"/>
  </numFmts>
  <fonts count="35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i/>
      <sz val="10"/>
      <color indexed="60"/>
      <name val="Arial"/>
      <family val="2"/>
    </font>
    <font>
      <b/>
      <u val="single"/>
      <sz val="10"/>
      <color indexed="16"/>
      <name val="Arial"/>
      <family val="2"/>
    </font>
    <font>
      <sz val="11"/>
      <name val="Arial"/>
      <family val="2"/>
    </font>
    <font>
      <sz val="10"/>
      <name val="Helv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1"/>
      <name val="Helv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/>
    </border>
    <border>
      <left style="thin"/>
      <right style="thin"/>
      <top style="medium">
        <color indexed="8"/>
      </top>
      <bottom/>
    </border>
    <border>
      <left style="thin"/>
      <right style="medium">
        <color indexed="8"/>
      </right>
      <top style="medium">
        <color indexed="8"/>
      </top>
      <bottom/>
    </border>
    <border>
      <left style="thin"/>
      <right style="thin"/>
      <top/>
      <bottom style="thin">
        <color indexed="8"/>
      </bottom>
    </border>
    <border>
      <left style="thin"/>
      <right style="medium">
        <color indexed="8"/>
      </right>
      <top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>
        <color indexed="8"/>
      </bottom>
    </border>
    <border>
      <left/>
      <right style="thin"/>
      <top/>
      <bottom style="medium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76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/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3" fontId="4" fillId="0" borderId="14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165" fontId="1" fillId="0" borderId="15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3" fontId="4" fillId="0" borderId="1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3" fontId="4" fillId="4" borderId="12" xfId="0" applyNumberFormat="1" applyFont="1" applyFill="1" applyBorder="1" applyAlignment="1">
      <alignment horizontal="right" vertical="center"/>
    </xf>
    <xf numFmtId="165" fontId="4" fillId="4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3" fontId="4" fillId="4" borderId="3" xfId="0" applyNumberFormat="1" applyFont="1" applyFill="1" applyBorder="1" applyAlignment="1">
      <alignment horizontal="right" vertical="center"/>
    </xf>
    <xf numFmtId="4" fontId="7" fillId="2" borderId="12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/>
    <xf numFmtId="165" fontId="3" fillId="0" borderId="15" xfId="0" applyNumberFormat="1" applyFont="1" applyBorder="1"/>
    <xf numFmtId="165" fontId="3" fillId="4" borderId="12" xfId="0" applyNumberFormat="1" applyFont="1" applyFill="1" applyBorder="1"/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3" fillId="4" borderId="2" xfId="0" applyNumberFormat="1" applyFont="1" applyFill="1" applyBorder="1"/>
    <xf numFmtId="3" fontId="4" fillId="4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Continuous" vertical="top"/>
    </xf>
    <xf numFmtId="0" fontId="1" fillId="0" borderId="9" xfId="0" applyFont="1" applyBorder="1" applyAlignment="1">
      <alignment horizontal="centerContinuous"/>
    </xf>
    <xf numFmtId="0" fontId="7" fillId="2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Continuous"/>
    </xf>
    <xf numFmtId="49" fontId="4" fillId="2" borderId="18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centerContinuous"/>
    </xf>
    <xf numFmtId="0" fontId="3" fillId="0" borderId="19" xfId="0" applyFont="1" applyBorder="1"/>
    <xf numFmtId="49" fontId="3" fillId="0" borderId="20" xfId="0" applyNumberFormat="1" applyFont="1" applyBorder="1" applyAlignment="1">
      <alignment horizontal="left"/>
    </xf>
    <xf numFmtId="0" fontId="1" fillId="0" borderId="21" xfId="0" applyFont="1" applyBorder="1"/>
    <xf numFmtId="0" fontId="3" fillId="0" borderId="3" xfId="0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0" fontId="3" fillId="0" borderId="12" xfId="0" applyFont="1" applyBorder="1"/>
    <xf numFmtId="0" fontId="3" fillId="0" borderId="22" xfId="0" applyFont="1" applyBorder="1" applyAlignment="1">
      <alignment horizontal="left"/>
    </xf>
    <xf numFmtId="0" fontId="7" fillId="0" borderId="21" xfId="0" applyFont="1" applyBorder="1"/>
    <xf numFmtId="49" fontId="3" fillId="0" borderId="22" xfId="0" applyNumberFormat="1" applyFont="1" applyBorder="1" applyAlignment="1">
      <alignment horizontal="left"/>
    </xf>
    <xf numFmtId="49" fontId="7" fillId="2" borderId="21" xfId="0" applyNumberFormat="1" applyFont="1" applyFill="1" applyBorder="1"/>
    <xf numFmtId="49" fontId="1" fillId="2" borderId="3" xfId="0" applyNumberFormat="1" applyFont="1" applyFill="1" applyBorder="1"/>
    <xf numFmtId="49" fontId="7" fillId="2" borderId="2" xfId="0" applyNumberFormat="1" applyFont="1" applyFill="1" applyBorder="1"/>
    <xf numFmtId="49" fontId="1" fillId="2" borderId="2" xfId="0" applyNumberFormat="1" applyFont="1" applyFill="1" applyBorder="1"/>
    <xf numFmtId="0" fontId="3" fillId="0" borderId="12" xfId="0" applyFont="1" applyFill="1" applyBorder="1"/>
    <xf numFmtId="3" fontId="3" fillId="0" borderId="22" xfId="0" applyNumberFormat="1" applyFont="1" applyBorder="1" applyAlignment="1">
      <alignment horizontal="left"/>
    </xf>
    <xf numFmtId="0" fontId="1" fillId="0" borderId="0" xfId="0" applyFont="1" applyFill="1"/>
    <xf numFmtId="49" fontId="7" fillId="2" borderId="23" xfId="0" applyNumberFormat="1" applyFont="1" applyFill="1" applyBorder="1"/>
    <xf numFmtId="49" fontId="1" fillId="2" borderId="5" xfId="0" applyNumberFormat="1" applyFont="1" applyFill="1" applyBorder="1"/>
    <xf numFmtId="49" fontId="7" fillId="2" borderId="0" xfId="0" applyNumberFormat="1" applyFont="1" applyFill="1" applyBorder="1"/>
    <xf numFmtId="49" fontId="1" fillId="2" borderId="0" xfId="0" applyNumberFormat="1" applyFont="1" applyFill="1" applyBorder="1"/>
    <xf numFmtId="49" fontId="3" fillId="0" borderId="12" xfId="0" applyNumberFormat="1" applyFont="1" applyBorder="1" applyAlignment="1">
      <alignment horizontal="left"/>
    </xf>
    <xf numFmtId="0" fontId="3" fillId="0" borderId="24" xfId="0" applyFont="1" applyBorder="1"/>
    <xf numFmtId="0" fontId="3" fillId="0" borderId="12" xfId="0" applyNumberFormat="1" applyFont="1" applyBorder="1"/>
    <xf numFmtId="0" fontId="3" fillId="0" borderId="25" xfId="0" applyNumberFormat="1" applyFont="1" applyBorder="1" applyAlignment="1">
      <alignment horizontal="left"/>
    </xf>
    <xf numFmtId="0" fontId="1" fillId="0" borderId="0" xfId="0" applyNumberFormat="1" applyFont="1" applyBorder="1"/>
    <xf numFmtId="0" fontId="1" fillId="0" borderId="0" xfId="0" applyNumberFormat="1" applyFont="1"/>
    <xf numFmtId="0" fontId="3" fillId="0" borderId="25" xfId="0" applyFont="1" applyBorder="1" applyAlignment="1">
      <alignment horizontal="left"/>
    </xf>
    <xf numFmtId="0" fontId="1" fillId="0" borderId="0" xfId="0" applyFont="1" applyBorder="1"/>
    <xf numFmtId="0" fontId="3" fillId="0" borderId="12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5" xfId="0" applyFont="1" applyBorder="1" applyAlignment="1">
      <alignment/>
    </xf>
    <xf numFmtId="3" fontId="1" fillId="0" borderId="0" xfId="0" applyNumberFormat="1" applyFont="1"/>
    <xf numFmtId="0" fontId="3" fillId="0" borderId="21" xfId="0" applyFont="1" applyBorder="1"/>
    <xf numFmtId="0" fontId="3" fillId="0" borderId="19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horizontal="centerContinuous" vertical="center"/>
    </xf>
    <xf numFmtId="0" fontId="6" fillId="0" borderId="28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0" fontId="1" fillId="0" borderId="29" xfId="0" applyFont="1" applyBorder="1" applyAlignment="1">
      <alignment horizontal="centerContinuous" vertical="center"/>
    </xf>
    <xf numFmtId="0" fontId="7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Continuous"/>
    </xf>
    <xf numFmtId="0" fontId="7" fillId="2" borderId="11" xfId="0" applyFont="1" applyFill="1" applyBorder="1" applyAlignment="1">
      <alignment horizontal="centerContinuous"/>
    </xf>
    <xf numFmtId="0" fontId="1" fillId="2" borderId="11" xfId="0" applyFont="1" applyFill="1" applyBorder="1" applyAlignment="1">
      <alignment horizontal="centerContinuous"/>
    </xf>
    <xf numFmtId="0" fontId="1" fillId="0" borderId="31" xfId="0" applyFont="1" applyBorder="1"/>
    <xf numFmtId="0" fontId="1" fillId="0" borderId="32" xfId="0" applyFont="1" applyBorder="1"/>
    <xf numFmtId="3" fontId="1" fillId="0" borderId="20" xfId="0" applyNumberFormat="1" applyFont="1" applyBorder="1"/>
    <xf numFmtId="0" fontId="1" fillId="0" borderId="16" xfId="0" applyFont="1" applyBorder="1"/>
    <xf numFmtId="3" fontId="1" fillId="0" borderId="18" xfId="0" applyNumberFormat="1" applyFont="1" applyBorder="1"/>
    <xf numFmtId="0" fontId="1" fillId="0" borderId="17" xfId="0" applyFont="1" applyBorder="1"/>
    <xf numFmtId="3" fontId="1" fillId="0" borderId="2" xfId="0" applyNumberFormat="1" applyFont="1" applyBorder="1"/>
    <xf numFmtId="0" fontId="1" fillId="0" borderId="3" xfId="0" applyFont="1" applyBorder="1"/>
    <xf numFmtId="0" fontId="1" fillId="0" borderId="33" xfId="0" applyFont="1" applyBorder="1"/>
    <xf numFmtId="0" fontId="1" fillId="0" borderId="32" xfId="0" applyFont="1" applyBorder="1" applyAlignment="1">
      <alignment shrinkToFit="1"/>
    </xf>
    <xf numFmtId="0" fontId="1" fillId="0" borderId="34" xfId="0" applyFont="1" applyBorder="1"/>
    <xf numFmtId="0" fontId="1" fillId="0" borderId="23" xfId="0" applyFont="1" applyBorder="1"/>
    <xf numFmtId="3" fontId="1" fillId="0" borderId="35" xfId="0" applyNumberFormat="1" applyFont="1" applyBorder="1"/>
    <xf numFmtId="0" fontId="1" fillId="0" borderId="36" xfId="0" applyFont="1" applyBorder="1"/>
    <xf numFmtId="3" fontId="1" fillId="0" borderId="37" xfId="0" applyNumberFormat="1" applyFont="1" applyBorder="1"/>
    <xf numFmtId="0" fontId="1" fillId="0" borderId="38" xfId="0" applyFont="1" applyBorder="1"/>
    <xf numFmtId="0" fontId="7" fillId="2" borderId="16" xfId="0" applyFont="1" applyFill="1" applyBorder="1"/>
    <xf numFmtId="0" fontId="7" fillId="2" borderId="18" xfId="0" applyFont="1" applyFill="1" applyBorder="1"/>
    <xf numFmtId="0" fontId="7" fillId="2" borderId="17" xfId="0" applyFont="1" applyFill="1" applyBorder="1"/>
    <xf numFmtId="0" fontId="7" fillId="2" borderId="39" xfId="0" applyFont="1" applyFill="1" applyBorder="1"/>
    <xf numFmtId="0" fontId="7" fillId="2" borderId="40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0" borderId="41" xfId="0" applyFont="1" applyBorder="1"/>
    <xf numFmtId="0" fontId="1" fillId="0" borderId="0" xfId="0" applyFont="1" applyBorder="1" applyAlignment="1">
      <alignment horizontal="right"/>
    </xf>
    <xf numFmtId="166" fontId="1" fillId="0" borderId="0" xfId="0" applyNumberFormat="1" applyFont="1" applyBorder="1"/>
    <xf numFmtId="0" fontId="1" fillId="0" borderId="0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1" fillId="0" borderId="44" xfId="0" applyFont="1" applyBorder="1"/>
    <xf numFmtId="0" fontId="1" fillId="0" borderId="7" xfId="0" applyFont="1" applyBorder="1"/>
    <xf numFmtId="165" fontId="1" fillId="0" borderId="13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2" xfId="0" applyFont="1" applyBorder="1"/>
    <xf numFmtId="165" fontId="1" fillId="0" borderId="3" xfId="0" applyNumberFormat="1" applyFont="1" applyBorder="1" applyAlignment="1">
      <alignment horizontal="right"/>
    </xf>
    <xf numFmtId="0" fontId="6" fillId="2" borderId="36" xfId="0" applyFont="1" applyFill="1" applyBorder="1"/>
    <xf numFmtId="0" fontId="6" fillId="2" borderId="37" xfId="0" applyFont="1" applyFill="1" applyBorder="1"/>
    <xf numFmtId="0" fontId="6" fillId="2" borderId="38" xfId="0" applyFont="1" applyFill="1" applyBorder="1"/>
    <xf numFmtId="0" fontId="6" fillId="0" borderId="0" xfId="0" applyFont="1"/>
    <xf numFmtId="0" fontId="1" fillId="0" borderId="0" xfId="0" applyFont="1" applyAlignment="1">
      <alignment vertical="justify"/>
    </xf>
    <xf numFmtId="49" fontId="7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49" fontId="7" fillId="0" borderId="48" xfId="20" applyNumberFormat="1" applyFont="1" applyBorder="1">
      <alignment/>
      <protection/>
    </xf>
    <xf numFmtId="49" fontId="1" fillId="0" borderId="48" xfId="20" applyNumberFormat="1" applyFont="1" applyBorder="1">
      <alignment/>
      <protection/>
    </xf>
    <xf numFmtId="49" fontId="1" fillId="0" borderId="48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7" fillId="2" borderId="10" xfId="0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50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/>
    </xf>
    <xf numFmtId="3" fontId="1" fillId="0" borderId="41" xfId="0" applyNumberFormat="1" applyFont="1" applyBorder="1"/>
    <xf numFmtId="0" fontId="7" fillId="2" borderId="10" xfId="0" applyFont="1" applyFill="1" applyBorder="1"/>
    <xf numFmtId="0" fontId="7" fillId="2" borderId="11" xfId="0" applyFont="1" applyFill="1" applyBorder="1"/>
    <xf numFmtId="3" fontId="7" fillId="2" borderId="30" xfId="0" applyNumberFormat="1" applyFont="1" applyFill="1" applyBorder="1"/>
    <xf numFmtId="3" fontId="7" fillId="2" borderId="49" xfId="0" applyNumberFormat="1" applyFont="1" applyFill="1" applyBorder="1"/>
    <xf numFmtId="3" fontId="7" fillId="2" borderId="50" xfId="0" applyNumberFormat="1" applyFont="1" applyFill="1" applyBorder="1"/>
    <xf numFmtId="3" fontId="7" fillId="2" borderId="51" xfId="0" applyNumberFormat="1" applyFont="1" applyFill="1" applyBorder="1"/>
    <xf numFmtId="3" fontId="2" fillId="0" borderId="0" xfId="0" applyNumberFormat="1" applyFont="1" applyAlignment="1">
      <alignment horizontal="centerContinuous"/>
    </xf>
    <xf numFmtId="0" fontId="1" fillId="2" borderId="40" xfId="0" applyFont="1" applyFill="1" applyBorder="1"/>
    <xf numFmtId="0" fontId="7" fillId="2" borderId="52" xfId="0" applyFont="1" applyFill="1" applyBorder="1" applyAlignment="1">
      <alignment horizontal="right"/>
    </xf>
    <xf numFmtId="0" fontId="7" fillId="2" borderId="18" xfId="0" applyFont="1" applyFill="1" applyBorder="1" applyAlignment="1">
      <alignment horizontal="right"/>
    </xf>
    <xf numFmtId="0" fontId="7" fillId="2" borderId="17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right"/>
    </xf>
    <xf numFmtId="4" fontId="4" fillId="2" borderId="40" xfId="0" applyNumberFormat="1" applyFont="1" applyFill="1" applyBorder="1" applyAlignment="1">
      <alignment horizontal="right"/>
    </xf>
    <xf numFmtId="0" fontId="1" fillId="0" borderId="26" xfId="0" applyFont="1" applyBorder="1"/>
    <xf numFmtId="3" fontId="1" fillId="0" borderId="33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right"/>
    </xf>
    <xf numFmtId="3" fontId="1" fillId="0" borderId="42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3" fontId="1" fillId="0" borderId="26" xfId="0" applyNumberFormat="1" applyFont="1" applyBorder="1" applyAlignment="1">
      <alignment horizontal="right"/>
    </xf>
    <xf numFmtId="0" fontId="1" fillId="2" borderId="36" xfId="0" applyFont="1" applyFill="1" applyBorder="1"/>
    <xf numFmtId="0" fontId="7" fillId="2" borderId="37" xfId="0" applyFont="1" applyFill="1" applyBorder="1"/>
    <xf numFmtId="0" fontId="1" fillId="2" borderId="37" xfId="0" applyFont="1" applyFill="1" applyBorder="1"/>
    <xf numFmtId="4" fontId="1" fillId="2" borderId="53" xfId="0" applyNumberFormat="1" applyFont="1" applyFill="1" applyBorder="1"/>
    <xf numFmtId="4" fontId="1" fillId="2" borderId="36" xfId="0" applyNumberFormat="1" applyFont="1" applyFill="1" applyBorder="1"/>
    <xf numFmtId="4" fontId="1" fillId="2" borderId="37" xfId="0" applyNumberFormat="1" applyFont="1" applyFill="1" applyBorder="1"/>
    <xf numFmtId="3" fontId="3" fillId="0" borderId="0" xfId="0" applyNumberFormat="1" applyFont="1"/>
    <xf numFmtId="4" fontId="3" fillId="0" borderId="0" xfId="0" applyNumberFormat="1" applyFont="1"/>
    <xf numFmtId="0" fontId="1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1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3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0" fontId="1" fillId="0" borderId="48" xfId="20" applyFont="1" applyBorder="1">
      <alignment/>
      <protection/>
    </xf>
    <xf numFmtId="0" fontId="3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3" fillId="2" borderId="12" xfId="20" applyNumberFormat="1" applyFont="1" applyFill="1" applyBorder="1">
      <alignment/>
      <protection/>
    </xf>
    <xf numFmtId="0" fontId="3" fillId="2" borderId="3" xfId="20" applyFont="1" applyFill="1" applyBorder="1" applyAlignment="1">
      <alignment horizontal="center"/>
      <protection/>
    </xf>
    <xf numFmtId="0" fontId="3" fillId="2" borderId="3" xfId="20" applyNumberFormat="1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/>
      <protection/>
    </xf>
    <xf numFmtId="0" fontId="3" fillId="2" borderId="12" xfId="20" applyFont="1" applyFill="1" applyBorder="1" applyAlignment="1">
      <alignment horizontal="center" wrapText="1"/>
      <protection/>
    </xf>
    <xf numFmtId="0" fontId="7" fillId="0" borderId="15" xfId="20" applyFont="1" applyBorder="1" applyAlignment="1">
      <alignment horizontal="center"/>
      <protection/>
    </xf>
    <xf numFmtId="49" fontId="7" fillId="0" borderId="15" xfId="20" applyNumberFormat="1" applyFont="1" applyBorder="1" applyAlignment="1">
      <alignment horizontal="left"/>
      <protection/>
    </xf>
    <xf numFmtId="0" fontId="7" fillId="0" borderId="1" xfId="20" applyFont="1" applyBorder="1">
      <alignment/>
      <protection/>
    </xf>
    <xf numFmtId="0" fontId="1" fillId="0" borderId="2" xfId="20" applyFont="1" applyBorder="1" applyAlignment="1">
      <alignment horizontal="center"/>
      <protection/>
    </xf>
    <xf numFmtId="0" fontId="1" fillId="0" borderId="2" xfId="20" applyNumberFormat="1" applyFont="1" applyBorder="1" applyAlignment="1">
      <alignment horizontal="right"/>
      <protection/>
    </xf>
    <xf numFmtId="0" fontId="1" fillId="0" borderId="3" xfId="20" applyNumberFormat="1" applyFont="1" applyBorder="1">
      <alignment/>
      <protection/>
    </xf>
    <xf numFmtId="0" fontId="1" fillId="0" borderId="6" xfId="20" applyNumberFormat="1" applyFont="1" applyFill="1" applyBorder="1">
      <alignment/>
      <protection/>
    </xf>
    <xf numFmtId="0" fontId="1" fillId="0" borderId="13" xfId="20" applyNumberFormat="1" applyFont="1" applyFill="1" applyBorder="1">
      <alignment/>
      <protection/>
    </xf>
    <xf numFmtId="0" fontId="1" fillId="0" borderId="6" xfId="20" applyFont="1" applyFill="1" applyBorder="1">
      <alignment/>
      <protection/>
    </xf>
    <xf numFmtId="0" fontId="1" fillId="0" borderId="13" xfId="20" applyFont="1" applyFill="1" applyBorder="1">
      <alignment/>
      <protection/>
    </xf>
    <xf numFmtId="0" fontId="12" fillId="0" borderId="0" xfId="20" applyFont="1">
      <alignment/>
      <protection/>
    </xf>
    <xf numFmtId="0" fontId="8" fillId="0" borderId="14" xfId="20" applyFont="1" applyBorder="1" applyAlignment="1">
      <alignment horizontal="center" vertical="top"/>
      <protection/>
    </xf>
    <xf numFmtId="49" fontId="8" fillId="0" borderId="14" xfId="20" applyNumberFormat="1" applyFont="1" applyBorder="1" applyAlignment="1">
      <alignment horizontal="left" vertical="top"/>
      <protection/>
    </xf>
    <xf numFmtId="0" fontId="8" fillId="0" borderId="14" xfId="20" applyFont="1" applyBorder="1" applyAlignment="1">
      <alignment vertical="top" wrapText="1"/>
      <protection/>
    </xf>
    <xf numFmtId="49" fontId="8" fillId="0" borderId="14" xfId="20" applyNumberFormat="1" applyFont="1" applyBorder="1" applyAlignment="1">
      <alignment horizontal="center" shrinkToFit="1"/>
      <protection/>
    </xf>
    <xf numFmtId="4" fontId="8" fillId="0" borderId="14" xfId="20" applyNumberFormat="1" applyFont="1" applyBorder="1" applyAlignment="1">
      <alignment horizontal="right"/>
      <protection/>
    </xf>
    <xf numFmtId="4" fontId="8" fillId="0" borderId="14" xfId="20" applyNumberFormat="1" applyFont="1" applyBorder="1">
      <alignment/>
      <protection/>
    </xf>
    <xf numFmtId="168" fontId="8" fillId="0" borderId="14" xfId="20" applyNumberFormat="1" applyFont="1" applyBorder="1">
      <alignment/>
      <protection/>
    </xf>
    <xf numFmtId="4" fontId="8" fillId="0" borderId="13" xfId="20" applyNumberFormat="1" applyFont="1" applyBorder="1">
      <alignment/>
      <protection/>
    </xf>
    <xf numFmtId="0" fontId="3" fillId="0" borderId="15" xfId="20" applyFont="1" applyBorder="1" applyAlignment="1">
      <alignment horizontal="center"/>
      <protection/>
    </xf>
    <xf numFmtId="4" fontId="1" fillId="0" borderId="5" xfId="20" applyNumberFormat="1" applyFont="1" applyBorder="1">
      <alignment/>
      <protection/>
    </xf>
    <xf numFmtId="0" fontId="13" fillId="0" borderId="0" xfId="20" applyFont="1" applyAlignment="1">
      <alignment wrapText="1"/>
      <protection/>
    </xf>
    <xf numFmtId="49" fontId="3" fillId="0" borderId="15" xfId="20" applyNumberFormat="1" applyFont="1" applyBorder="1" applyAlignment="1">
      <alignment horizontal="right"/>
      <protection/>
    </xf>
    <xf numFmtId="4" fontId="14" fillId="5" borderId="54" xfId="20" applyNumberFormat="1" applyFont="1" applyFill="1" applyBorder="1" applyAlignment="1">
      <alignment horizontal="right" wrapText="1"/>
      <protection/>
    </xf>
    <xf numFmtId="0" fontId="14" fillId="0" borderId="5" xfId="0" applyFont="1" applyBorder="1" applyAlignment="1">
      <alignment horizontal="right"/>
    </xf>
    <xf numFmtId="0" fontId="1" fillId="0" borderId="4" xfId="20" applyFont="1" applyBorder="1">
      <alignment/>
      <protection/>
    </xf>
    <xf numFmtId="0" fontId="1" fillId="0" borderId="0" xfId="20" applyFont="1" applyBorder="1">
      <alignment/>
      <protection/>
    </xf>
    <xf numFmtId="0" fontId="1" fillId="2" borderId="12" xfId="20" applyFont="1" applyFill="1" applyBorder="1" applyAlignment="1">
      <alignment horizontal="center"/>
      <protection/>
    </xf>
    <xf numFmtId="49" fontId="16" fillId="2" borderId="12" xfId="20" applyNumberFormat="1" applyFont="1" applyFill="1" applyBorder="1" applyAlignment="1">
      <alignment horizontal="left"/>
      <protection/>
    </xf>
    <xf numFmtId="0" fontId="16" fillId="2" borderId="1" xfId="20" applyFont="1" applyFill="1" applyBorder="1">
      <alignment/>
      <protection/>
    </xf>
    <xf numFmtId="0" fontId="1" fillId="2" borderId="2" xfId="20" applyFont="1" applyFill="1" applyBorder="1" applyAlignment="1">
      <alignment horizontal="center"/>
      <protection/>
    </xf>
    <xf numFmtId="4" fontId="1" fillId="2" borderId="2" xfId="20" applyNumberFormat="1" applyFont="1" applyFill="1" applyBorder="1" applyAlignment="1">
      <alignment horizontal="right"/>
      <protection/>
    </xf>
    <xf numFmtId="4" fontId="1" fillId="2" borderId="3" xfId="20" applyNumberFormat="1" applyFont="1" applyFill="1" applyBorder="1" applyAlignment="1">
      <alignment horizontal="right"/>
      <protection/>
    </xf>
    <xf numFmtId="4" fontId="7" fillId="2" borderId="12" xfId="20" applyNumberFormat="1" applyFont="1" applyFill="1" applyBorder="1">
      <alignment/>
      <protection/>
    </xf>
    <xf numFmtId="0" fontId="1" fillId="2" borderId="2" xfId="20" applyFont="1" applyFill="1" applyBorder="1">
      <alignment/>
      <protection/>
    </xf>
    <xf numFmtId="4" fontId="7" fillId="2" borderId="3" xfId="20" applyNumberFormat="1" applyFont="1" applyFill="1" applyBorder="1">
      <alignment/>
      <protection/>
    </xf>
    <xf numFmtId="3" fontId="1" fillId="0" borderId="0" xfId="20" applyNumberFormat="1" applyFont="1">
      <alignment/>
      <protection/>
    </xf>
    <xf numFmtId="0" fontId="17" fillId="0" borderId="0" xfId="20" applyFont="1" applyAlignment="1">
      <alignment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49" fontId="3" fillId="0" borderId="23" xfId="0" applyNumberFormat="1" applyFont="1" applyBorder="1"/>
    <xf numFmtId="3" fontId="1" fillId="0" borderId="5" xfId="0" applyNumberFormat="1" applyFont="1" applyBorder="1"/>
    <xf numFmtId="3" fontId="1" fillId="0" borderId="15" xfId="0" applyNumberFormat="1" applyFont="1" applyBorder="1"/>
    <xf numFmtId="3" fontId="1" fillId="0" borderId="55" xfId="0" applyNumberFormat="1" applyFont="1" applyBorder="1"/>
    <xf numFmtId="4" fontId="19" fillId="5" borderId="54" xfId="20" applyNumberFormat="1" applyFont="1" applyFill="1" applyBorder="1" applyAlignment="1">
      <alignment horizontal="right" wrapText="1"/>
      <protection/>
    </xf>
    <xf numFmtId="0" fontId="0" fillId="0" borderId="0" xfId="0" applyAlignment="1">
      <alignment vertical="center"/>
    </xf>
    <xf numFmtId="171" fontId="23" fillId="0" borderId="11" xfId="0" applyNumberFormat="1" applyFont="1" applyBorder="1" applyAlignment="1" applyProtection="1">
      <alignment horizontal="right" vertical="center"/>
      <protection locked="0"/>
    </xf>
    <xf numFmtId="171" fontId="23" fillId="0" borderId="1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17" fontId="28" fillId="0" borderId="0" xfId="0" applyNumberFormat="1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3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2" fontId="0" fillId="6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2" fontId="28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Alignment="1">
      <alignment/>
    </xf>
    <xf numFmtId="49" fontId="1" fillId="0" borderId="1" xfId="0" applyNumberFormat="1" applyFont="1" applyFill="1" applyBorder="1" applyAlignment="1" applyProtection="1">
      <alignment wrapText="1"/>
      <protection/>
    </xf>
    <xf numFmtId="49" fontId="1" fillId="0" borderId="12" xfId="0" applyNumberFormat="1" applyFont="1" applyFill="1" applyBorder="1" applyAlignment="1" applyProtection="1">
      <alignment wrapText="1"/>
      <protection/>
    </xf>
    <xf numFmtId="49" fontId="1" fillId="0" borderId="3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2" fontId="32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2" fontId="28" fillId="0" borderId="0" xfId="0" applyNumberFormat="1" applyFont="1" applyFill="1" applyAlignment="1">
      <alignment/>
    </xf>
    <xf numFmtId="2" fontId="30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2" fontId="28" fillId="0" borderId="0" xfId="0" applyNumberFormat="1" applyFont="1" applyFill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center" vertical="center"/>
    </xf>
    <xf numFmtId="2" fontId="27" fillId="0" borderId="0" xfId="0" applyNumberFormat="1" applyFont="1" applyFill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right"/>
      <protection locked="0"/>
    </xf>
    <xf numFmtId="49" fontId="1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4" fontId="8" fillId="0" borderId="14" xfId="20" applyNumberFormat="1" applyFont="1" applyBorder="1" applyAlignment="1" applyProtection="1">
      <alignment horizontal="right"/>
      <protection locked="0"/>
    </xf>
    <xf numFmtId="0" fontId="14" fillId="5" borderId="4" xfId="20" applyFont="1" applyFill="1" applyBorder="1" applyAlignment="1" applyProtection="1">
      <alignment horizontal="left" wrapText="1"/>
      <protection locked="0"/>
    </xf>
    <xf numFmtId="4" fontId="1" fillId="2" borderId="3" xfId="20" applyNumberFormat="1" applyFont="1" applyFill="1" applyBorder="1" applyAlignment="1" applyProtection="1">
      <alignment horizontal="right"/>
      <protection locked="0"/>
    </xf>
    <xf numFmtId="0" fontId="1" fillId="0" borderId="2" xfId="20" applyNumberFormat="1" applyFont="1" applyBorder="1" applyAlignment="1" applyProtection="1">
      <alignment horizontal="right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1" fillId="4" borderId="0" xfId="0" applyFont="1" applyFill="1" applyAlignment="1" applyProtection="1">
      <alignment horizontal="left" vertical="center"/>
      <protection/>
    </xf>
    <xf numFmtId="0" fontId="1" fillId="4" borderId="0" xfId="0" applyFont="1" applyFill="1" applyAlignment="1" applyProtection="1">
      <alignment horizontal="center" vertical="center"/>
      <protection/>
    </xf>
    <xf numFmtId="0" fontId="1" fillId="4" borderId="0" xfId="0" applyFont="1" applyFill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7" fillId="4" borderId="0" xfId="0" applyFont="1" applyFill="1" applyAlignment="1" applyProtection="1">
      <alignment horizontal="left" vertical="center"/>
      <protection/>
    </xf>
    <xf numFmtId="0" fontId="1" fillId="7" borderId="56" xfId="0" applyFont="1" applyFill="1" applyBorder="1" applyAlignment="1" applyProtection="1">
      <alignment horizontal="center" vertical="center" wrapText="1"/>
      <protection/>
    </xf>
    <xf numFmtId="0" fontId="1" fillId="7" borderId="56" xfId="0" applyFont="1" applyFill="1" applyBorder="1" applyAlignment="1" applyProtection="1">
      <alignment horizontal="left" vertical="center" wrapText="1"/>
      <protection/>
    </xf>
    <xf numFmtId="0" fontId="1" fillId="7" borderId="56" xfId="0" applyFont="1" applyFill="1" applyBorder="1" applyAlignment="1" applyProtection="1">
      <alignment horizontal="right" vertical="center" wrapText="1"/>
      <protection/>
    </xf>
    <xf numFmtId="169" fontId="7" fillId="0" borderId="0" xfId="0" applyNumberFormat="1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170" fontId="7" fillId="0" borderId="0" xfId="0" applyNumberFormat="1" applyFont="1" applyAlignment="1" applyProtection="1">
      <alignment horizontal="center" vertical="center"/>
      <protection/>
    </xf>
    <xf numFmtId="171" fontId="7" fillId="0" borderId="0" xfId="0" applyNumberFormat="1" applyFont="1" applyAlignment="1" applyProtection="1">
      <alignment horizontal="right" vertical="center"/>
      <protection/>
    </xf>
    <xf numFmtId="171" fontId="21" fillId="0" borderId="0" xfId="0" applyNumberFormat="1" applyFont="1" applyAlignment="1" applyProtection="1">
      <alignment horizontal="right" vertical="center"/>
      <protection/>
    </xf>
    <xf numFmtId="169" fontId="7" fillId="0" borderId="57" xfId="0" applyNumberFormat="1" applyFont="1" applyBorder="1" applyAlignment="1" applyProtection="1">
      <alignment horizontal="left" vertical="center"/>
      <protection/>
    </xf>
    <xf numFmtId="0" fontId="7" fillId="0" borderId="57" xfId="0" applyFont="1" applyBorder="1" applyAlignment="1" applyProtection="1">
      <alignment horizontal="left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2" fontId="7" fillId="0" borderId="57" xfId="0" applyNumberFormat="1" applyFont="1" applyBorder="1" applyAlignment="1" applyProtection="1">
      <alignment horizontal="center" vertical="center"/>
      <protection/>
    </xf>
    <xf numFmtId="171" fontId="22" fillId="0" borderId="58" xfId="0" applyNumberFormat="1" applyFont="1" applyBorder="1" applyAlignment="1" applyProtection="1">
      <alignment horizontal="right" vertical="center"/>
      <protection/>
    </xf>
    <xf numFmtId="171" fontId="22" fillId="0" borderId="59" xfId="0" applyNumberFormat="1" applyFont="1" applyBorder="1" applyAlignment="1" applyProtection="1">
      <alignment horizontal="right" vertical="center"/>
      <protection/>
    </xf>
    <xf numFmtId="172" fontId="1" fillId="0" borderId="10" xfId="0" applyNumberFormat="1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2" fontId="1" fillId="0" borderId="11" xfId="0" applyNumberFormat="1" applyFont="1" applyBorder="1" applyAlignment="1" applyProtection="1">
      <alignment horizontal="center" vertical="center"/>
      <protection/>
    </xf>
    <xf numFmtId="171" fontId="23" fillId="0" borderId="11" xfId="0" applyNumberFormat="1" applyFont="1" applyBorder="1" applyAlignment="1" applyProtection="1">
      <alignment horizontal="right" vertical="center"/>
      <protection/>
    </xf>
    <xf numFmtId="171" fontId="23" fillId="0" borderId="30" xfId="0" applyNumberFormat="1" applyFont="1" applyBorder="1" applyAlignment="1" applyProtection="1">
      <alignment horizontal="right" vertical="center"/>
      <protection/>
    </xf>
    <xf numFmtId="172" fontId="1" fillId="0" borderId="60" xfId="0" applyNumberFormat="1" applyFont="1" applyBorder="1" applyAlignment="1" applyProtection="1">
      <alignment horizontal="left" vertical="center"/>
      <protection/>
    </xf>
    <xf numFmtId="0" fontId="1" fillId="0" borderId="60" xfId="0" applyFont="1" applyBorder="1" applyAlignment="1" applyProtection="1">
      <alignment horizontal="left" vertical="center" wrapText="1"/>
      <protection/>
    </xf>
    <xf numFmtId="0" fontId="7" fillId="0" borderId="60" xfId="0" applyFont="1" applyBorder="1" applyAlignment="1" applyProtection="1">
      <alignment horizontal="left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2" fontId="1" fillId="0" borderId="60" xfId="0" applyNumberFormat="1" applyFont="1" applyBorder="1" applyAlignment="1" applyProtection="1">
      <alignment horizontal="center" vertical="center"/>
      <protection/>
    </xf>
    <xf numFmtId="171" fontId="22" fillId="0" borderId="19" xfId="0" applyNumberFormat="1" applyFont="1" applyBorder="1" applyAlignment="1" applyProtection="1">
      <alignment horizontal="right" vertical="center"/>
      <protection/>
    </xf>
    <xf numFmtId="171" fontId="22" fillId="0" borderId="61" xfId="0" applyNumberFormat="1" applyFont="1" applyBorder="1" applyAlignment="1" applyProtection="1">
      <alignment horizontal="right" vertical="center"/>
      <protection/>
    </xf>
    <xf numFmtId="172" fontId="1" fillId="0" borderId="62" xfId="0" applyNumberFormat="1" applyFont="1" applyBorder="1" applyAlignment="1" applyProtection="1">
      <alignment horizontal="left" vertical="center"/>
      <protection/>
    </xf>
    <xf numFmtId="0" fontId="1" fillId="0" borderId="62" xfId="0" applyFont="1" applyBorder="1" applyAlignment="1" applyProtection="1">
      <alignment horizontal="left" vertical="center" wrapText="1"/>
      <protection/>
    </xf>
    <xf numFmtId="0" fontId="1" fillId="0" borderId="63" xfId="0" applyFont="1" applyBorder="1" applyAlignment="1" applyProtection="1">
      <alignment horizontal="left" vertical="center" wrapText="1"/>
      <protection/>
    </xf>
    <xf numFmtId="0" fontId="1" fillId="0" borderId="63" xfId="0" applyFont="1" applyBorder="1" applyAlignment="1" applyProtection="1">
      <alignment horizontal="center" vertical="center" wrapText="1"/>
      <protection/>
    </xf>
    <xf numFmtId="2" fontId="1" fillId="0" borderId="62" xfId="0" applyNumberFormat="1" applyFont="1" applyBorder="1" applyAlignment="1" applyProtection="1">
      <alignment horizontal="center" vertical="center"/>
      <protection/>
    </xf>
    <xf numFmtId="0" fontId="1" fillId="0" borderId="62" xfId="0" applyFont="1" applyBorder="1" applyAlignment="1" applyProtection="1">
      <alignment horizontal="right" vertical="center" wrapText="1"/>
      <protection/>
    </xf>
    <xf numFmtId="5" fontId="22" fillId="0" borderId="61" xfId="0" applyNumberFormat="1" applyFont="1" applyBorder="1" applyAlignment="1" applyProtection="1">
      <alignment horizontal="right" vertical="center"/>
      <protection/>
    </xf>
    <xf numFmtId="2" fontId="1" fillId="0" borderId="14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172" fontId="1" fillId="0" borderId="62" xfId="0" applyNumberFormat="1" applyFont="1" applyFill="1" applyBorder="1" applyAlignment="1" applyProtection="1">
      <alignment horizontal="left" vertical="center"/>
      <protection/>
    </xf>
    <xf numFmtId="0" fontId="1" fillId="0" borderId="62" xfId="0" applyFont="1" applyFill="1" applyBorder="1" applyAlignment="1" applyProtection="1">
      <alignment horizontal="left" vertical="center" wrapText="1"/>
      <protection/>
    </xf>
    <xf numFmtId="0" fontId="1" fillId="0" borderId="63" xfId="0" applyFont="1" applyFill="1" applyBorder="1" applyAlignment="1" applyProtection="1">
      <alignment horizontal="center" vertical="center" wrapText="1"/>
      <protection/>
    </xf>
    <xf numFmtId="2" fontId="1" fillId="0" borderId="62" xfId="0" applyNumberFormat="1" applyFont="1" applyFill="1" applyBorder="1" applyAlignment="1" applyProtection="1">
      <alignment horizontal="center" vertical="center"/>
      <protection/>
    </xf>
    <xf numFmtId="171" fontId="22" fillId="0" borderId="61" xfId="0" applyNumberFormat="1" applyFont="1" applyFill="1" applyBorder="1" applyAlignment="1" applyProtection="1">
      <alignment horizontal="right" vertical="center"/>
      <protection/>
    </xf>
    <xf numFmtId="172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171" fontId="23" fillId="0" borderId="30" xfId="0" applyNumberFormat="1" applyFont="1" applyFill="1" applyBorder="1" applyAlignment="1" applyProtection="1">
      <alignment horizontal="right" vertical="center"/>
      <protection/>
    </xf>
    <xf numFmtId="172" fontId="1" fillId="0" borderId="64" xfId="0" applyNumberFormat="1" applyFont="1" applyBorder="1" applyAlignment="1" applyProtection="1">
      <alignment horizontal="left" vertical="center"/>
      <protection/>
    </xf>
    <xf numFmtId="0" fontId="1" fillId="0" borderId="65" xfId="0" applyFont="1" applyBorder="1" applyAlignment="1" applyProtection="1">
      <alignment horizontal="left" vertical="center" wrapText="1"/>
      <protection/>
    </xf>
    <xf numFmtId="0" fontId="1" fillId="0" borderId="65" xfId="0" applyFont="1" applyBorder="1" applyAlignment="1" applyProtection="1">
      <alignment horizontal="center" vertical="center" wrapText="1"/>
      <protection/>
    </xf>
    <xf numFmtId="2" fontId="1" fillId="0" borderId="65" xfId="0" applyNumberFormat="1" applyFont="1" applyBorder="1" applyAlignment="1" applyProtection="1">
      <alignment horizontal="center" vertical="center" wrapText="1"/>
      <protection/>
    </xf>
    <xf numFmtId="171" fontId="1" fillId="0" borderId="65" xfId="0" applyNumberFormat="1" applyFont="1" applyBorder="1" applyAlignment="1" applyProtection="1">
      <alignment horizontal="right" vertical="center"/>
      <protection/>
    </xf>
    <xf numFmtId="171" fontId="1" fillId="0" borderId="35" xfId="0" applyNumberFormat="1" applyFont="1" applyBorder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70" fontId="1" fillId="0" borderId="0" xfId="0" applyNumberFormat="1" applyFont="1" applyAlignment="1" applyProtection="1">
      <alignment horizontal="center" vertical="center"/>
      <protection/>
    </xf>
    <xf numFmtId="171" fontId="1" fillId="0" borderId="0" xfId="0" applyNumberFormat="1" applyFont="1" applyAlignment="1" applyProtection="1">
      <alignment horizontal="right" vertical="center"/>
      <protection/>
    </xf>
    <xf numFmtId="172" fontId="1" fillId="0" borderId="66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1" fontId="22" fillId="0" borderId="22" xfId="0" applyNumberFormat="1" applyFont="1" applyBorder="1" applyAlignment="1" applyProtection="1">
      <alignment horizontal="right" vertical="center"/>
      <protection/>
    </xf>
    <xf numFmtId="171" fontId="22" fillId="0" borderId="20" xfId="0" applyNumberFormat="1" applyFont="1" applyBorder="1" applyAlignment="1" applyProtection="1">
      <alignment horizontal="right" vertical="center"/>
      <protection/>
    </xf>
    <xf numFmtId="0" fontId="1" fillId="0" borderId="62" xfId="0" applyFont="1" applyBorder="1" applyAlignment="1" applyProtection="1">
      <alignment horizontal="right" vertical="center" wrapText="1"/>
      <protection locked="0"/>
    </xf>
    <xf numFmtId="0" fontId="1" fillId="0" borderId="62" xfId="0" applyFont="1" applyFill="1" applyBorder="1" applyAlignment="1" applyProtection="1">
      <alignment horizontal="right" vertical="center" wrapText="1"/>
      <protection locked="0"/>
    </xf>
    <xf numFmtId="2" fontId="0" fillId="6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 horizontal="right" vertical="center"/>
      <protection locked="0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67" xfId="0" applyNumberFormat="1" applyFont="1" applyBorder="1" applyAlignment="1">
      <alignment horizontal="right" vertical="center"/>
    </xf>
    <xf numFmtId="3" fontId="6" fillId="8" borderId="11" xfId="0" applyNumberFormat="1" applyFont="1" applyFill="1" applyBorder="1" applyAlignment="1">
      <alignment horizontal="right" vertical="center"/>
    </xf>
    <xf numFmtId="3" fontId="6" fillId="8" borderId="49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shrinkToFit="1"/>
    </xf>
    <xf numFmtId="0" fontId="1" fillId="0" borderId="38" xfId="0" applyFont="1" applyBorder="1" applyAlignment="1">
      <alignment horizontal="center" shrinkToFit="1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167" fontId="1" fillId="0" borderId="1" xfId="0" applyNumberFormat="1" applyFont="1" applyBorder="1" applyAlignment="1">
      <alignment horizontal="right" indent="2"/>
    </xf>
    <xf numFmtId="167" fontId="1" fillId="0" borderId="25" xfId="0" applyNumberFormat="1" applyFont="1" applyBorder="1" applyAlignment="1">
      <alignment horizontal="right" indent="2"/>
    </xf>
    <xf numFmtId="167" fontId="6" fillId="2" borderId="68" xfId="0" applyNumberFormat="1" applyFont="1" applyFill="1" applyBorder="1" applyAlignment="1">
      <alignment horizontal="right" indent="2"/>
    </xf>
    <xf numFmtId="167" fontId="6" fillId="2" borderId="53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1" fillId="0" borderId="69" xfId="20" applyFont="1" applyBorder="1" applyAlignment="1">
      <alignment horizontal="center"/>
      <protection/>
    </xf>
    <xf numFmtId="0" fontId="1" fillId="0" borderId="70" xfId="20" applyFont="1" applyBorder="1" applyAlignment="1">
      <alignment horizontal="center"/>
      <protection/>
    </xf>
    <xf numFmtId="0" fontId="1" fillId="0" borderId="71" xfId="20" applyFont="1" applyBorder="1" applyAlignment="1">
      <alignment horizontal="center"/>
      <protection/>
    </xf>
    <xf numFmtId="0" fontId="1" fillId="0" borderId="72" xfId="20" applyFont="1" applyBorder="1" applyAlignment="1">
      <alignment horizontal="center"/>
      <protection/>
    </xf>
    <xf numFmtId="0" fontId="1" fillId="0" borderId="73" xfId="20" applyFont="1" applyBorder="1" applyAlignment="1">
      <alignment horizontal="left"/>
      <protection/>
    </xf>
    <xf numFmtId="0" fontId="1" fillId="0" borderId="48" xfId="20" applyFont="1" applyBorder="1" applyAlignment="1">
      <alignment horizontal="left"/>
      <protection/>
    </xf>
    <xf numFmtId="0" fontId="1" fillId="0" borderId="74" xfId="20" applyFont="1" applyBorder="1" applyAlignment="1">
      <alignment horizontal="left"/>
      <protection/>
    </xf>
    <xf numFmtId="3" fontId="7" fillId="2" borderId="37" xfId="0" applyNumberFormat="1" applyFont="1" applyFill="1" applyBorder="1" applyAlignment="1">
      <alignment horizontal="right"/>
    </xf>
    <xf numFmtId="3" fontId="7" fillId="2" borderId="53" xfId="0" applyNumberFormat="1" applyFont="1" applyFill="1" applyBorder="1" applyAlignment="1">
      <alignment horizontal="right"/>
    </xf>
    <xf numFmtId="49" fontId="14" fillId="5" borderId="75" xfId="20" applyNumberFormat="1" applyFont="1" applyFill="1" applyBorder="1" applyAlignment="1">
      <alignment horizontal="left" wrapText="1"/>
      <protection/>
    </xf>
    <xf numFmtId="49" fontId="15" fillId="0" borderId="76" xfId="0" applyNumberFormat="1" applyFont="1" applyBorder="1" applyAlignment="1">
      <alignment horizontal="left" wrapText="1"/>
    </xf>
    <xf numFmtId="49" fontId="19" fillId="5" borderId="75" xfId="20" applyNumberFormat="1" applyFont="1" applyFill="1" applyBorder="1" applyAlignment="1">
      <alignment horizontal="left" wrapText="1"/>
      <protection/>
    </xf>
    <xf numFmtId="0" fontId="9" fillId="0" borderId="0" xfId="20" applyFont="1" applyAlignment="1">
      <alignment horizontal="center"/>
      <protection/>
    </xf>
    <xf numFmtId="49" fontId="1" fillId="0" borderId="71" xfId="20" applyNumberFormat="1" applyFont="1" applyBorder="1" applyAlignment="1">
      <alignment horizontal="center"/>
      <protection/>
    </xf>
    <xf numFmtId="0" fontId="1" fillId="0" borderId="73" xfId="20" applyFont="1" applyBorder="1" applyAlignment="1">
      <alignment horizontal="center" shrinkToFit="1"/>
      <protection/>
    </xf>
    <xf numFmtId="0" fontId="1" fillId="0" borderId="48" xfId="20" applyFont="1" applyBorder="1" applyAlignment="1">
      <alignment horizontal="center" shrinkToFit="1"/>
      <protection/>
    </xf>
    <xf numFmtId="0" fontId="1" fillId="0" borderId="74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3</xdr:row>
      <xdr:rowOff>66675</xdr:rowOff>
    </xdr:from>
    <xdr:to>
      <xdr:col>1</xdr:col>
      <xdr:colOff>2609850</xdr:colOff>
      <xdr:row>3</xdr:row>
      <xdr:rowOff>1162050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9725" y="2943225"/>
          <a:ext cx="16954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2</xdr:row>
      <xdr:rowOff>295275</xdr:rowOff>
    </xdr:from>
    <xdr:to>
      <xdr:col>1</xdr:col>
      <xdr:colOff>2695575</xdr:colOff>
      <xdr:row>2</xdr:row>
      <xdr:rowOff>1228725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09725" y="847725"/>
          <a:ext cx="17811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09"/>
  <sheetViews>
    <sheetView showGridLines="0" tabSelected="1" zoomScaleSheetLayoutView="75" workbookViewId="0" topLeftCell="B36">
      <selection activeCell="M17" sqref="M17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hidden="1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spans="7:10" s="339" customFormat="1" ht="12" customHeight="1">
      <c r="G1" s="340"/>
      <c r="I1" s="340"/>
      <c r="J1" s="340"/>
    </row>
    <row r="2" spans="2:11" s="339" customFormat="1" ht="17.25" customHeight="1">
      <c r="B2" s="341"/>
      <c r="C2" s="342" t="s">
        <v>1386</v>
      </c>
      <c r="E2" s="343"/>
      <c r="F2" s="342"/>
      <c r="G2" s="344"/>
      <c r="H2" s="345" t="s">
        <v>0</v>
      </c>
      <c r="I2" s="346">
        <f ca="1">TODAY()</f>
        <v>42667</v>
      </c>
      <c r="J2" s="340"/>
      <c r="K2" s="341"/>
    </row>
    <row r="3" spans="3:10" s="339" customFormat="1" ht="6" customHeight="1">
      <c r="C3" s="347"/>
      <c r="D3" s="348" t="s">
        <v>1</v>
      </c>
      <c r="G3" s="340"/>
      <c r="I3" s="340"/>
      <c r="J3" s="340"/>
    </row>
    <row r="4" spans="7:10" s="339" customFormat="1" ht="4.5" customHeight="1">
      <c r="G4" s="340"/>
      <c r="I4" s="340"/>
      <c r="J4" s="340"/>
    </row>
    <row r="5" spans="3:15" s="339" customFormat="1" ht="13.5" customHeight="1">
      <c r="C5" s="349" t="s">
        <v>2</v>
      </c>
      <c r="D5" s="350" t="s">
        <v>103</v>
      </c>
      <c r="E5" s="351" t="s">
        <v>104</v>
      </c>
      <c r="F5" s="352"/>
      <c r="G5" s="353"/>
      <c r="H5" s="352"/>
      <c r="I5" s="353"/>
      <c r="J5" s="340"/>
      <c r="O5" s="346"/>
    </row>
    <row r="6" spans="7:10" s="339" customFormat="1" ht="12.75">
      <c r="G6" s="340"/>
      <c r="I6" s="340"/>
      <c r="J6" s="340"/>
    </row>
    <row r="7" spans="3:11" s="339" customFormat="1" ht="12.75">
      <c r="C7" s="354" t="s">
        <v>3</v>
      </c>
      <c r="D7" s="355" t="s">
        <v>1110</v>
      </c>
      <c r="G7" s="340"/>
      <c r="H7" s="356" t="s">
        <v>4</v>
      </c>
      <c r="I7" s="340"/>
      <c r="J7" s="355"/>
      <c r="K7" s="355"/>
    </row>
    <row r="8" spans="4:11" s="339" customFormat="1" ht="12.75">
      <c r="D8" s="355" t="s">
        <v>1384</v>
      </c>
      <c r="G8" s="340"/>
      <c r="H8" s="356" t="s">
        <v>5</v>
      </c>
      <c r="I8" s="340"/>
      <c r="J8" s="355"/>
      <c r="K8" s="355"/>
    </row>
    <row r="9" spans="3:10" s="339" customFormat="1" ht="12.75">
      <c r="C9" s="356"/>
      <c r="D9" s="355" t="s">
        <v>1385</v>
      </c>
      <c r="G9" s="340"/>
      <c r="H9" s="356"/>
      <c r="I9" s="340"/>
      <c r="J9" s="355"/>
    </row>
    <row r="10" spans="7:10" s="339" customFormat="1" ht="12.75">
      <c r="G10" s="340"/>
      <c r="H10" s="356"/>
      <c r="I10" s="340"/>
      <c r="J10" s="355"/>
    </row>
    <row r="11" spans="3:11" s="339" customFormat="1" ht="12.75">
      <c r="C11" s="354" t="s">
        <v>6</v>
      </c>
      <c r="D11" s="355"/>
      <c r="G11" s="340"/>
      <c r="H11" s="356" t="s">
        <v>4</v>
      </c>
      <c r="I11" s="340"/>
      <c r="J11" s="355"/>
      <c r="K11" s="355"/>
    </row>
    <row r="12" spans="4:11" s="339" customFormat="1" ht="12.75">
      <c r="D12" s="355"/>
      <c r="G12" s="340"/>
      <c r="H12" s="356" t="s">
        <v>5</v>
      </c>
      <c r="I12" s="340"/>
      <c r="J12" s="355"/>
      <c r="K12" s="355"/>
    </row>
    <row r="13" spans="3:10" s="339" customFormat="1" ht="12" customHeight="1">
      <c r="C13" s="356"/>
      <c r="D13" s="355"/>
      <c r="G13" s="340"/>
      <c r="I13" s="340"/>
      <c r="J13" s="356"/>
    </row>
    <row r="14" spans="3:10" s="339" customFormat="1" ht="24.75" customHeight="1">
      <c r="C14" s="357" t="s">
        <v>7</v>
      </c>
      <c r="G14" s="340"/>
      <c r="H14" s="357" t="s">
        <v>8</v>
      </c>
      <c r="I14" s="340"/>
      <c r="J14" s="356"/>
    </row>
    <row r="15" spans="7:10" s="339" customFormat="1" ht="12.75" customHeight="1">
      <c r="G15" s="340"/>
      <c r="I15" s="340"/>
      <c r="J15" s="356"/>
    </row>
    <row r="16" spans="3:10" s="339" customFormat="1" ht="28.5" customHeight="1">
      <c r="C16" s="357" t="s">
        <v>9</v>
      </c>
      <c r="G16" s="340"/>
      <c r="H16" s="357" t="s">
        <v>9</v>
      </c>
      <c r="I16" s="340"/>
      <c r="J16" s="340"/>
    </row>
    <row r="17" ht="25.5" customHeight="1"/>
    <row r="18" spans="2:11" ht="13.5" customHeight="1">
      <c r="B18" s="5"/>
      <c r="C18" s="6"/>
      <c r="D18" s="6"/>
      <c r="E18" s="7"/>
      <c r="F18" s="8"/>
      <c r="G18" s="9"/>
      <c r="H18" s="10"/>
      <c r="I18" s="9"/>
      <c r="J18" s="11" t="s">
        <v>10</v>
      </c>
      <c r="K18" s="12"/>
    </row>
    <row r="19" spans="2:11" ht="15" customHeight="1" hidden="1">
      <c r="B19" s="13" t="s">
        <v>11</v>
      </c>
      <c r="C19" s="14"/>
      <c r="D19" s="15">
        <v>15</v>
      </c>
      <c r="E19" s="16" t="s">
        <v>12</v>
      </c>
      <c r="F19" s="17"/>
      <c r="G19" s="18"/>
      <c r="H19" s="18"/>
      <c r="I19" s="440">
        <f>ROUND(G38,0)</f>
        <v>0</v>
      </c>
      <c r="J19" s="441"/>
      <c r="K19" s="19"/>
    </row>
    <row r="20" spans="2:11" ht="12.75" hidden="1">
      <c r="B20" s="13" t="s">
        <v>13</v>
      </c>
      <c r="C20" s="14"/>
      <c r="D20" s="15">
        <f>SazbaDPH1</f>
        <v>15</v>
      </c>
      <c r="E20" s="16" t="s">
        <v>12</v>
      </c>
      <c r="F20" s="20"/>
      <c r="G20" s="21"/>
      <c r="H20" s="21"/>
      <c r="I20" s="442">
        <f>ROUND(I19*D20/100,0)</f>
        <v>0</v>
      </c>
      <c r="J20" s="443"/>
      <c r="K20" s="19"/>
    </row>
    <row r="21" spans="2:11" ht="12.75">
      <c r="B21" s="13" t="s">
        <v>11</v>
      </c>
      <c r="C21" s="14"/>
      <c r="D21" s="15">
        <v>21</v>
      </c>
      <c r="E21" s="16" t="s">
        <v>12</v>
      </c>
      <c r="F21" s="20"/>
      <c r="G21" s="21"/>
      <c r="H21" s="21"/>
      <c r="I21" s="442">
        <f>ROUND(H38,0)</f>
        <v>0</v>
      </c>
      <c r="J21" s="443"/>
      <c r="K21" s="19"/>
    </row>
    <row r="22" spans="2:11" ht="13.5" thickBot="1">
      <c r="B22" s="13" t="s">
        <v>13</v>
      </c>
      <c r="C22" s="14"/>
      <c r="D22" s="15">
        <f>SazbaDPH2</f>
        <v>21</v>
      </c>
      <c r="E22" s="16" t="s">
        <v>12</v>
      </c>
      <c r="F22" s="22"/>
      <c r="G22" s="23"/>
      <c r="H22" s="23"/>
      <c r="I22" s="444">
        <f>ROUND(I21*D21/100,0)</f>
        <v>0</v>
      </c>
      <c r="J22" s="445"/>
      <c r="K22" s="19"/>
    </row>
    <row r="23" spans="2:11" ht="16.5" thickBot="1">
      <c r="B23" s="24" t="s">
        <v>14</v>
      </c>
      <c r="C23" s="25"/>
      <c r="D23" s="25"/>
      <c r="E23" s="26"/>
      <c r="F23" s="27"/>
      <c r="G23" s="28"/>
      <c r="H23" s="28"/>
      <c r="I23" s="446">
        <f>SUM(I19:I22)</f>
        <v>0</v>
      </c>
      <c r="J23" s="447"/>
      <c r="K23" s="29"/>
    </row>
    <row r="26" ht="1.5" customHeight="1"/>
    <row r="27" spans="2:12" ht="15.75" customHeight="1">
      <c r="B27" s="3" t="s">
        <v>15</v>
      </c>
      <c r="C27" s="30"/>
      <c r="D27" s="30"/>
      <c r="E27" s="30"/>
      <c r="F27" s="30"/>
      <c r="G27" s="30"/>
      <c r="H27" s="30"/>
      <c r="I27" s="30"/>
      <c r="J27" s="30"/>
      <c r="K27" s="30"/>
      <c r="L27" s="31"/>
    </row>
    <row r="28" ht="5.25" customHeight="1">
      <c r="L28" s="31"/>
    </row>
    <row r="29" spans="2:10" ht="24" customHeight="1">
      <c r="B29" s="32" t="s">
        <v>16</v>
      </c>
      <c r="C29" s="33"/>
      <c r="D29" s="33"/>
      <c r="E29" s="34"/>
      <c r="F29" s="35" t="s">
        <v>17</v>
      </c>
      <c r="G29" s="36" t="str">
        <f>CONCATENATE("Základ DPH ",SazbaDPH1," %")</f>
        <v>Základ DPH 15 %</v>
      </c>
      <c r="H29" s="35" t="str">
        <f>CONCATENATE("Základ DPH ",SazbaDPH2," %")</f>
        <v>Základ DPH 21 %</v>
      </c>
      <c r="I29" s="35" t="s">
        <v>18</v>
      </c>
      <c r="J29" s="35" t="s">
        <v>12</v>
      </c>
    </row>
    <row r="30" spans="2:10" ht="12.75">
      <c r="B30" s="37" t="s">
        <v>106</v>
      </c>
      <c r="C30" s="38" t="s">
        <v>107</v>
      </c>
      <c r="D30" s="39"/>
      <c r="E30" s="40"/>
      <c r="F30" s="41">
        <f>G30+H30+I30</f>
        <v>0</v>
      </c>
      <c r="G30" s="42">
        <v>0</v>
      </c>
      <c r="H30" s="43">
        <f>SUM('SO 01 a 1 KL'!F30:G30)</f>
        <v>0</v>
      </c>
      <c r="I30" s="43">
        <f aca="true" t="shared" si="0" ref="I30:I37">(G30*SazbaDPH1)/100+(H30*SazbaDPH2)/100</f>
        <v>0</v>
      </c>
      <c r="J30" s="44" t="str">
        <f aca="true" t="shared" si="1" ref="J30:J37">IF(CelkemObjekty=0,"",F30/CelkemObjekty*100)</f>
        <v/>
      </c>
    </row>
    <row r="31" spans="2:10" ht="12.75">
      <c r="B31" s="45" t="s">
        <v>1113</v>
      </c>
      <c r="C31" s="46" t="s">
        <v>1114</v>
      </c>
      <c r="D31" s="47"/>
      <c r="E31" s="48"/>
      <c r="F31" s="49">
        <f aca="true" t="shared" si="2" ref="F31:F37">G31+H31+I31</f>
        <v>0</v>
      </c>
      <c r="G31" s="50">
        <v>0</v>
      </c>
      <c r="H31" s="51">
        <f>SUM('SO 01 b 1 KL'!F30:G30)</f>
        <v>0</v>
      </c>
      <c r="I31" s="51">
        <f t="shared" si="0"/>
        <v>0</v>
      </c>
      <c r="J31" s="44" t="str">
        <f t="shared" si="1"/>
        <v/>
      </c>
    </row>
    <row r="32" spans="2:10" ht="12.75">
      <c r="B32" s="45" t="s">
        <v>1140</v>
      </c>
      <c r="C32" s="46" t="s">
        <v>1141</v>
      </c>
      <c r="D32" s="47"/>
      <c r="E32" s="48"/>
      <c r="F32" s="49">
        <f t="shared" si="2"/>
        <v>0</v>
      </c>
      <c r="G32" s="50">
        <v>0</v>
      </c>
      <c r="H32" s="51">
        <f>(H30+H31)*0.05</f>
        <v>0</v>
      </c>
      <c r="I32" s="51">
        <f t="shared" si="0"/>
        <v>0</v>
      </c>
      <c r="J32" s="44" t="str">
        <f t="shared" si="1"/>
        <v/>
      </c>
    </row>
    <row r="33" spans="2:10" ht="12.75">
      <c r="B33" s="45" t="s">
        <v>1145</v>
      </c>
      <c r="C33" s="46" t="s">
        <v>1146</v>
      </c>
      <c r="D33" s="47"/>
      <c r="E33" s="48"/>
      <c r="F33" s="49">
        <f t="shared" si="2"/>
        <v>0</v>
      </c>
      <c r="G33" s="50">
        <v>0</v>
      </c>
      <c r="H33" s="51">
        <f>SUM('SO 02 a 1 KL'!F30:G30)</f>
        <v>0</v>
      </c>
      <c r="I33" s="51">
        <f t="shared" si="0"/>
        <v>0</v>
      </c>
      <c r="J33" s="44" t="str">
        <f t="shared" si="1"/>
        <v/>
      </c>
    </row>
    <row r="34" spans="2:10" ht="12.75">
      <c r="B34" s="45" t="s">
        <v>1366</v>
      </c>
      <c r="C34" s="46" t="s">
        <v>1367</v>
      </c>
      <c r="D34" s="47"/>
      <c r="E34" s="48"/>
      <c r="F34" s="49">
        <f t="shared" si="2"/>
        <v>0</v>
      </c>
      <c r="G34" s="50">
        <v>0</v>
      </c>
      <c r="H34" s="51">
        <f>SUM('SO 02 b 1 KL'!F30:G30)</f>
        <v>0</v>
      </c>
      <c r="I34" s="51">
        <f t="shared" si="0"/>
        <v>0</v>
      </c>
      <c r="J34" s="44" t="str">
        <f t="shared" si="1"/>
        <v/>
      </c>
    </row>
    <row r="35" spans="2:10" ht="12.75">
      <c r="B35" s="45" t="s">
        <v>1372</v>
      </c>
      <c r="C35" s="46" t="s">
        <v>1373</v>
      </c>
      <c r="D35" s="47"/>
      <c r="E35" s="48"/>
      <c r="F35" s="49">
        <f t="shared" si="2"/>
        <v>0</v>
      </c>
      <c r="G35" s="50">
        <v>0</v>
      </c>
      <c r="H35" s="51">
        <f>SUM('SO 02 c 1 KL'!F30:G30)</f>
        <v>0</v>
      </c>
      <c r="I35" s="51">
        <f t="shared" si="0"/>
        <v>0</v>
      </c>
      <c r="J35" s="44" t="str">
        <f t="shared" si="1"/>
        <v/>
      </c>
    </row>
    <row r="36" spans="2:10" ht="12.75">
      <c r="B36" s="45" t="s">
        <v>1378</v>
      </c>
      <c r="C36" s="46" t="s">
        <v>1379</v>
      </c>
      <c r="D36" s="47"/>
      <c r="E36" s="48"/>
      <c r="F36" s="49">
        <f t="shared" si="2"/>
        <v>0</v>
      </c>
      <c r="G36" s="50">
        <v>0</v>
      </c>
      <c r="H36" s="51">
        <f>SUM('SO 02 d 1 KL'!F30:G30)</f>
        <v>0</v>
      </c>
      <c r="I36" s="51">
        <f t="shared" si="0"/>
        <v>0</v>
      </c>
      <c r="J36" s="44" t="str">
        <f t="shared" si="1"/>
        <v/>
      </c>
    </row>
    <row r="37" spans="2:10" ht="12.75">
      <c r="B37" s="45" t="s">
        <v>1381</v>
      </c>
      <c r="C37" s="46" t="s">
        <v>1382</v>
      </c>
      <c r="D37" s="47"/>
      <c r="E37" s="48"/>
      <c r="F37" s="49">
        <f t="shared" si="2"/>
        <v>0</v>
      </c>
      <c r="G37" s="50">
        <v>0</v>
      </c>
      <c r="H37" s="51">
        <f>(H33+H34+H35+H36)*0.05</f>
        <v>0</v>
      </c>
      <c r="I37" s="51">
        <f t="shared" si="0"/>
        <v>0</v>
      </c>
      <c r="J37" s="44" t="str">
        <f t="shared" si="1"/>
        <v/>
      </c>
    </row>
    <row r="38" spans="2:10" ht="17.25" customHeight="1">
      <c r="B38" s="53" t="s">
        <v>19</v>
      </c>
      <c r="C38" s="54"/>
      <c r="D38" s="55"/>
      <c r="E38" s="56"/>
      <c r="F38" s="57">
        <f>SUM(F30:F37)</f>
        <v>0</v>
      </c>
      <c r="G38" s="57">
        <f>SUM(G30:G37)</f>
        <v>0</v>
      </c>
      <c r="H38" s="57">
        <f>SUM(H30:H37)</f>
        <v>0</v>
      </c>
      <c r="I38" s="57">
        <f>SUM(I30:I37)</f>
        <v>0</v>
      </c>
      <c r="J38" s="58" t="str">
        <f aca="true" t="shared" si="3" ref="J38">IF(CelkemObjekty=0,"",F38/CelkemObjekty*100)</f>
        <v/>
      </c>
    </row>
    <row r="39" spans="2:11" ht="12.75">
      <c r="B39" s="59"/>
      <c r="C39" s="59"/>
      <c r="D39" s="59"/>
      <c r="E39" s="59"/>
      <c r="F39" s="59"/>
      <c r="G39" s="59"/>
      <c r="H39" s="59"/>
      <c r="I39" s="59"/>
      <c r="J39" s="59"/>
      <c r="K39" s="59"/>
    </row>
    <row r="40" spans="2:11" ht="9.75" customHeight="1" hidden="1">
      <c r="B40" s="59"/>
      <c r="C40" s="59"/>
      <c r="D40" s="59"/>
      <c r="E40" s="59"/>
      <c r="F40" s="59"/>
      <c r="G40" s="59"/>
      <c r="H40" s="59"/>
      <c r="I40" s="59"/>
      <c r="J40" s="59"/>
      <c r="K40" s="59"/>
    </row>
    <row r="41" spans="2:11" ht="7.5" customHeight="1" hidden="1"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2:11" ht="18" hidden="1">
      <c r="B42" s="3" t="s">
        <v>20</v>
      </c>
      <c r="C42" s="30"/>
      <c r="D42" s="30"/>
      <c r="E42" s="30"/>
      <c r="F42" s="30"/>
      <c r="G42" s="30"/>
      <c r="H42" s="30"/>
      <c r="I42" s="30"/>
      <c r="J42" s="30"/>
      <c r="K42" s="59"/>
    </row>
    <row r="43" ht="12.75" hidden="1">
      <c r="K43" s="59"/>
    </row>
    <row r="44" spans="2:10" ht="25.5" hidden="1">
      <c r="B44" s="60" t="s">
        <v>21</v>
      </c>
      <c r="C44" s="61" t="s">
        <v>22</v>
      </c>
      <c r="D44" s="33"/>
      <c r="E44" s="34"/>
      <c r="F44" s="35" t="s">
        <v>17</v>
      </c>
      <c r="G44" s="36" t="str">
        <f>CONCATENATE("Základ DPH ",SazbaDPH1," %")</f>
        <v>Základ DPH 15 %</v>
      </c>
      <c r="H44" s="35" t="str">
        <f>CONCATENATE("Základ DPH ",SazbaDPH2," %")</f>
        <v>Základ DPH 21 %</v>
      </c>
      <c r="I44" s="36" t="s">
        <v>18</v>
      </c>
      <c r="J44" s="35" t="s">
        <v>12</v>
      </c>
    </row>
    <row r="45" spans="2:10" ht="12.75" hidden="1">
      <c r="B45" s="62" t="s">
        <v>106</v>
      </c>
      <c r="C45" s="63" t="s">
        <v>1112</v>
      </c>
      <c r="D45" s="39"/>
      <c r="E45" s="40"/>
      <c r="F45" s="41">
        <f>G45+H45+I45</f>
        <v>13754720.6775</v>
      </c>
      <c r="G45" s="42">
        <v>0</v>
      </c>
      <c r="H45" s="43">
        <v>11367537.75</v>
      </c>
      <c r="I45" s="50">
        <f aca="true" t="shared" si="4" ref="I45:I52">(G45*SazbaDPH1)/100+(H45*SazbaDPH2)/100</f>
        <v>2387182.9275</v>
      </c>
      <c r="J45" s="44" t="str">
        <f aca="true" t="shared" si="5" ref="J45:J52">IF(CelkemObjekty=0,"",F45/CelkemObjekty*100)</f>
        <v/>
      </c>
    </row>
    <row r="46" spans="2:10" ht="12.75" hidden="1">
      <c r="B46" s="64" t="s">
        <v>1113</v>
      </c>
      <c r="C46" s="65" t="s">
        <v>1139</v>
      </c>
      <c r="D46" s="47"/>
      <c r="E46" s="48"/>
      <c r="F46" s="49">
        <f aca="true" t="shared" si="6" ref="F46:F52">G46+H46+I46</f>
        <v>502150</v>
      </c>
      <c r="G46" s="50">
        <v>0</v>
      </c>
      <c r="H46" s="51">
        <v>415000</v>
      </c>
      <c r="I46" s="50">
        <f t="shared" si="4"/>
        <v>87150</v>
      </c>
      <c r="J46" s="44" t="str">
        <f t="shared" si="5"/>
        <v/>
      </c>
    </row>
    <row r="47" spans="2:10" ht="12.75" hidden="1">
      <c r="B47" s="64" t="s">
        <v>1140</v>
      </c>
      <c r="C47" s="65" t="s">
        <v>1144</v>
      </c>
      <c r="D47" s="47"/>
      <c r="E47" s="48"/>
      <c r="F47" s="49">
        <f t="shared" si="6"/>
        <v>0</v>
      </c>
      <c r="G47" s="50">
        <v>0</v>
      </c>
      <c r="H47" s="51">
        <v>0</v>
      </c>
      <c r="I47" s="50">
        <f t="shared" si="4"/>
        <v>0</v>
      </c>
      <c r="J47" s="44" t="str">
        <f t="shared" si="5"/>
        <v/>
      </c>
    </row>
    <row r="48" spans="2:10" ht="12.75" hidden="1">
      <c r="B48" s="64" t="s">
        <v>1145</v>
      </c>
      <c r="C48" s="65" t="s">
        <v>1365</v>
      </c>
      <c r="D48" s="47"/>
      <c r="E48" s="48"/>
      <c r="F48" s="49">
        <f t="shared" si="6"/>
        <v>430432.4046</v>
      </c>
      <c r="G48" s="50">
        <v>0</v>
      </c>
      <c r="H48" s="51">
        <v>355729.26</v>
      </c>
      <c r="I48" s="50">
        <f t="shared" si="4"/>
        <v>74703.1446</v>
      </c>
      <c r="J48" s="44" t="str">
        <f t="shared" si="5"/>
        <v/>
      </c>
    </row>
    <row r="49" spans="2:10" ht="12.75" hidden="1">
      <c r="B49" s="64" t="s">
        <v>1366</v>
      </c>
      <c r="C49" s="65" t="s">
        <v>1371</v>
      </c>
      <c r="D49" s="47"/>
      <c r="E49" s="48"/>
      <c r="F49" s="49">
        <f t="shared" si="6"/>
        <v>1479117.31</v>
      </c>
      <c r="G49" s="50">
        <v>0</v>
      </c>
      <c r="H49" s="51">
        <v>1222411</v>
      </c>
      <c r="I49" s="50">
        <f t="shared" si="4"/>
        <v>256706.31</v>
      </c>
      <c r="J49" s="44" t="str">
        <f t="shared" si="5"/>
        <v/>
      </c>
    </row>
    <row r="50" spans="2:10" ht="12.75" hidden="1">
      <c r="B50" s="64" t="s">
        <v>1372</v>
      </c>
      <c r="C50" s="65" t="s">
        <v>1377</v>
      </c>
      <c r="D50" s="47"/>
      <c r="E50" s="48"/>
      <c r="F50" s="49">
        <f t="shared" si="6"/>
        <v>138305.3474</v>
      </c>
      <c r="G50" s="50">
        <v>0</v>
      </c>
      <c r="H50" s="51">
        <v>114301.94</v>
      </c>
      <c r="I50" s="50">
        <f t="shared" si="4"/>
        <v>24003.407400000004</v>
      </c>
      <c r="J50" s="44" t="str">
        <f t="shared" si="5"/>
        <v/>
      </c>
    </row>
    <row r="51" spans="2:10" ht="12.75" hidden="1">
      <c r="B51" s="64" t="s">
        <v>1378</v>
      </c>
      <c r="C51" s="65" t="s">
        <v>1139</v>
      </c>
      <c r="D51" s="47"/>
      <c r="E51" s="48"/>
      <c r="F51" s="49">
        <f t="shared" si="6"/>
        <v>139150</v>
      </c>
      <c r="G51" s="50">
        <v>0</v>
      </c>
      <c r="H51" s="51">
        <v>115000</v>
      </c>
      <c r="I51" s="50">
        <f t="shared" si="4"/>
        <v>24150</v>
      </c>
      <c r="J51" s="44" t="str">
        <f t="shared" si="5"/>
        <v/>
      </c>
    </row>
    <row r="52" spans="2:10" ht="12.75" hidden="1">
      <c r="B52" s="64" t="s">
        <v>1381</v>
      </c>
      <c r="C52" s="65" t="s">
        <v>1144</v>
      </c>
      <c r="D52" s="47"/>
      <c r="E52" s="48"/>
      <c r="F52" s="49">
        <f t="shared" si="6"/>
        <v>0</v>
      </c>
      <c r="G52" s="50">
        <v>0</v>
      </c>
      <c r="H52" s="51">
        <v>0</v>
      </c>
      <c r="I52" s="50">
        <f t="shared" si="4"/>
        <v>0</v>
      </c>
      <c r="J52" s="44" t="str">
        <f t="shared" si="5"/>
        <v/>
      </c>
    </row>
    <row r="53" spans="2:10" ht="12.75" hidden="1">
      <c r="B53" s="53" t="s">
        <v>19</v>
      </c>
      <c r="C53" s="54"/>
      <c r="D53" s="55"/>
      <c r="E53" s="56"/>
      <c r="F53" s="57">
        <f>SUM(F45:F52)</f>
        <v>16443875.739500001</v>
      </c>
      <c r="G53" s="66">
        <f>SUM(G45:G52)</f>
        <v>0</v>
      </c>
      <c r="H53" s="57">
        <f>SUM(H45:H52)</f>
        <v>13589979.95</v>
      </c>
      <c r="I53" s="66">
        <f>SUM(I45:I52)</f>
        <v>2853895.7895000004</v>
      </c>
      <c r="J53" s="58" t="str">
        <f aca="true" t="shared" si="7" ref="J53">IF(CelkemObjekty=0,"",F53/CelkemObjekty*100)</f>
        <v/>
      </c>
    </row>
    <row r="54" ht="9" customHeight="1" hidden="1"/>
    <row r="55" ht="6" customHeight="1" hidden="1"/>
    <row r="56" ht="3" customHeight="1" hidden="1"/>
    <row r="57" ht="6.75" customHeight="1" hidden="1"/>
    <row r="58" spans="2:10" ht="20.25" customHeight="1" hidden="1">
      <c r="B58" s="3" t="s">
        <v>23</v>
      </c>
      <c r="C58" s="30"/>
      <c r="D58" s="30"/>
      <c r="E58" s="30"/>
      <c r="F58" s="30"/>
      <c r="G58" s="30"/>
      <c r="H58" s="30"/>
      <c r="I58" s="30"/>
      <c r="J58" s="30"/>
    </row>
    <row r="59" ht="9" customHeight="1" hidden="1"/>
    <row r="60" spans="2:10" ht="12.75" hidden="1">
      <c r="B60" s="32" t="s">
        <v>24</v>
      </c>
      <c r="C60" s="33"/>
      <c r="D60" s="33"/>
      <c r="E60" s="35" t="s">
        <v>12</v>
      </c>
      <c r="F60" s="35" t="s">
        <v>25</v>
      </c>
      <c r="G60" s="36" t="s">
        <v>26</v>
      </c>
      <c r="H60" s="35" t="s">
        <v>27</v>
      </c>
      <c r="I60" s="36" t="s">
        <v>28</v>
      </c>
      <c r="J60" s="67" t="s">
        <v>29</v>
      </c>
    </row>
    <row r="61" spans="2:10" ht="12.75" hidden="1">
      <c r="B61" s="37" t="s">
        <v>1116</v>
      </c>
      <c r="C61" s="38" t="s">
        <v>1117</v>
      </c>
      <c r="D61" s="39"/>
      <c r="E61" s="68">
        <f aca="true" t="shared" si="8" ref="E61:E98">IF(SUM(SoucetDilu)=0,"",SUM(F61:J61)/SUM(SoucetDilu)*100)</f>
        <v>3.8999321700653344</v>
      </c>
      <c r="F61" s="43">
        <v>530000</v>
      </c>
      <c r="G61" s="42">
        <v>0</v>
      </c>
      <c r="H61" s="43">
        <v>0</v>
      </c>
      <c r="I61" s="42">
        <v>0</v>
      </c>
      <c r="J61" s="43">
        <v>0</v>
      </c>
    </row>
    <row r="62" spans="2:10" ht="12.75" hidden="1">
      <c r="B62" s="45" t="s">
        <v>99</v>
      </c>
      <c r="C62" s="46" t="s">
        <v>100</v>
      </c>
      <c r="D62" s="47"/>
      <c r="E62" s="69">
        <f t="shared" si="8"/>
        <v>5.134312272239353</v>
      </c>
      <c r="F62" s="51">
        <v>697752.0083999999</v>
      </c>
      <c r="G62" s="50">
        <v>0</v>
      </c>
      <c r="H62" s="51">
        <v>0</v>
      </c>
      <c r="I62" s="50">
        <v>0</v>
      </c>
      <c r="J62" s="51">
        <v>0</v>
      </c>
    </row>
    <row r="63" spans="2:10" ht="12.75" hidden="1">
      <c r="B63" s="45" t="s">
        <v>1148</v>
      </c>
      <c r="C63" s="46" t="s">
        <v>1149</v>
      </c>
      <c r="D63" s="47"/>
      <c r="E63" s="69">
        <f t="shared" si="8"/>
        <v>0.016005321625948133</v>
      </c>
      <c r="F63" s="51">
        <v>2175.12</v>
      </c>
      <c r="G63" s="50">
        <v>0</v>
      </c>
      <c r="H63" s="51">
        <v>0</v>
      </c>
      <c r="I63" s="50">
        <v>0</v>
      </c>
      <c r="J63" s="51">
        <v>0</v>
      </c>
    </row>
    <row r="64" spans="2:10" ht="12.75" hidden="1">
      <c r="B64" s="45" t="s">
        <v>155</v>
      </c>
      <c r="C64" s="46" t="s">
        <v>156</v>
      </c>
      <c r="D64" s="47"/>
      <c r="E64" s="69">
        <f t="shared" si="8"/>
        <v>0.7857804541504078</v>
      </c>
      <c r="F64" s="51">
        <v>106787.406175</v>
      </c>
      <c r="G64" s="50">
        <v>0</v>
      </c>
      <c r="H64" s="51">
        <v>0</v>
      </c>
      <c r="I64" s="50">
        <v>0</v>
      </c>
      <c r="J64" s="51">
        <v>0</v>
      </c>
    </row>
    <row r="65" spans="2:10" ht="12.75" hidden="1">
      <c r="B65" s="45" t="s">
        <v>223</v>
      </c>
      <c r="C65" s="46" t="s">
        <v>224</v>
      </c>
      <c r="D65" s="47"/>
      <c r="E65" s="69">
        <f t="shared" si="8"/>
        <v>1.7720921655138853</v>
      </c>
      <c r="F65" s="51">
        <v>240826.97</v>
      </c>
      <c r="G65" s="50">
        <v>0</v>
      </c>
      <c r="H65" s="51">
        <v>0</v>
      </c>
      <c r="I65" s="50">
        <v>0</v>
      </c>
      <c r="J65" s="51">
        <v>0</v>
      </c>
    </row>
    <row r="66" spans="2:10" ht="12.75" hidden="1">
      <c r="B66" s="45" t="s">
        <v>244</v>
      </c>
      <c r="C66" s="46" t="s">
        <v>245</v>
      </c>
      <c r="D66" s="47"/>
      <c r="E66" s="69">
        <f t="shared" si="8"/>
        <v>11.973773986507712</v>
      </c>
      <c r="F66" s="51">
        <v>1627233.4841</v>
      </c>
      <c r="G66" s="50">
        <v>0</v>
      </c>
      <c r="H66" s="51">
        <v>0</v>
      </c>
      <c r="I66" s="50">
        <v>0</v>
      </c>
      <c r="J66" s="51">
        <v>0</v>
      </c>
    </row>
    <row r="67" spans="2:10" ht="12.75" hidden="1">
      <c r="B67" s="45" t="s">
        <v>352</v>
      </c>
      <c r="C67" s="46" t="s">
        <v>353</v>
      </c>
      <c r="D67" s="47"/>
      <c r="E67" s="69">
        <f t="shared" si="8"/>
        <v>17.214670190825128</v>
      </c>
      <c r="F67" s="51">
        <v>2339470.2275000005</v>
      </c>
      <c r="G67" s="50">
        <v>0</v>
      </c>
      <c r="H67" s="51">
        <v>0</v>
      </c>
      <c r="I67" s="50">
        <v>0</v>
      </c>
      <c r="J67" s="51">
        <v>0</v>
      </c>
    </row>
    <row r="68" spans="2:10" ht="12.75" hidden="1">
      <c r="B68" s="45" t="s">
        <v>493</v>
      </c>
      <c r="C68" s="46" t="s">
        <v>494</v>
      </c>
      <c r="D68" s="47"/>
      <c r="E68" s="69">
        <f t="shared" si="8"/>
        <v>0.2538635091834982</v>
      </c>
      <c r="F68" s="51">
        <v>34500</v>
      </c>
      <c r="G68" s="50">
        <v>0</v>
      </c>
      <c r="H68" s="51">
        <v>0</v>
      </c>
      <c r="I68" s="50">
        <v>0</v>
      </c>
      <c r="J68" s="51">
        <v>0</v>
      </c>
    </row>
    <row r="69" spans="2:10" ht="12.75" hidden="1">
      <c r="B69" s="45" t="s">
        <v>505</v>
      </c>
      <c r="C69" s="46" t="s">
        <v>506</v>
      </c>
      <c r="D69" s="47"/>
      <c r="E69" s="69">
        <f t="shared" si="8"/>
        <v>1.749677351356201</v>
      </c>
      <c r="F69" s="51">
        <v>237780.80125</v>
      </c>
      <c r="G69" s="50">
        <v>0</v>
      </c>
      <c r="H69" s="51">
        <v>0</v>
      </c>
      <c r="I69" s="50">
        <v>0</v>
      </c>
      <c r="J69" s="51">
        <v>0</v>
      </c>
    </row>
    <row r="70" spans="2:10" ht="12.75" hidden="1">
      <c r="B70" s="45" t="s">
        <v>674</v>
      </c>
      <c r="C70" s="46" t="s">
        <v>675</v>
      </c>
      <c r="D70" s="47"/>
      <c r="E70" s="69">
        <f t="shared" si="8"/>
        <v>1.9042244569888942</v>
      </c>
      <c r="F70" s="51">
        <v>0</v>
      </c>
      <c r="G70" s="50">
        <v>258783.72191976002</v>
      </c>
      <c r="H70" s="51">
        <v>0</v>
      </c>
      <c r="I70" s="50">
        <v>0</v>
      </c>
      <c r="J70" s="51">
        <v>0</v>
      </c>
    </row>
    <row r="71" spans="2:10" ht="12.75" hidden="1">
      <c r="B71" s="45" t="s">
        <v>696</v>
      </c>
      <c r="C71" s="46" t="s">
        <v>697</v>
      </c>
      <c r="D71" s="47"/>
      <c r="E71" s="69">
        <f t="shared" si="8"/>
        <v>2.946522604998203</v>
      </c>
      <c r="F71" s="51">
        <v>0</v>
      </c>
      <c r="G71" s="50">
        <v>400431.83125999995</v>
      </c>
      <c r="H71" s="51">
        <v>0</v>
      </c>
      <c r="I71" s="50">
        <v>0</v>
      </c>
      <c r="J71" s="51">
        <v>0</v>
      </c>
    </row>
    <row r="72" spans="2:10" ht="12.75" hidden="1">
      <c r="B72" s="45" t="s">
        <v>731</v>
      </c>
      <c r="C72" s="46" t="s">
        <v>732</v>
      </c>
      <c r="D72" s="47"/>
      <c r="E72" s="69">
        <f t="shared" si="8"/>
        <v>6.981525363472691</v>
      </c>
      <c r="F72" s="51">
        <v>0</v>
      </c>
      <c r="G72" s="50">
        <v>948787.897144</v>
      </c>
      <c r="H72" s="51">
        <v>0</v>
      </c>
      <c r="I72" s="50">
        <v>0</v>
      </c>
      <c r="J72" s="51">
        <v>0</v>
      </c>
    </row>
    <row r="73" spans="2:10" ht="12.75" hidden="1">
      <c r="B73" s="45" t="s">
        <v>778</v>
      </c>
      <c r="C73" s="46" t="s">
        <v>779</v>
      </c>
      <c r="D73" s="47"/>
      <c r="E73" s="69">
        <f t="shared" si="8"/>
        <v>0.029433450340115734</v>
      </c>
      <c r="F73" s="51">
        <v>0</v>
      </c>
      <c r="G73" s="50">
        <v>4000</v>
      </c>
      <c r="H73" s="51">
        <v>0</v>
      </c>
      <c r="I73" s="50">
        <v>0</v>
      </c>
      <c r="J73" s="51">
        <v>0</v>
      </c>
    </row>
    <row r="74" spans="2:10" ht="12.75" hidden="1">
      <c r="B74" s="45" t="s">
        <v>1267</v>
      </c>
      <c r="C74" s="52" t="s">
        <v>1268</v>
      </c>
      <c r="D74" s="47"/>
      <c r="E74" s="69">
        <f t="shared" si="8"/>
        <v>0.0017476111139443718</v>
      </c>
      <c r="F74" s="51">
        <v>0</v>
      </c>
      <c r="G74" s="50">
        <v>237.5</v>
      </c>
      <c r="H74" s="51">
        <v>0</v>
      </c>
      <c r="I74" s="50">
        <v>0</v>
      </c>
      <c r="J74" s="51">
        <v>0</v>
      </c>
    </row>
    <row r="75" spans="2:10" ht="12.75" hidden="1">
      <c r="B75" s="45" t="s">
        <v>785</v>
      </c>
      <c r="C75" s="46" t="s">
        <v>786</v>
      </c>
      <c r="D75" s="47"/>
      <c r="E75" s="69">
        <f t="shared" si="8"/>
        <v>0.020750582489781594</v>
      </c>
      <c r="F75" s="51">
        <v>0</v>
      </c>
      <c r="G75" s="50">
        <v>0</v>
      </c>
      <c r="H75" s="51">
        <v>0</v>
      </c>
      <c r="I75" s="50">
        <v>0</v>
      </c>
      <c r="J75" s="51">
        <v>2820</v>
      </c>
    </row>
    <row r="76" spans="2:10" ht="12.75" hidden="1">
      <c r="B76" s="45" t="s">
        <v>790</v>
      </c>
      <c r="C76" s="46" t="s">
        <v>791</v>
      </c>
      <c r="D76" s="47"/>
      <c r="E76" s="69">
        <f t="shared" si="8"/>
        <v>0.8618482177715138</v>
      </c>
      <c r="F76" s="51">
        <v>0</v>
      </c>
      <c r="G76" s="50">
        <v>117125</v>
      </c>
      <c r="H76" s="51">
        <v>0</v>
      </c>
      <c r="I76" s="50">
        <v>0</v>
      </c>
      <c r="J76" s="51">
        <v>0</v>
      </c>
    </row>
    <row r="77" spans="2:10" ht="12.75" hidden="1">
      <c r="B77" s="45" t="s">
        <v>1275</v>
      </c>
      <c r="C77" s="52" t="s">
        <v>1276</v>
      </c>
      <c r="D77" s="47"/>
      <c r="E77" s="69">
        <f t="shared" si="8"/>
        <v>0.043777478124423175</v>
      </c>
      <c r="F77" s="51">
        <v>0</v>
      </c>
      <c r="G77" s="50">
        <v>5949.3505</v>
      </c>
      <c r="H77" s="51">
        <v>0</v>
      </c>
      <c r="I77" s="50">
        <v>0</v>
      </c>
      <c r="J77" s="51">
        <v>0</v>
      </c>
    </row>
    <row r="78" spans="2:10" ht="12.75" hidden="1">
      <c r="B78" s="45" t="s">
        <v>802</v>
      </c>
      <c r="C78" s="46" t="s">
        <v>803</v>
      </c>
      <c r="D78" s="47"/>
      <c r="E78" s="69">
        <f t="shared" si="8"/>
        <v>0.19835202184203993</v>
      </c>
      <c r="F78" s="51">
        <v>0</v>
      </c>
      <c r="G78" s="50">
        <v>0</v>
      </c>
      <c r="H78" s="51">
        <v>0</v>
      </c>
      <c r="I78" s="50">
        <v>0</v>
      </c>
      <c r="J78" s="51">
        <v>26956</v>
      </c>
    </row>
    <row r="79" spans="2:10" ht="12.75" hidden="1">
      <c r="B79" s="45" t="s">
        <v>807</v>
      </c>
      <c r="C79" s="46" t="s">
        <v>808</v>
      </c>
      <c r="D79" s="47"/>
      <c r="E79" s="69">
        <f t="shared" si="8"/>
        <v>3.2143434756778992</v>
      </c>
      <c r="F79" s="51">
        <v>0</v>
      </c>
      <c r="G79" s="50">
        <v>436828.63388897</v>
      </c>
      <c r="H79" s="51">
        <v>0</v>
      </c>
      <c r="I79" s="50">
        <v>0</v>
      </c>
      <c r="J79" s="51">
        <v>0</v>
      </c>
    </row>
    <row r="80" spans="2:10" ht="12.75" hidden="1">
      <c r="B80" s="45" t="s">
        <v>863</v>
      </c>
      <c r="C80" s="46" t="s">
        <v>864</v>
      </c>
      <c r="D80" s="47"/>
      <c r="E80" s="69">
        <f t="shared" si="8"/>
        <v>3.3013997767409675</v>
      </c>
      <c r="F80" s="51">
        <v>0</v>
      </c>
      <c r="G80" s="50">
        <v>448659.5677492</v>
      </c>
      <c r="H80" s="51">
        <v>0</v>
      </c>
      <c r="I80" s="50">
        <v>0</v>
      </c>
      <c r="J80" s="51">
        <v>0</v>
      </c>
    </row>
    <row r="81" spans="2:10" ht="12.75" hidden="1">
      <c r="B81" s="45" t="s">
        <v>1303</v>
      </c>
      <c r="C81" s="52" t="s">
        <v>1304</v>
      </c>
      <c r="D81" s="47"/>
      <c r="E81" s="69">
        <f t="shared" si="8"/>
        <v>0.021418489612012488</v>
      </c>
      <c r="F81" s="51">
        <v>0</v>
      </c>
      <c r="G81" s="50">
        <v>2910.7684440000003</v>
      </c>
      <c r="H81" s="51">
        <v>0</v>
      </c>
      <c r="I81" s="50">
        <v>0</v>
      </c>
      <c r="J81" s="51">
        <v>0</v>
      </c>
    </row>
    <row r="82" spans="2:10" ht="12.75" hidden="1">
      <c r="B82" s="45" t="s">
        <v>934</v>
      </c>
      <c r="C82" s="46" t="s">
        <v>935</v>
      </c>
      <c r="D82" s="47"/>
      <c r="E82" s="69">
        <f t="shared" si="8"/>
        <v>1.8390996149515035</v>
      </c>
      <c r="F82" s="51">
        <v>0</v>
      </c>
      <c r="G82" s="50">
        <v>249933.268944</v>
      </c>
      <c r="H82" s="51">
        <v>0</v>
      </c>
      <c r="I82" s="50">
        <v>0</v>
      </c>
      <c r="J82" s="51">
        <v>0</v>
      </c>
    </row>
    <row r="83" spans="2:10" ht="12.75" hidden="1">
      <c r="B83" s="45" t="s">
        <v>951</v>
      </c>
      <c r="C83" s="46" t="s">
        <v>952</v>
      </c>
      <c r="D83" s="47"/>
      <c r="E83" s="69">
        <f t="shared" si="8"/>
        <v>5.302367832618921</v>
      </c>
      <c r="F83" s="51">
        <v>0</v>
      </c>
      <c r="G83" s="50">
        <v>720590.7253614999</v>
      </c>
      <c r="H83" s="51">
        <v>0</v>
      </c>
      <c r="I83" s="50">
        <v>0</v>
      </c>
      <c r="J83" s="51">
        <v>0</v>
      </c>
    </row>
    <row r="84" spans="2:10" ht="12.75" hidden="1">
      <c r="B84" s="45" t="s">
        <v>1029</v>
      </c>
      <c r="C84" s="46" t="s">
        <v>1030</v>
      </c>
      <c r="D84" s="47"/>
      <c r="E84" s="69">
        <f t="shared" si="8"/>
        <v>0.5960273693873437</v>
      </c>
      <c r="F84" s="51">
        <v>0</v>
      </c>
      <c r="G84" s="50">
        <v>81000</v>
      </c>
      <c r="H84" s="51">
        <v>0</v>
      </c>
      <c r="I84" s="50">
        <v>0</v>
      </c>
      <c r="J84" s="51">
        <v>0</v>
      </c>
    </row>
    <row r="85" spans="2:10" ht="12.75" hidden="1">
      <c r="B85" s="45" t="s">
        <v>1354</v>
      </c>
      <c r="C85" s="52" t="s">
        <v>1355</v>
      </c>
      <c r="D85" s="47"/>
      <c r="E85" s="69">
        <f t="shared" si="8"/>
        <v>0.016843291957131228</v>
      </c>
      <c r="F85" s="51">
        <v>0</v>
      </c>
      <c r="G85" s="50">
        <v>2289</v>
      </c>
      <c r="H85" s="51">
        <v>0</v>
      </c>
      <c r="I85" s="50">
        <v>0</v>
      </c>
      <c r="J85" s="51">
        <v>0</v>
      </c>
    </row>
    <row r="86" spans="2:10" ht="12.75" hidden="1">
      <c r="B86" s="45" t="s">
        <v>1052</v>
      </c>
      <c r="C86" s="46" t="s">
        <v>1053</v>
      </c>
      <c r="D86" s="47"/>
      <c r="E86" s="69">
        <f t="shared" si="8"/>
        <v>0.0012481622534855328</v>
      </c>
      <c r="F86" s="51">
        <v>0</v>
      </c>
      <c r="G86" s="50">
        <v>169.625</v>
      </c>
      <c r="H86" s="51">
        <v>0</v>
      </c>
      <c r="I86" s="50">
        <v>0</v>
      </c>
      <c r="J86" s="51">
        <v>0</v>
      </c>
    </row>
    <row r="87" spans="2:10" ht="12.75" hidden="1">
      <c r="B87" s="45" t="s">
        <v>1058</v>
      </c>
      <c r="C87" s="46" t="s">
        <v>1059</v>
      </c>
      <c r="D87" s="47"/>
      <c r="E87" s="69">
        <f t="shared" si="8"/>
        <v>0.4928650167500878</v>
      </c>
      <c r="F87" s="51">
        <v>0</v>
      </c>
      <c r="G87" s="50">
        <v>66980.25696</v>
      </c>
      <c r="H87" s="51">
        <v>0</v>
      </c>
      <c r="I87" s="50">
        <v>0</v>
      </c>
      <c r="J87" s="51">
        <v>0</v>
      </c>
    </row>
    <row r="88" spans="2:10" ht="12.75" hidden="1">
      <c r="B88" s="45" t="s">
        <v>530</v>
      </c>
      <c r="C88" s="46" t="s">
        <v>531</v>
      </c>
      <c r="D88" s="47"/>
      <c r="E88" s="69">
        <f t="shared" si="8"/>
        <v>0.06305380899111293</v>
      </c>
      <c r="F88" s="51">
        <v>8569</v>
      </c>
      <c r="G88" s="50">
        <v>0</v>
      </c>
      <c r="H88" s="51">
        <v>0</v>
      </c>
      <c r="I88" s="50">
        <v>0</v>
      </c>
      <c r="J88" s="51">
        <v>0</v>
      </c>
    </row>
    <row r="89" spans="2:10" ht="12.75" hidden="1">
      <c r="B89" s="45" t="s">
        <v>536</v>
      </c>
      <c r="C89" s="46" t="s">
        <v>537</v>
      </c>
      <c r="D89" s="47"/>
      <c r="E89" s="69">
        <f t="shared" si="8"/>
        <v>0.5463584219383982</v>
      </c>
      <c r="F89" s="51">
        <v>74250</v>
      </c>
      <c r="G89" s="50">
        <v>0</v>
      </c>
      <c r="H89" s="51">
        <v>0</v>
      </c>
      <c r="I89" s="50">
        <v>0</v>
      </c>
      <c r="J89" s="51">
        <v>0</v>
      </c>
    </row>
    <row r="90" spans="2:10" ht="12.75" hidden="1">
      <c r="B90" s="45" t="s">
        <v>543</v>
      </c>
      <c r="C90" s="46" t="s">
        <v>544</v>
      </c>
      <c r="D90" s="47"/>
      <c r="E90" s="69">
        <f t="shared" si="8"/>
        <v>3.788474787088848</v>
      </c>
      <c r="F90" s="51">
        <v>514852.964</v>
      </c>
      <c r="G90" s="50">
        <v>0</v>
      </c>
      <c r="H90" s="51">
        <v>0</v>
      </c>
      <c r="I90" s="50">
        <v>0</v>
      </c>
      <c r="J90" s="51">
        <v>0</v>
      </c>
    </row>
    <row r="91" spans="2:10" ht="12.75" hidden="1">
      <c r="B91" s="45" t="s">
        <v>577</v>
      </c>
      <c r="C91" s="46" t="s">
        <v>578</v>
      </c>
      <c r="D91" s="47"/>
      <c r="E91" s="69">
        <f t="shared" si="8"/>
        <v>2.083363787353496</v>
      </c>
      <c r="F91" s="51">
        <v>203768.721</v>
      </c>
      <c r="G91" s="50">
        <v>0</v>
      </c>
      <c r="H91" s="51">
        <v>0</v>
      </c>
      <c r="I91" s="50">
        <v>0</v>
      </c>
      <c r="J91" s="51">
        <v>79360</v>
      </c>
    </row>
    <row r="92" spans="2:10" ht="12.75" hidden="1">
      <c r="B92" s="45" t="s">
        <v>607</v>
      </c>
      <c r="C92" s="46" t="s">
        <v>608</v>
      </c>
      <c r="D92" s="47"/>
      <c r="E92" s="69">
        <f t="shared" si="8"/>
        <v>0.9427635560571397</v>
      </c>
      <c r="F92" s="51">
        <v>128121.37825</v>
      </c>
      <c r="G92" s="50">
        <v>0</v>
      </c>
      <c r="H92" s="51">
        <v>0</v>
      </c>
      <c r="I92" s="50">
        <v>0</v>
      </c>
      <c r="J92" s="51">
        <v>0</v>
      </c>
    </row>
    <row r="93" spans="2:10" ht="12.75" hidden="1">
      <c r="B93" s="45" t="s">
        <v>630</v>
      </c>
      <c r="C93" s="46" t="s">
        <v>631</v>
      </c>
      <c r="D93" s="47"/>
      <c r="E93" s="69">
        <f t="shared" si="8"/>
        <v>2.2399298072983265</v>
      </c>
      <c r="F93" s="51">
        <v>304406.01171999995</v>
      </c>
      <c r="G93" s="50">
        <v>0</v>
      </c>
      <c r="H93" s="51">
        <v>0</v>
      </c>
      <c r="I93" s="50">
        <v>0</v>
      </c>
      <c r="J93" s="51">
        <v>0</v>
      </c>
    </row>
    <row r="94" spans="2:10" ht="12.75" hidden="1">
      <c r="B94" s="45" t="s">
        <v>668</v>
      </c>
      <c r="C94" s="46" t="s">
        <v>669</v>
      </c>
      <c r="D94" s="47"/>
      <c r="E94" s="69">
        <f t="shared" si="8"/>
        <v>1.7600285488692988</v>
      </c>
      <c r="F94" s="51">
        <v>239187.52691667998</v>
      </c>
      <c r="G94" s="50">
        <v>0</v>
      </c>
      <c r="H94" s="51">
        <v>0</v>
      </c>
      <c r="I94" s="50">
        <v>0</v>
      </c>
      <c r="J94" s="51">
        <v>0</v>
      </c>
    </row>
    <row r="95" spans="2:10" ht="12.75" hidden="1">
      <c r="B95" s="45" t="s">
        <v>1092</v>
      </c>
      <c r="C95" s="46" t="s">
        <v>1093</v>
      </c>
      <c r="D95" s="47"/>
      <c r="E95" s="69">
        <f t="shared" si="8"/>
        <v>5.479712971255678</v>
      </c>
      <c r="F95" s="51">
        <v>744691.89414565</v>
      </c>
      <c r="G95" s="50">
        <v>0</v>
      </c>
      <c r="H95" s="51">
        <v>0</v>
      </c>
      <c r="I95" s="50">
        <v>0</v>
      </c>
      <c r="J95" s="51">
        <v>0</v>
      </c>
    </row>
    <row r="96" spans="2:10" ht="12.75" hidden="1">
      <c r="B96" s="45" t="s">
        <v>1072</v>
      </c>
      <c r="C96" s="46" t="s">
        <v>1073</v>
      </c>
      <c r="D96" s="47"/>
      <c r="E96" s="69">
        <f t="shared" si="8"/>
        <v>3.465658460947246</v>
      </c>
      <c r="F96" s="51">
        <v>0</v>
      </c>
      <c r="G96" s="50">
        <v>0</v>
      </c>
      <c r="H96" s="51">
        <v>0</v>
      </c>
      <c r="I96" s="50">
        <v>470982.29</v>
      </c>
      <c r="J96" s="51">
        <v>0</v>
      </c>
    </row>
    <row r="97" spans="2:10" ht="12.75" hidden="1">
      <c r="B97" s="45" t="s">
        <v>1083</v>
      </c>
      <c r="C97" s="46" t="s">
        <v>1084</v>
      </c>
      <c r="D97" s="47"/>
      <c r="E97" s="69">
        <f t="shared" si="8"/>
        <v>9.056753611642046</v>
      </c>
      <c r="F97" s="51">
        <v>0</v>
      </c>
      <c r="G97" s="50">
        <v>0</v>
      </c>
      <c r="H97" s="51">
        <v>0</v>
      </c>
      <c r="I97" s="50">
        <v>1230811</v>
      </c>
      <c r="J97" s="51">
        <v>0</v>
      </c>
    </row>
    <row r="98" spans="2:10" ht="12.75" hidden="1">
      <c r="B98" s="53" t="s">
        <v>19</v>
      </c>
      <c r="C98" s="54"/>
      <c r="D98" s="55"/>
      <c r="E98" s="70">
        <f t="shared" si="8"/>
        <v>100</v>
      </c>
      <c r="F98" s="57">
        <f>SUM(F61:F97)</f>
        <v>8034373.51345733</v>
      </c>
      <c r="G98" s="66">
        <f>SUM(G61:G97)</f>
        <v>3744677.1471714294</v>
      </c>
      <c r="H98" s="57">
        <f>SUM(H61:H97)</f>
        <v>0</v>
      </c>
      <c r="I98" s="66">
        <f>SUM(I61:I97)</f>
        <v>1701793.29</v>
      </c>
      <c r="J98" s="57">
        <f>SUM(J61:J97)</f>
        <v>109136</v>
      </c>
    </row>
    <row r="99" ht="12.75" hidden="1"/>
    <row r="100" ht="2.25" customHeight="1" hidden="1"/>
    <row r="101" ht="1.5" customHeight="1" hidden="1"/>
    <row r="102" ht="0.75" customHeight="1" hidden="1"/>
    <row r="103" ht="0.75" customHeight="1" hidden="1"/>
    <row r="104" ht="0.75" customHeight="1" hidden="1"/>
    <row r="105" spans="2:10" ht="18" hidden="1">
      <c r="B105" s="3" t="s">
        <v>30</v>
      </c>
      <c r="C105" s="30"/>
      <c r="D105" s="30"/>
      <c r="E105" s="30"/>
      <c r="F105" s="30"/>
      <c r="G105" s="30"/>
      <c r="H105" s="30"/>
      <c r="I105" s="30"/>
      <c r="J105" s="30"/>
    </row>
    <row r="106" ht="12.75" hidden="1"/>
    <row r="107" spans="2:10" ht="12.75" hidden="1">
      <c r="B107" s="32" t="s">
        <v>31</v>
      </c>
      <c r="C107" s="33"/>
      <c r="D107" s="33"/>
      <c r="E107" s="71"/>
      <c r="F107" s="72"/>
      <c r="G107" s="36"/>
      <c r="H107" s="35" t="s">
        <v>17</v>
      </c>
      <c r="I107" s="1"/>
      <c r="J107" s="1"/>
    </row>
    <row r="108" spans="2:10" ht="12.75" hidden="1">
      <c r="B108" s="53" t="s">
        <v>19</v>
      </c>
      <c r="C108" s="54"/>
      <c r="D108" s="55"/>
      <c r="E108" s="73"/>
      <c r="F108" s="74"/>
      <c r="G108" s="66"/>
      <c r="H108" s="57">
        <v>0</v>
      </c>
      <c r="I108" s="1"/>
      <c r="J108" s="1"/>
    </row>
    <row r="109" spans="9:10" ht="12.75" hidden="1">
      <c r="I109" s="1"/>
      <c r="J109" s="1"/>
    </row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</sheetData>
  <sheetProtection algorithmName="SHA-512" hashValue="oDhmcDXsKbLoubnk6TSGkKe2PMjHf9Ifz5DkZVTTaPMbq6aiNypEuDRLJLRt2jPGN8nNy3R0yF8EBueBkw43cQ==" saltValue="atMu9ED0pJ1xMlAsjebPVw==" spinCount="100000" sheet="1" objects="1" scenarios="1"/>
  <mergeCells count="5">
    <mergeCell ref="I19:J19"/>
    <mergeCell ref="I20:J20"/>
    <mergeCell ref="I21:J21"/>
    <mergeCell ref="I22:J22"/>
    <mergeCell ref="I23:J23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471" t="s">
        <v>1386</v>
      </c>
      <c r="B1" s="471"/>
      <c r="C1" s="471"/>
      <c r="D1" s="471"/>
      <c r="E1" s="471"/>
      <c r="F1" s="471"/>
      <c r="G1" s="47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459" t="s">
        <v>2</v>
      </c>
      <c r="B3" s="460"/>
      <c r="C3" s="168" t="s">
        <v>105</v>
      </c>
      <c r="D3" s="218"/>
      <c r="E3" s="219" t="s">
        <v>86</v>
      </c>
      <c r="F3" s="220" t="str">
        <f>'SO 01 c 1 Rek'!H1</f>
        <v>1</v>
      </c>
      <c r="G3" s="221"/>
    </row>
    <row r="4" spans="1:7" ht="13.5" thickBot="1">
      <c r="A4" s="472" t="s">
        <v>77</v>
      </c>
      <c r="B4" s="462"/>
      <c r="C4" s="174" t="s">
        <v>1142</v>
      </c>
      <c r="D4" s="222"/>
      <c r="E4" s="473" t="str">
        <f>'SO 01 c 1 Rek'!G2</f>
        <v>Rozpočtová rezerva</v>
      </c>
      <c r="F4" s="474"/>
      <c r="G4" s="475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1116</v>
      </c>
      <c r="C7" s="233" t="s">
        <v>1117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99</v>
      </c>
      <c r="C8" s="244" t="s">
        <v>1143</v>
      </c>
      <c r="D8" s="245" t="s">
        <v>296</v>
      </c>
      <c r="E8" s="246">
        <v>1</v>
      </c>
      <c r="F8" s="246">
        <f>SUM(Stavba!H32)</f>
        <v>0</v>
      </c>
      <c r="G8" s="247">
        <f>E8*F8</f>
        <v>0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57" ht="12.75">
      <c r="A9" s="258"/>
      <c r="B9" s="259" t="s">
        <v>102</v>
      </c>
      <c r="C9" s="260" t="s">
        <v>1118</v>
      </c>
      <c r="D9" s="261"/>
      <c r="E9" s="262"/>
      <c r="F9" s="263"/>
      <c r="G9" s="264">
        <f>SUM(G7:G8)</f>
        <v>0</v>
      </c>
      <c r="H9" s="265"/>
      <c r="I9" s="266">
        <f>SUM(I7:I8)</f>
        <v>0</v>
      </c>
      <c r="J9" s="265"/>
      <c r="K9" s="266">
        <f>SUM(K7:K8)</f>
        <v>0</v>
      </c>
      <c r="O9" s="241">
        <v>4</v>
      </c>
      <c r="BA9" s="267">
        <f>SUM(BA7:BA8)</f>
        <v>0</v>
      </c>
      <c r="BB9" s="267">
        <f>SUM(BB7:BB8)</f>
        <v>0</v>
      </c>
      <c r="BC9" s="267">
        <f>SUM(BC7:BC8)</f>
        <v>0</v>
      </c>
      <c r="BD9" s="267">
        <f>SUM(BD7:BD8)</f>
        <v>0</v>
      </c>
      <c r="BE9" s="267">
        <f>SUM(BE7:BE8)</f>
        <v>0</v>
      </c>
    </row>
    <row r="10" ht="12.75">
      <c r="E10" s="214"/>
    </row>
    <row r="11" ht="12.75">
      <c r="E11" s="214"/>
    </row>
    <row r="12" ht="12.75">
      <c r="E12" s="214"/>
    </row>
    <row r="13" ht="12.75">
      <c r="E13" s="214"/>
    </row>
    <row r="14" ht="12.75">
      <c r="E14" s="214"/>
    </row>
    <row r="15" ht="12.75">
      <c r="E15" s="214"/>
    </row>
    <row r="16" ht="12.75">
      <c r="E16" s="214"/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spans="1:7" ht="12.75">
      <c r="A33" s="257"/>
      <c r="B33" s="257"/>
      <c r="C33" s="257"/>
      <c r="D33" s="257"/>
      <c r="E33" s="257"/>
      <c r="F33" s="257"/>
      <c r="G33" s="257"/>
    </row>
    <row r="34" spans="1:7" ht="12.75">
      <c r="A34" s="257"/>
      <c r="B34" s="257"/>
      <c r="C34" s="257"/>
      <c r="D34" s="257"/>
      <c r="E34" s="257"/>
      <c r="F34" s="257"/>
      <c r="G34" s="257"/>
    </row>
    <row r="35" spans="1:7" ht="12.75">
      <c r="A35" s="257"/>
      <c r="B35" s="257"/>
      <c r="C35" s="257"/>
      <c r="D35" s="257"/>
      <c r="E35" s="257"/>
      <c r="F35" s="257"/>
      <c r="G35" s="257"/>
    </row>
    <row r="36" spans="1:7" ht="12.75">
      <c r="A36" s="257"/>
      <c r="B36" s="257"/>
      <c r="C36" s="257"/>
      <c r="D36" s="257"/>
      <c r="E36" s="257"/>
      <c r="F36" s="257"/>
      <c r="G36" s="257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ht="12.75">
      <c r="E42" s="214"/>
    </row>
    <row r="43" ht="12.75">
      <c r="E43" s="214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spans="1:2" ht="12.75">
      <c r="A68" s="268"/>
      <c r="B68" s="268"/>
    </row>
    <row r="69" spans="1:7" ht="12.75">
      <c r="A69" s="257"/>
      <c r="B69" s="257"/>
      <c r="C69" s="269"/>
      <c r="D69" s="269"/>
      <c r="E69" s="270"/>
      <c r="F69" s="269"/>
      <c r="G69" s="271"/>
    </row>
    <row r="70" spans="1:7" ht="12.75">
      <c r="A70" s="272"/>
      <c r="B70" s="272"/>
      <c r="C70" s="257"/>
      <c r="D70" s="257"/>
      <c r="E70" s="273"/>
      <c r="F70" s="257"/>
      <c r="G70" s="257"/>
    </row>
    <row r="71" spans="1:7" ht="12.75">
      <c r="A71" s="257"/>
      <c r="B71" s="257"/>
      <c r="C71" s="257"/>
      <c r="D71" s="257"/>
      <c r="E71" s="273"/>
      <c r="F71" s="257"/>
      <c r="G71" s="257"/>
    </row>
    <row r="72" spans="1:7" ht="12.75">
      <c r="A72" s="257"/>
      <c r="B72" s="257"/>
      <c r="C72" s="257"/>
      <c r="D72" s="257"/>
      <c r="E72" s="273"/>
      <c r="F72" s="257"/>
      <c r="G72" s="257"/>
    </row>
    <row r="73" spans="1:7" ht="12.75">
      <c r="A73" s="257"/>
      <c r="B73" s="257"/>
      <c r="C73" s="257"/>
      <c r="D73" s="257"/>
      <c r="E73" s="273"/>
      <c r="F73" s="257"/>
      <c r="G73" s="257"/>
    </row>
    <row r="74" spans="1:7" ht="12.75">
      <c r="A74" s="257"/>
      <c r="B74" s="257"/>
      <c r="C74" s="257"/>
      <c r="D74" s="257"/>
      <c r="E74" s="273"/>
      <c r="F74" s="257"/>
      <c r="G74" s="257"/>
    </row>
    <row r="75" spans="1:7" ht="12.75">
      <c r="A75" s="257"/>
      <c r="B75" s="257"/>
      <c r="C75" s="257"/>
      <c r="D75" s="257"/>
      <c r="E75" s="273"/>
      <c r="F75" s="257"/>
      <c r="G75" s="257"/>
    </row>
    <row r="76" spans="1:7" ht="12.75">
      <c r="A76" s="257"/>
      <c r="B76" s="257"/>
      <c r="C76" s="257"/>
      <c r="D76" s="257"/>
      <c r="E76" s="273"/>
      <c r="F76" s="257"/>
      <c r="G76" s="257"/>
    </row>
    <row r="77" spans="1:7" ht="12.75">
      <c r="A77" s="257"/>
      <c r="B77" s="257"/>
      <c r="C77" s="257"/>
      <c r="D77" s="257"/>
      <c r="E77" s="273"/>
      <c r="F77" s="257"/>
      <c r="G77" s="257"/>
    </row>
    <row r="78" spans="1:7" ht="12.75">
      <c r="A78" s="257"/>
      <c r="B78" s="257"/>
      <c r="C78" s="257"/>
      <c r="D78" s="257"/>
      <c r="E78" s="273"/>
      <c r="F78" s="257"/>
      <c r="G78" s="257"/>
    </row>
    <row r="79" spans="1:7" ht="12.75">
      <c r="A79" s="257"/>
      <c r="B79" s="257"/>
      <c r="C79" s="257"/>
      <c r="D79" s="257"/>
      <c r="E79" s="273"/>
      <c r="F79" s="257"/>
      <c r="G79" s="257"/>
    </row>
    <row r="80" spans="1:7" ht="12.75">
      <c r="A80" s="257"/>
      <c r="B80" s="257"/>
      <c r="C80" s="257"/>
      <c r="D80" s="257"/>
      <c r="E80" s="273"/>
      <c r="F80" s="257"/>
      <c r="G80" s="257"/>
    </row>
    <row r="81" spans="1:7" ht="12.75">
      <c r="A81" s="257"/>
      <c r="B81" s="257"/>
      <c r="C81" s="257"/>
      <c r="D81" s="257"/>
      <c r="E81" s="273"/>
      <c r="F81" s="257"/>
      <c r="G81" s="257"/>
    </row>
    <row r="82" spans="1:7" ht="12.75">
      <c r="A82" s="257"/>
      <c r="B82" s="257"/>
      <c r="C82" s="257"/>
      <c r="D82" s="257"/>
      <c r="E82" s="273"/>
      <c r="F82" s="257"/>
      <c r="G82" s="257"/>
    </row>
  </sheetData>
  <sheetProtection algorithmName="SHA-512" hashValue="b1eXD7+kcieUMZTGzCxp+CS39neGI/3X9unYW85LzRo+EG2o89CJ20s++8a9KlxengCIUF3kkHOlQtg6cY+wPg==" saltValue="YBTFon+fd2gBHZ3GrLAcLQ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1146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1145</v>
      </c>
      <c r="B5" s="92"/>
      <c r="C5" s="93" t="s">
        <v>1146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450" t="s">
        <v>1111</v>
      </c>
      <c r="D8" s="450"/>
      <c r="E8" s="451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450"/>
      <c r="D9" s="450"/>
      <c r="E9" s="451"/>
      <c r="F9" s="87"/>
      <c r="G9" s="108"/>
      <c r="H9" s="109"/>
    </row>
    <row r="10" spans="1:8" ht="12.75">
      <c r="A10" s="103" t="s">
        <v>44</v>
      </c>
      <c r="B10" s="87"/>
      <c r="C10" s="450" t="s">
        <v>1110</v>
      </c>
      <c r="D10" s="450"/>
      <c r="E10" s="450"/>
      <c r="F10" s="110"/>
      <c r="G10" s="111"/>
      <c r="H10" s="112"/>
    </row>
    <row r="11" spans="1:57" ht="13.5" customHeight="1">
      <c r="A11" s="103" t="s">
        <v>45</v>
      </c>
      <c r="B11" s="87"/>
      <c r="C11" s="450"/>
      <c r="D11" s="450"/>
      <c r="E11" s="450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452"/>
      <c r="D12" s="452"/>
      <c r="E12" s="452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02 a 1 Rek'!E28</f>
        <v>0</v>
      </c>
      <c r="D15" s="131">
        <f>'SO 02 a 1 Rek'!A36</f>
        <v>0</v>
      </c>
      <c r="E15" s="132"/>
      <c r="F15" s="133"/>
      <c r="G15" s="130">
        <f>'SO 02 a 1 Rek'!I36</f>
        <v>0</v>
      </c>
    </row>
    <row r="16" spans="1:7" ht="15.95" customHeight="1">
      <c r="A16" s="128" t="s">
        <v>53</v>
      </c>
      <c r="B16" s="129" t="s">
        <v>54</v>
      </c>
      <c r="C16" s="130">
        <f>'SO 02 a 1 Rek'!F28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02 a 1 Rek'!H28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02 a 1 Rek'!G28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02 a 1 Rek'!I28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448" t="s">
        <v>62</v>
      </c>
      <c r="B23" s="449"/>
      <c r="C23" s="140">
        <f>C22+G23</f>
        <v>0</v>
      </c>
      <c r="D23" s="141" t="s">
        <v>63</v>
      </c>
      <c r="E23" s="142"/>
      <c r="F23" s="143"/>
      <c r="G23" s="130">
        <f>'SO 02 a 1 Rek'!H34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454">
        <f>C23-F32</f>
        <v>0</v>
      </c>
      <c r="G30" s="455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454">
        <f>ROUND(PRODUCT(F30,C31/100),0)</f>
        <v>0</v>
      </c>
      <c r="G31" s="455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454">
        <v>0</v>
      </c>
      <c r="G32" s="455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454">
        <f>ROUND(PRODUCT(F32,C33/100),0)</f>
        <v>0</v>
      </c>
      <c r="G33" s="455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456">
        <f>ROUND(SUM(F30:F33),0)</f>
        <v>0</v>
      </c>
      <c r="G34" s="457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58"/>
      <c r="C37" s="458"/>
      <c r="D37" s="458"/>
      <c r="E37" s="458"/>
      <c r="F37" s="458"/>
      <c r="G37" s="458"/>
      <c r="H37" s="1" t="s">
        <v>1</v>
      </c>
    </row>
    <row r="38" spans="1:8" ht="12.75" customHeight="1">
      <c r="A38" s="167"/>
      <c r="B38" s="458"/>
      <c r="C38" s="458"/>
      <c r="D38" s="458"/>
      <c r="E38" s="458"/>
      <c r="F38" s="458"/>
      <c r="G38" s="458"/>
      <c r="H38" s="1" t="s">
        <v>1</v>
      </c>
    </row>
    <row r="39" spans="1:8" ht="12.75">
      <c r="A39" s="167"/>
      <c r="B39" s="458"/>
      <c r="C39" s="458"/>
      <c r="D39" s="458"/>
      <c r="E39" s="458"/>
      <c r="F39" s="458"/>
      <c r="G39" s="458"/>
      <c r="H39" s="1" t="s">
        <v>1</v>
      </c>
    </row>
    <row r="40" spans="1:8" ht="12.75">
      <c r="A40" s="167"/>
      <c r="B40" s="458"/>
      <c r="C40" s="458"/>
      <c r="D40" s="458"/>
      <c r="E40" s="458"/>
      <c r="F40" s="458"/>
      <c r="G40" s="458"/>
      <c r="H40" s="1" t="s">
        <v>1</v>
      </c>
    </row>
    <row r="41" spans="1:8" ht="12.75">
      <c r="A41" s="167"/>
      <c r="B41" s="458"/>
      <c r="C41" s="458"/>
      <c r="D41" s="458"/>
      <c r="E41" s="458"/>
      <c r="F41" s="458"/>
      <c r="G41" s="458"/>
      <c r="H41" s="1" t="s">
        <v>1</v>
      </c>
    </row>
    <row r="42" spans="1:8" ht="12.75">
      <c r="A42" s="167"/>
      <c r="B42" s="458"/>
      <c r="C42" s="458"/>
      <c r="D42" s="458"/>
      <c r="E42" s="458"/>
      <c r="F42" s="458"/>
      <c r="G42" s="458"/>
      <c r="H42" s="1" t="s">
        <v>1</v>
      </c>
    </row>
    <row r="43" spans="1:8" ht="12.75">
      <c r="A43" s="167"/>
      <c r="B43" s="458"/>
      <c r="C43" s="458"/>
      <c r="D43" s="458"/>
      <c r="E43" s="458"/>
      <c r="F43" s="458"/>
      <c r="G43" s="458"/>
      <c r="H43" s="1" t="s">
        <v>1</v>
      </c>
    </row>
    <row r="44" spans="1:8" ht="12.75" customHeight="1">
      <c r="A44" s="167"/>
      <c r="B44" s="458"/>
      <c r="C44" s="458"/>
      <c r="D44" s="458"/>
      <c r="E44" s="458"/>
      <c r="F44" s="458"/>
      <c r="G44" s="458"/>
      <c r="H44" s="1" t="s">
        <v>1</v>
      </c>
    </row>
    <row r="45" spans="1:8" ht="12.75" customHeight="1">
      <c r="A45" s="167"/>
      <c r="B45" s="458"/>
      <c r="C45" s="458"/>
      <c r="D45" s="458"/>
      <c r="E45" s="458"/>
      <c r="F45" s="458"/>
      <c r="G45" s="458"/>
      <c r="H45" s="1" t="s">
        <v>1</v>
      </c>
    </row>
    <row r="46" spans="2:7" ht="12.75">
      <c r="B46" s="453"/>
      <c r="C46" s="453"/>
      <c r="D46" s="453"/>
      <c r="E46" s="453"/>
      <c r="F46" s="453"/>
      <c r="G46" s="453"/>
    </row>
    <row r="47" spans="2:7" ht="12.75">
      <c r="B47" s="453"/>
      <c r="C47" s="453"/>
      <c r="D47" s="453"/>
      <c r="E47" s="453"/>
      <c r="F47" s="453"/>
      <c r="G47" s="453"/>
    </row>
    <row r="48" spans="2:7" ht="12.75">
      <c r="B48" s="453"/>
      <c r="C48" s="453"/>
      <c r="D48" s="453"/>
      <c r="E48" s="453"/>
      <c r="F48" s="453"/>
      <c r="G48" s="453"/>
    </row>
    <row r="49" spans="2:7" ht="12.75">
      <c r="B49" s="453"/>
      <c r="C49" s="453"/>
      <c r="D49" s="453"/>
      <c r="E49" s="453"/>
      <c r="F49" s="453"/>
      <c r="G49" s="453"/>
    </row>
    <row r="50" spans="2:7" ht="12.75">
      <c r="B50" s="453"/>
      <c r="C50" s="453"/>
      <c r="D50" s="453"/>
      <c r="E50" s="453"/>
      <c r="F50" s="453"/>
      <c r="G50" s="453"/>
    </row>
    <row r="51" spans="2:7" ht="12.75">
      <c r="B51" s="453"/>
      <c r="C51" s="453"/>
      <c r="D51" s="453"/>
      <c r="E51" s="453"/>
      <c r="F51" s="453"/>
      <c r="G51" s="45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59" t="s">
        <v>2</v>
      </c>
      <c r="B1" s="460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461" t="s">
        <v>77</v>
      </c>
      <c r="B2" s="462"/>
      <c r="C2" s="174" t="s">
        <v>1147</v>
      </c>
      <c r="D2" s="175"/>
      <c r="E2" s="176"/>
      <c r="F2" s="175"/>
      <c r="G2" s="463" t="s">
        <v>1146</v>
      </c>
      <c r="H2" s="464"/>
      <c r="I2" s="465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2.75">
      <c r="A7" s="274" t="str">
        <f>'SO 02 a 1 Pol'!B7</f>
        <v>2</v>
      </c>
      <c r="B7" s="47" t="str">
        <f>'SO 02 a 1 Pol'!C7</f>
        <v>Základy a zvláštní zakládání</v>
      </c>
      <c r="D7" s="186"/>
      <c r="E7" s="275">
        <f>'SO 02 a 1 Pol'!BA14</f>
        <v>0</v>
      </c>
      <c r="F7" s="276">
        <f>'SO 02 a 1 Pol'!BB14</f>
        <v>0</v>
      </c>
      <c r="G7" s="276">
        <f>'SO 02 a 1 Pol'!BC14</f>
        <v>0</v>
      </c>
      <c r="H7" s="276">
        <f>'SO 02 a 1 Pol'!BD14</f>
        <v>0</v>
      </c>
      <c r="I7" s="277">
        <f>'SO 02 a 1 Pol'!BE14</f>
        <v>0</v>
      </c>
    </row>
    <row r="8" spans="1:9" s="109" customFormat="1" ht="12.75">
      <c r="A8" s="274" t="str">
        <f>'SO 02 a 1 Pol'!B15</f>
        <v>3</v>
      </c>
      <c r="B8" s="47" t="str">
        <f>'SO 02 a 1 Pol'!C15</f>
        <v>Svislé a kompletní konstrukce</v>
      </c>
      <c r="D8" s="186"/>
      <c r="E8" s="275">
        <f>'SO 02 a 1 Pol'!BA31</f>
        <v>0</v>
      </c>
      <c r="F8" s="276">
        <f>'SO 02 a 1 Pol'!BB31</f>
        <v>0</v>
      </c>
      <c r="G8" s="276">
        <f>'SO 02 a 1 Pol'!BC31</f>
        <v>0</v>
      </c>
      <c r="H8" s="276">
        <f>'SO 02 a 1 Pol'!BD31</f>
        <v>0</v>
      </c>
      <c r="I8" s="277">
        <f>'SO 02 a 1 Pol'!BE31</f>
        <v>0</v>
      </c>
    </row>
    <row r="9" spans="1:9" s="109" customFormat="1" ht="12.75">
      <c r="A9" s="274" t="str">
        <f>'SO 02 a 1 Pol'!B32</f>
        <v>61</v>
      </c>
      <c r="B9" s="47" t="str">
        <f>'SO 02 a 1 Pol'!C32</f>
        <v>Upravy povrchů vnitřní</v>
      </c>
      <c r="D9" s="186"/>
      <c r="E9" s="275">
        <f>'SO 02 a 1 Pol'!BA53</f>
        <v>0</v>
      </c>
      <c r="F9" s="276">
        <f>'SO 02 a 1 Pol'!BB53</f>
        <v>0</v>
      </c>
      <c r="G9" s="276">
        <f>'SO 02 a 1 Pol'!BC53</f>
        <v>0</v>
      </c>
      <c r="H9" s="276">
        <f>'SO 02 a 1 Pol'!BD53</f>
        <v>0</v>
      </c>
      <c r="I9" s="277">
        <f>'SO 02 a 1 Pol'!BE53</f>
        <v>0</v>
      </c>
    </row>
    <row r="10" spans="1:9" s="109" customFormat="1" ht="12.75">
      <c r="A10" s="274" t="str">
        <f>'SO 02 a 1 Pol'!B54</f>
        <v>621</v>
      </c>
      <c r="B10" s="47" t="str">
        <f>'SO 02 a 1 Pol'!C54</f>
        <v>Průzkumy a zkoušky</v>
      </c>
      <c r="D10" s="186"/>
      <c r="E10" s="275">
        <f>'SO 02 a 1 Pol'!BA56</f>
        <v>0</v>
      </c>
      <c r="F10" s="276">
        <f>'SO 02 a 1 Pol'!BB56</f>
        <v>0</v>
      </c>
      <c r="G10" s="276">
        <f>'SO 02 a 1 Pol'!BC56</f>
        <v>0</v>
      </c>
      <c r="H10" s="276">
        <f>'SO 02 a 1 Pol'!BD56</f>
        <v>0</v>
      </c>
      <c r="I10" s="277">
        <f>'SO 02 a 1 Pol'!BE56</f>
        <v>0</v>
      </c>
    </row>
    <row r="11" spans="1:9" s="109" customFormat="1" ht="12.75">
      <c r="A11" s="274" t="str">
        <f>'SO 02 a 1 Pol'!B57</f>
        <v>63</v>
      </c>
      <c r="B11" s="47" t="str">
        <f>'SO 02 a 1 Pol'!C57</f>
        <v>Podlahy a podlahové konstrukce</v>
      </c>
      <c r="D11" s="186"/>
      <c r="E11" s="275">
        <f>'SO 02 a 1 Pol'!BA62</f>
        <v>0</v>
      </c>
      <c r="F11" s="276">
        <f>'SO 02 a 1 Pol'!BB62</f>
        <v>0</v>
      </c>
      <c r="G11" s="276">
        <f>'SO 02 a 1 Pol'!BC62</f>
        <v>0</v>
      </c>
      <c r="H11" s="276">
        <f>'SO 02 a 1 Pol'!BD62</f>
        <v>0</v>
      </c>
      <c r="I11" s="277">
        <f>'SO 02 a 1 Pol'!BE62</f>
        <v>0</v>
      </c>
    </row>
    <row r="12" spans="1:9" s="109" customFormat="1" ht="12.75">
      <c r="A12" s="274" t="str">
        <f>'SO 02 a 1 Pol'!B63</f>
        <v>94</v>
      </c>
      <c r="B12" s="47" t="str">
        <f>'SO 02 a 1 Pol'!C63</f>
        <v>Lešení a stavební výtahy</v>
      </c>
      <c r="D12" s="186"/>
      <c r="E12" s="275">
        <f>'SO 02 a 1 Pol'!BA73</f>
        <v>0</v>
      </c>
      <c r="F12" s="276">
        <f>'SO 02 a 1 Pol'!BB73</f>
        <v>0</v>
      </c>
      <c r="G12" s="276">
        <f>'SO 02 a 1 Pol'!BC73</f>
        <v>0</v>
      </c>
      <c r="H12" s="276">
        <f>'SO 02 a 1 Pol'!BD73</f>
        <v>0</v>
      </c>
      <c r="I12" s="277">
        <f>'SO 02 a 1 Pol'!BE73</f>
        <v>0</v>
      </c>
    </row>
    <row r="13" spans="1:9" s="109" customFormat="1" ht="12.75">
      <c r="A13" s="274" t="str">
        <f>'SO 02 a 1 Pol'!B74</f>
        <v>95</v>
      </c>
      <c r="B13" s="47" t="str">
        <f>'SO 02 a 1 Pol'!C74</f>
        <v>Dokončovací konstrukce na pozemních stavbách</v>
      </c>
      <c r="D13" s="186"/>
      <c r="E13" s="275">
        <f>'SO 02 a 1 Pol'!BA82</f>
        <v>0</v>
      </c>
      <c r="F13" s="276">
        <f>'SO 02 a 1 Pol'!BB82</f>
        <v>0</v>
      </c>
      <c r="G13" s="276">
        <f>'SO 02 a 1 Pol'!BC82</f>
        <v>0</v>
      </c>
      <c r="H13" s="276">
        <f>'SO 02 a 1 Pol'!BD82</f>
        <v>0</v>
      </c>
      <c r="I13" s="277">
        <f>'SO 02 a 1 Pol'!BE82</f>
        <v>0</v>
      </c>
    </row>
    <row r="14" spans="1:9" s="109" customFormat="1" ht="12.75">
      <c r="A14" s="274" t="str">
        <f>'SO 02 a 1 Pol'!B83</f>
        <v>97</v>
      </c>
      <c r="B14" s="47" t="str">
        <f>'SO 02 a 1 Pol'!C83</f>
        <v>Prorážení otvorů</v>
      </c>
      <c r="D14" s="186"/>
      <c r="E14" s="275">
        <f>'SO 02 a 1 Pol'!BA107</f>
        <v>0</v>
      </c>
      <c r="F14" s="276">
        <f>'SO 02 a 1 Pol'!BB107</f>
        <v>0</v>
      </c>
      <c r="G14" s="276">
        <f>'SO 02 a 1 Pol'!BC107</f>
        <v>0</v>
      </c>
      <c r="H14" s="276">
        <f>'SO 02 a 1 Pol'!BD107</f>
        <v>0</v>
      </c>
      <c r="I14" s="277">
        <f>'SO 02 a 1 Pol'!BE107</f>
        <v>0</v>
      </c>
    </row>
    <row r="15" spans="1:9" s="109" customFormat="1" ht="12.75">
      <c r="A15" s="274" t="str">
        <f>'SO 02 a 1 Pol'!B108</f>
        <v>99</v>
      </c>
      <c r="B15" s="47" t="str">
        <f>'SO 02 a 1 Pol'!C108</f>
        <v>Staveništní přesun hmot</v>
      </c>
      <c r="D15" s="186"/>
      <c r="E15" s="275">
        <f>'SO 02 a 1 Pol'!BA110</f>
        <v>0</v>
      </c>
      <c r="F15" s="276">
        <f>'SO 02 a 1 Pol'!BB110</f>
        <v>0</v>
      </c>
      <c r="G15" s="276">
        <f>'SO 02 a 1 Pol'!BC110</f>
        <v>0</v>
      </c>
      <c r="H15" s="276">
        <f>'SO 02 a 1 Pol'!BD110</f>
        <v>0</v>
      </c>
      <c r="I15" s="277">
        <f>'SO 02 a 1 Pol'!BE110</f>
        <v>0</v>
      </c>
    </row>
    <row r="16" spans="1:9" s="109" customFormat="1" ht="12.75">
      <c r="A16" s="274" t="str">
        <f>'SO 02 a 1 Pol'!B111</f>
        <v>712</v>
      </c>
      <c r="B16" s="47" t="str">
        <f>'SO 02 a 1 Pol'!C111</f>
        <v>Živičné krytiny</v>
      </c>
      <c r="D16" s="186"/>
      <c r="E16" s="275">
        <f>'SO 02 a 1 Pol'!BA118</f>
        <v>0</v>
      </c>
      <c r="F16" s="276">
        <f>'SO 02 a 1 Pol'!BB118</f>
        <v>0</v>
      </c>
      <c r="G16" s="276">
        <f>'SO 02 a 1 Pol'!BC118</f>
        <v>0</v>
      </c>
      <c r="H16" s="276">
        <f>'SO 02 a 1 Pol'!BD118</f>
        <v>0</v>
      </c>
      <c r="I16" s="277">
        <f>'SO 02 a 1 Pol'!BE118</f>
        <v>0</v>
      </c>
    </row>
    <row r="17" spans="1:9" s="109" customFormat="1" ht="12.75">
      <c r="A17" s="274" t="str">
        <f>'SO 02 a 1 Pol'!B119</f>
        <v>713</v>
      </c>
      <c r="B17" s="47" t="str">
        <f>'SO 02 a 1 Pol'!C119</f>
        <v>Izolace tepelné</v>
      </c>
      <c r="D17" s="186"/>
      <c r="E17" s="275">
        <f>'SO 02 a 1 Pol'!BA125</f>
        <v>0</v>
      </c>
      <c r="F17" s="276">
        <f>'SO 02 a 1 Pol'!BB125</f>
        <v>0</v>
      </c>
      <c r="G17" s="276">
        <f>'SO 02 a 1 Pol'!BC125</f>
        <v>0</v>
      </c>
      <c r="H17" s="276">
        <f>'SO 02 a 1 Pol'!BD125</f>
        <v>0</v>
      </c>
      <c r="I17" s="277">
        <f>'SO 02 a 1 Pol'!BE125</f>
        <v>0</v>
      </c>
    </row>
    <row r="18" spans="1:9" s="109" customFormat="1" ht="12.75">
      <c r="A18" s="274" t="str">
        <f>'SO 02 a 1 Pol'!B126</f>
        <v>725</v>
      </c>
      <c r="B18" s="47" t="str">
        <f>'SO 02 a 1 Pol'!C126</f>
        <v>Zařizovací předměty</v>
      </c>
      <c r="D18" s="186"/>
      <c r="E18" s="275">
        <f>'SO 02 a 1 Pol'!BA129</f>
        <v>0</v>
      </c>
      <c r="F18" s="276">
        <f>'SO 02 a 1 Pol'!BB129</f>
        <v>0</v>
      </c>
      <c r="G18" s="276">
        <f>'SO 02 a 1 Pol'!BC129</f>
        <v>0</v>
      </c>
      <c r="H18" s="276">
        <f>'SO 02 a 1 Pol'!BD129</f>
        <v>0</v>
      </c>
      <c r="I18" s="277">
        <f>'SO 02 a 1 Pol'!BE129</f>
        <v>0</v>
      </c>
    </row>
    <row r="19" spans="1:9" s="109" customFormat="1" ht="12.75">
      <c r="A19" s="274" t="str">
        <f>'SO 02 a 1 Pol'!B130</f>
        <v>733</v>
      </c>
      <c r="B19" s="47" t="str">
        <f>'SO 02 a 1 Pol'!C130</f>
        <v>Rozvod potrubí</v>
      </c>
      <c r="D19" s="186"/>
      <c r="E19" s="275">
        <f>'SO 02 a 1 Pol'!BA133</f>
        <v>0</v>
      </c>
      <c r="F19" s="276">
        <f>'SO 02 a 1 Pol'!BB133</f>
        <v>0</v>
      </c>
      <c r="G19" s="276">
        <f>'SO 02 a 1 Pol'!BC133</f>
        <v>0</v>
      </c>
      <c r="H19" s="276">
        <f>'SO 02 a 1 Pol'!BD133</f>
        <v>0</v>
      </c>
      <c r="I19" s="277">
        <f>'SO 02 a 1 Pol'!BE133</f>
        <v>0</v>
      </c>
    </row>
    <row r="20" spans="1:9" s="109" customFormat="1" ht="12.75">
      <c r="A20" s="274" t="str">
        <f>'SO 02 a 1 Pol'!B134</f>
        <v>734</v>
      </c>
      <c r="B20" s="47" t="str">
        <f>'SO 02 a 1 Pol'!C134</f>
        <v>Armatury</v>
      </c>
      <c r="D20" s="186"/>
      <c r="E20" s="275">
        <f>'SO 02 a 1 Pol'!BA139</f>
        <v>0</v>
      </c>
      <c r="F20" s="276">
        <f>'SO 02 a 1 Pol'!BB139</f>
        <v>0</v>
      </c>
      <c r="G20" s="276">
        <f>'SO 02 a 1 Pol'!BC139</f>
        <v>0</v>
      </c>
      <c r="H20" s="276">
        <f>'SO 02 a 1 Pol'!BD139</f>
        <v>0</v>
      </c>
      <c r="I20" s="277">
        <f>'SO 02 a 1 Pol'!BE139</f>
        <v>0</v>
      </c>
    </row>
    <row r="21" spans="1:9" s="109" customFormat="1" ht="12.75">
      <c r="A21" s="274" t="str">
        <f>'SO 02 a 1 Pol'!B140</f>
        <v>762</v>
      </c>
      <c r="B21" s="47" t="str">
        <f>'SO 02 a 1 Pol'!C140</f>
        <v>Konstrukce tesařské</v>
      </c>
      <c r="D21" s="186"/>
      <c r="E21" s="275">
        <f>'SO 02 a 1 Pol'!BA148</f>
        <v>0</v>
      </c>
      <c r="F21" s="276">
        <f>'SO 02 a 1 Pol'!BB148</f>
        <v>0</v>
      </c>
      <c r="G21" s="276">
        <f>'SO 02 a 1 Pol'!BC148</f>
        <v>0</v>
      </c>
      <c r="H21" s="276">
        <f>'SO 02 a 1 Pol'!BD148</f>
        <v>0</v>
      </c>
      <c r="I21" s="277">
        <f>'SO 02 a 1 Pol'!BE148</f>
        <v>0</v>
      </c>
    </row>
    <row r="22" spans="1:9" s="109" customFormat="1" ht="12.75">
      <c r="A22" s="274" t="str">
        <f>'SO 02 a 1 Pol'!B149</f>
        <v>764</v>
      </c>
      <c r="B22" s="47" t="str">
        <f>'SO 02 a 1 Pol'!C149</f>
        <v>Konstrukce klempířské</v>
      </c>
      <c r="D22" s="186"/>
      <c r="E22" s="275">
        <f>'SO 02 a 1 Pol'!BA158</f>
        <v>0</v>
      </c>
      <c r="F22" s="276">
        <f>'SO 02 a 1 Pol'!BB158</f>
        <v>0</v>
      </c>
      <c r="G22" s="276">
        <f>'SO 02 a 1 Pol'!BC158</f>
        <v>0</v>
      </c>
      <c r="H22" s="276">
        <f>'SO 02 a 1 Pol'!BD158</f>
        <v>0</v>
      </c>
      <c r="I22" s="277">
        <f>'SO 02 a 1 Pol'!BE158</f>
        <v>0</v>
      </c>
    </row>
    <row r="23" spans="1:9" s="109" customFormat="1" ht="12.75">
      <c r="A23" s="274" t="str">
        <f>'SO 02 a 1 Pol'!B159</f>
        <v>765</v>
      </c>
      <c r="B23" s="47" t="str">
        <f>'SO 02 a 1 Pol'!C159</f>
        <v>Krytiny tvrdé</v>
      </c>
      <c r="D23" s="186"/>
      <c r="E23" s="275">
        <f>'SO 02 a 1 Pol'!BA171</f>
        <v>0</v>
      </c>
      <c r="F23" s="276">
        <f>'SO 02 a 1 Pol'!BB171</f>
        <v>0</v>
      </c>
      <c r="G23" s="276">
        <f>'SO 02 a 1 Pol'!BC171</f>
        <v>0</v>
      </c>
      <c r="H23" s="276">
        <f>'SO 02 a 1 Pol'!BD171</f>
        <v>0</v>
      </c>
      <c r="I23" s="277">
        <f>'SO 02 a 1 Pol'!BE171</f>
        <v>0</v>
      </c>
    </row>
    <row r="24" spans="1:9" s="109" customFormat="1" ht="12.75">
      <c r="A24" s="274" t="str">
        <f>'SO 02 a 1 Pol'!B172</f>
        <v>767</v>
      </c>
      <c r="B24" s="47" t="str">
        <f>'SO 02 a 1 Pol'!C172</f>
        <v>Konstrukce zámečnické</v>
      </c>
      <c r="D24" s="186"/>
      <c r="E24" s="275">
        <f>'SO 02 a 1 Pol'!BA201</f>
        <v>0</v>
      </c>
      <c r="F24" s="276">
        <f>'SO 02 a 1 Pol'!BB201</f>
        <v>0</v>
      </c>
      <c r="G24" s="276">
        <f>'SO 02 a 1 Pol'!BC201</f>
        <v>0</v>
      </c>
      <c r="H24" s="276">
        <f>'SO 02 a 1 Pol'!BD201</f>
        <v>0</v>
      </c>
      <c r="I24" s="277">
        <f>'SO 02 a 1 Pol'!BE201</f>
        <v>0</v>
      </c>
    </row>
    <row r="25" spans="1:9" s="109" customFormat="1" ht="12.75">
      <c r="A25" s="274" t="str">
        <f>'SO 02 a 1 Pol'!B202</f>
        <v>771</v>
      </c>
      <c r="B25" s="47" t="str">
        <f>'SO 02 a 1 Pol'!C202</f>
        <v>Podlahy z dlaždic a obklady</v>
      </c>
      <c r="D25" s="186"/>
      <c r="E25" s="275">
        <f>'SO 02 a 1 Pol'!BA206</f>
        <v>0</v>
      </c>
      <c r="F25" s="276">
        <f>'SO 02 a 1 Pol'!BB206</f>
        <v>0</v>
      </c>
      <c r="G25" s="276">
        <f>'SO 02 a 1 Pol'!BC206</f>
        <v>0</v>
      </c>
      <c r="H25" s="276">
        <f>'SO 02 a 1 Pol'!BD206</f>
        <v>0</v>
      </c>
      <c r="I25" s="277">
        <f>'SO 02 a 1 Pol'!BE206</f>
        <v>0</v>
      </c>
    </row>
    <row r="26" spans="1:9" s="109" customFormat="1" ht="12.75">
      <c r="A26" s="274" t="str">
        <f>'SO 02 a 1 Pol'!B207</f>
        <v>784</v>
      </c>
      <c r="B26" s="47" t="str">
        <f>'SO 02 a 1 Pol'!C207</f>
        <v>Malby</v>
      </c>
      <c r="D26" s="186"/>
      <c r="E26" s="275">
        <f>'SO 02 a 1 Pol'!BA213</f>
        <v>0</v>
      </c>
      <c r="F26" s="276">
        <f>'SO 02 a 1 Pol'!BB213</f>
        <v>0</v>
      </c>
      <c r="G26" s="276">
        <f>'SO 02 a 1 Pol'!BC213</f>
        <v>0</v>
      </c>
      <c r="H26" s="276">
        <f>'SO 02 a 1 Pol'!BD213</f>
        <v>0</v>
      </c>
      <c r="I26" s="277">
        <f>'SO 02 a 1 Pol'!BE213</f>
        <v>0</v>
      </c>
    </row>
    <row r="27" spans="1:9" s="109" customFormat="1" ht="13.5" thickBot="1">
      <c r="A27" s="274" t="str">
        <f>'SO 02 a 1 Pol'!B214</f>
        <v>D96</v>
      </c>
      <c r="B27" s="47" t="str">
        <f>'SO 02 a 1 Pol'!C214</f>
        <v>Přesuny suti a vybouraných hmot</v>
      </c>
      <c r="D27" s="186"/>
      <c r="E27" s="275">
        <f>'SO 02 a 1 Pol'!BA221</f>
        <v>0</v>
      </c>
      <c r="F27" s="276">
        <f>'SO 02 a 1 Pol'!BB221</f>
        <v>0</v>
      </c>
      <c r="G27" s="276">
        <f>'SO 02 a 1 Pol'!BC221</f>
        <v>0</v>
      </c>
      <c r="H27" s="276">
        <f>'SO 02 a 1 Pol'!BD221</f>
        <v>0</v>
      </c>
      <c r="I27" s="277">
        <f>'SO 02 a 1 Pol'!BE221</f>
        <v>0</v>
      </c>
    </row>
    <row r="28" spans="1:9" s="4" customFormat="1" ht="13.5" thickBot="1">
      <c r="A28" s="187"/>
      <c r="B28" s="188" t="s">
        <v>80</v>
      </c>
      <c r="C28" s="188"/>
      <c r="D28" s="189"/>
      <c r="E28" s="190">
        <f>SUM(E7:E27)</f>
        <v>0</v>
      </c>
      <c r="F28" s="191">
        <f>SUM(F7:F27)</f>
        <v>0</v>
      </c>
      <c r="G28" s="191">
        <f>SUM(G7:G27)</f>
        <v>0</v>
      </c>
      <c r="H28" s="191">
        <f>SUM(H7:H27)</f>
        <v>0</v>
      </c>
      <c r="I28" s="192">
        <f>SUM(I7:I27)</f>
        <v>0</v>
      </c>
    </row>
    <row r="29" spans="1:9" ht="12.75">
      <c r="A29" s="109"/>
      <c r="B29" s="109"/>
      <c r="C29" s="109"/>
      <c r="D29" s="109"/>
      <c r="E29" s="109"/>
      <c r="F29" s="109"/>
      <c r="G29" s="109"/>
      <c r="H29" s="109"/>
      <c r="I29" s="109"/>
    </row>
    <row r="30" spans="1:57" ht="19.5" customHeight="1">
      <c r="A30" s="178" t="s">
        <v>81</v>
      </c>
      <c r="B30" s="178"/>
      <c r="C30" s="178"/>
      <c r="D30" s="178"/>
      <c r="E30" s="178"/>
      <c r="F30" s="178"/>
      <c r="G30" s="193"/>
      <c r="H30" s="178"/>
      <c r="I30" s="178"/>
      <c r="BA30" s="115"/>
      <c r="BB30" s="115"/>
      <c r="BC30" s="115"/>
      <c r="BD30" s="115"/>
      <c r="BE30" s="115"/>
    </row>
    <row r="31" ht="13.5" thickBot="1"/>
    <row r="32" spans="1:9" ht="12.75">
      <c r="A32" s="144" t="s">
        <v>82</v>
      </c>
      <c r="B32" s="145"/>
      <c r="C32" s="145"/>
      <c r="D32" s="194"/>
      <c r="E32" s="195" t="s">
        <v>83</v>
      </c>
      <c r="F32" s="196" t="s">
        <v>12</v>
      </c>
      <c r="G32" s="197" t="s">
        <v>84</v>
      </c>
      <c r="H32" s="198"/>
      <c r="I32" s="199" t="s">
        <v>83</v>
      </c>
    </row>
    <row r="33" spans="1:53" ht="12.75">
      <c r="A33" s="138"/>
      <c r="B33" s="129"/>
      <c r="C33" s="129"/>
      <c r="D33" s="200"/>
      <c r="E33" s="201"/>
      <c r="F33" s="202"/>
      <c r="G33" s="203">
        <f>CHOOSE(BA33+1,E28+F28,E28+F28+H28,E28+F28+G28+H28,E28,F28,H28,G28,H28+G28,0)</f>
        <v>0</v>
      </c>
      <c r="H33" s="204"/>
      <c r="I33" s="205">
        <f>E33+F33*G33/100</f>
        <v>0</v>
      </c>
      <c r="BA33" s="1">
        <v>8</v>
      </c>
    </row>
    <row r="34" spans="1:9" ht="13.5" thickBot="1">
      <c r="A34" s="206"/>
      <c r="B34" s="207" t="s">
        <v>85</v>
      </c>
      <c r="C34" s="208"/>
      <c r="D34" s="209"/>
      <c r="E34" s="210"/>
      <c r="F34" s="211"/>
      <c r="G34" s="211"/>
      <c r="H34" s="466">
        <f>SUM(I33:I33)</f>
        <v>0</v>
      </c>
      <c r="I34" s="467"/>
    </row>
    <row r="36" spans="2:9" ht="12.75">
      <c r="B36" s="4"/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</sheetData>
  <mergeCells count="4">
    <mergeCell ref="A1:B1"/>
    <mergeCell ref="A2:B2"/>
    <mergeCell ref="G2:I2"/>
    <mergeCell ref="H34:I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94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471" t="s">
        <v>1386</v>
      </c>
      <c r="B1" s="471"/>
      <c r="C1" s="471"/>
      <c r="D1" s="471"/>
      <c r="E1" s="471"/>
      <c r="F1" s="471"/>
      <c r="G1" s="47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459" t="s">
        <v>2</v>
      </c>
      <c r="B3" s="460"/>
      <c r="C3" s="168" t="s">
        <v>105</v>
      </c>
      <c r="D3" s="218"/>
      <c r="E3" s="219" t="s">
        <v>86</v>
      </c>
      <c r="F3" s="220" t="str">
        <f>'SO 02 a 1 Rek'!H1</f>
        <v>1</v>
      </c>
      <c r="G3" s="221"/>
    </row>
    <row r="4" spans="1:7" ht="13.5" thickBot="1">
      <c r="A4" s="472" t="s">
        <v>77</v>
      </c>
      <c r="B4" s="462"/>
      <c r="C4" s="174" t="s">
        <v>1147</v>
      </c>
      <c r="D4" s="222"/>
      <c r="E4" s="473" t="str">
        <f>'SO 02 a 1 Rek'!G2</f>
        <v>Nucené větrání - ASŘ</v>
      </c>
      <c r="F4" s="474"/>
      <c r="G4" s="475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1148</v>
      </c>
      <c r="C7" s="233" t="s">
        <v>1149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1151</v>
      </c>
      <c r="C8" s="244" t="s">
        <v>1152</v>
      </c>
      <c r="D8" s="245" t="s">
        <v>125</v>
      </c>
      <c r="E8" s="246">
        <v>0.216</v>
      </c>
      <c r="F8" s="358"/>
      <c r="G8" s="247">
        <f>E8*F8</f>
        <v>0</v>
      </c>
      <c r="H8" s="248">
        <v>2.525</v>
      </c>
      <c r="I8" s="249">
        <f>E8*H8</f>
        <v>0.5454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468" t="s">
        <v>1153</v>
      </c>
      <c r="D9" s="469"/>
      <c r="E9" s="254">
        <v>0.216</v>
      </c>
      <c r="F9" s="359"/>
      <c r="G9" s="255"/>
      <c r="H9" s="256"/>
      <c r="I9" s="251"/>
      <c r="J9" s="257"/>
      <c r="K9" s="251"/>
      <c r="M9" s="252" t="s">
        <v>1153</v>
      </c>
      <c r="O9" s="241"/>
    </row>
    <row r="10" spans="1:80" ht="22.5">
      <c r="A10" s="242">
        <v>2</v>
      </c>
      <c r="B10" s="243" t="s">
        <v>1154</v>
      </c>
      <c r="C10" s="244" t="s">
        <v>1155</v>
      </c>
      <c r="D10" s="245" t="s">
        <v>112</v>
      </c>
      <c r="E10" s="246">
        <v>2.88</v>
      </c>
      <c r="F10" s="358"/>
      <c r="G10" s="247">
        <f>E10*F10</f>
        <v>0</v>
      </c>
      <c r="H10" s="248">
        <v>0.0364</v>
      </c>
      <c r="I10" s="249">
        <f>E10*H10</f>
        <v>0.104832</v>
      </c>
      <c r="J10" s="248">
        <v>0</v>
      </c>
      <c r="K10" s="249">
        <f>E10*J10</f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>IF(AZ10=1,G10,0)</f>
        <v>0</v>
      </c>
      <c r="BB10" s="214">
        <f>IF(AZ10=2,G10,0)</f>
        <v>0</v>
      </c>
      <c r="BC10" s="214">
        <f>IF(AZ10=3,G10,0)</f>
        <v>0</v>
      </c>
      <c r="BD10" s="214">
        <f>IF(AZ10=4,G10,0)</f>
        <v>0</v>
      </c>
      <c r="BE10" s="214">
        <f>IF(AZ10=5,G10,0)</f>
        <v>0</v>
      </c>
      <c r="CA10" s="241">
        <v>1</v>
      </c>
      <c r="CB10" s="241">
        <v>1</v>
      </c>
    </row>
    <row r="11" spans="1:15" ht="12.75">
      <c r="A11" s="250"/>
      <c r="B11" s="253"/>
      <c r="C11" s="468" t="s">
        <v>1156</v>
      </c>
      <c r="D11" s="469"/>
      <c r="E11" s="254">
        <v>2.88</v>
      </c>
      <c r="F11" s="359"/>
      <c r="G11" s="255"/>
      <c r="H11" s="256"/>
      <c r="I11" s="251"/>
      <c r="J11" s="257"/>
      <c r="K11" s="251"/>
      <c r="M11" s="252" t="s">
        <v>1156</v>
      </c>
      <c r="O11" s="241"/>
    </row>
    <row r="12" spans="1:80" ht="12.75">
      <c r="A12" s="242">
        <v>3</v>
      </c>
      <c r="B12" s="243" t="s">
        <v>1157</v>
      </c>
      <c r="C12" s="244" t="s">
        <v>1158</v>
      </c>
      <c r="D12" s="245" t="s">
        <v>112</v>
      </c>
      <c r="E12" s="246">
        <v>2.88</v>
      </c>
      <c r="F12" s="358"/>
      <c r="G12" s="247">
        <f>E12*F12</f>
        <v>0</v>
      </c>
      <c r="H12" s="248">
        <v>0</v>
      </c>
      <c r="I12" s="249">
        <f>E12*H12</f>
        <v>0</v>
      </c>
      <c r="J12" s="248">
        <v>0</v>
      </c>
      <c r="K12" s="249">
        <f>E12*J12</f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0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468" t="s">
        <v>1156</v>
      </c>
      <c r="D13" s="469"/>
      <c r="E13" s="254">
        <v>2.88</v>
      </c>
      <c r="F13" s="359"/>
      <c r="G13" s="255"/>
      <c r="H13" s="256"/>
      <c r="I13" s="251"/>
      <c r="J13" s="257"/>
      <c r="K13" s="251"/>
      <c r="M13" s="252" t="s">
        <v>1156</v>
      </c>
      <c r="O13" s="241"/>
    </row>
    <row r="14" spans="1:57" ht="12.75">
      <c r="A14" s="258"/>
      <c r="B14" s="259" t="s">
        <v>102</v>
      </c>
      <c r="C14" s="260" t="s">
        <v>1150</v>
      </c>
      <c r="D14" s="261"/>
      <c r="E14" s="262"/>
      <c r="F14" s="360"/>
      <c r="G14" s="264">
        <f>SUM(G7:G13)</f>
        <v>0</v>
      </c>
      <c r="H14" s="265"/>
      <c r="I14" s="266">
        <f>SUM(I7:I13)</f>
        <v>0.650232</v>
      </c>
      <c r="J14" s="265"/>
      <c r="K14" s="266">
        <f>SUM(K7:K13)</f>
        <v>0</v>
      </c>
      <c r="O14" s="241">
        <v>4</v>
      </c>
      <c r="BA14" s="267">
        <f>SUM(BA7:BA13)</f>
        <v>0</v>
      </c>
      <c r="BB14" s="267">
        <f>SUM(BB7:BB13)</f>
        <v>0</v>
      </c>
      <c r="BC14" s="267">
        <f>SUM(BC7:BC13)</f>
        <v>0</v>
      </c>
      <c r="BD14" s="267">
        <f>SUM(BD7:BD13)</f>
        <v>0</v>
      </c>
      <c r="BE14" s="267">
        <f>SUM(BE7:BE13)</f>
        <v>0</v>
      </c>
    </row>
    <row r="15" spans="1:15" ht="12.75">
      <c r="A15" s="231" t="s">
        <v>98</v>
      </c>
      <c r="B15" s="232" t="s">
        <v>155</v>
      </c>
      <c r="C15" s="233" t="s">
        <v>156</v>
      </c>
      <c r="D15" s="234"/>
      <c r="E15" s="235"/>
      <c r="F15" s="361"/>
      <c r="G15" s="236"/>
      <c r="H15" s="237"/>
      <c r="I15" s="238"/>
      <c r="J15" s="239"/>
      <c r="K15" s="240"/>
      <c r="O15" s="241">
        <v>1</v>
      </c>
    </row>
    <row r="16" spans="1:80" ht="12.75">
      <c r="A16" s="242">
        <v>4</v>
      </c>
      <c r="B16" s="243" t="s">
        <v>1159</v>
      </c>
      <c r="C16" s="244" t="s">
        <v>1160</v>
      </c>
      <c r="D16" s="245" t="s">
        <v>296</v>
      </c>
      <c r="E16" s="246">
        <v>5</v>
      </c>
      <c r="F16" s="358"/>
      <c r="G16" s="247">
        <f>E16*F16</f>
        <v>0</v>
      </c>
      <c r="H16" s="248">
        <v>0.02237</v>
      </c>
      <c r="I16" s="249">
        <f>E16*H16</f>
        <v>0.11185</v>
      </c>
      <c r="J16" s="248">
        <v>0</v>
      </c>
      <c r="K16" s="249">
        <f>E16*J16</f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>IF(AZ16=1,G16,0)</f>
        <v>0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1</v>
      </c>
      <c r="CB16" s="241">
        <v>1</v>
      </c>
    </row>
    <row r="17" spans="1:15" ht="12.75">
      <c r="A17" s="250"/>
      <c r="B17" s="253"/>
      <c r="C17" s="468" t="s">
        <v>1161</v>
      </c>
      <c r="D17" s="469"/>
      <c r="E17" s="254">
        <v>5</v>
      </c>
      <c r="F17" s="359"/>
      <c r="G17" s="255"/>
      <c r="H17" s="256"/>
      <c r="I17" s="251"/>
      <c r="J17" s="257"/>
      <c r="K17" s="251"/>
      <c r="M17" s="252" t="s">
        <v>1161</v>
      </c>
      <c r="O17" s="241"/>
    </row>
    <row r="18" spans="1:80" ht="12.75">
      <c r="A18" s="242">
        <v>5</v>
      </c>
      <c r="B18" s="243" t="s">
        <v>1159</v>
      </c>
      <c r="C18" s="244" t="s">
        <v>1160</v>
      </c>
      <c r="D18" s="245" t="s">
        <v>296</v>
      </c>
      <c r="E18" s="246">
        <v>10</v>
      </c>
      <c r="F18" s="358"/>
      <c r="G18" s="247">
        <f>E18*F18</f>
        <v>0</v>
      </c>
      <c r="H18" s="248">
        <v>0.02237</v>
      </c>
      <c r="I18" s="249">
        <f>E18*H18</f>
        <v>0.2237</v>
      </c>
      <c r="J18" s="248">
        <v>0</v>
      </c>
      <c r="K18" s="249">
        <f>E18*J18</f>
        <v>0</v>
      </c>
      <c r="O18" s="241">
        <v>2</v>
      </c>
      <c r="AA18" s="214">
        <v>1</v>
      </c>
      <c r="AB18" s="214">
        <v>1</v>
      </c>
      <c r="AC18" s="214">
        <v>1</v>
      </c>
      <c r="AZ18" s="214">
        <v>1</v>
      </c>
      <c r="BA18" s="214">
        <f>IF(AZ18=1,G18,0)</f>
        <v>0</v>
      </c>
      <c r="BB18" s="214">
        <f>IF(AZ18=2,G18,0)</f>
        <v>0</v>
      </c>
      <c r="BC18" s="214">
        <f>IF(AZ18=3,G18,0)</f>
        <v>0</v>
      </c>
      <c r="BD18" s="214">
        <f>IF(AZ18=4,G18,0)</f>
        <v>0</v>
      </c>
      <c r="BE18" s="214">
        <f>IF(AZ18=5,G18,0)</f>
        <v>0</v>
      </c>
      <c r="CA18" s="241">
        <v>1</v>
      </c>
      <c r="CB18" s="241">
        <v>1</v>
      </c>
    </row>
    <row r="19" spans="1:80" ht="12.75">
      <c r="A19" s="242">
        <v>6</v>
      </c>
      <c r="B19" s="243" t="s">
        <v>1162</v>
      </c>
      <c r="C19" s="244" t="s">
        <v>1163</v>
      </c>
      <c r="D19" s="245" t="s">
        <v>125</v>
      </c>
      <c r="E19" s="246">
        <v>0.4219</v>
      </c>
      <c r="F19" s="358"/>
      <c r="G19" s="247">
        <f>E19*F19</f>
        <v>0</v>
      </c>
      <c r="H19" s="248">
        <v>1.9332</v>
      </c>
      <c r="I19" s="249">
        <f>E19*H19</f>
        <v>0.81561708</v>
      </c>
      <c r="J19" s="248">
        <v>0</v>
      </c>
      <c r="K19" s="249">
        <f>E19*J19</f>
        <v>0</v>
      </c>
      <c r="O19" s="241">
        <v>2</v>
      </c>
      <c r="AA19" s="214">
        <v>1</v>
      </c>
      <c r="AB19" s="214">
        <v>1</v>
      </c>
      <c r="AC19" s="214">
        <v>1</v>
      </c>
      <c r="AZ19" s="214">
        <v>1</v>
      </c>
      <c r="BA19" s="214">
        <f>IF(AZ19=1,G19,0)</f>
        <v>0</v>
      </c>
      <c r="BB19" s="214">
        <f>IF(AZ19=2,G19,0)</f>
        <v>0</v>
      </c>
      <c r="BC19" s="214">
        <f>IF(AZ19=3,G19,0)</f>
        <v>0</v>
      </c>
      <c r="BD19" s="214">
        <f>IF(AZ19=4,G19,0)</f>
        <v>0</v>
      </c>
      <c r="BE19" s="214">
        <f>IF(AZ19=5,G19,0)</f>
        <v>0</v>
      </c>
      <c r="CA19" s="241">
        <v>1</v>
      </c>
      <c r="CB19" s="241">
        <v>1</v>
      </c>
    </row>
    <row r="20" spans="1:15" ht="12.75">
      <c r="A20" s="250"/>
      <c r="B20" s="253"/>
      <c r="C20" s="468" t="s">
        <v>1164</v>
      </c>
      <c r="D20" s="469"/>
      <c r="E20" s="254">
        <v>0.4219</v>
      </c>
      <c r="F20" s="359"/>
      <c r="G20" s="255"/>
      <c r="H20" s="256"/>
      <c r="I20" s="251"/>
      <c r="J20" s="257"/>
      <c r="K20" s="251"/>
      <c r="M20" s="252" t="s">
        <v>1164</v>
      </c>
      <c r="O20" s="241"/>
    </row>
    <row r="21" spans="1:80" ht="12.75">
      <c r="A21" s="242">
        <v>7</v>
      </c>
      <c r="B21" s="243" t="s">
        <v>1165</v>
      </c>
      <c r="C21" s="244" t="s">
        <v>1166</v>
      </c>
      <c r="D21" s="245" t="s">
        <v>673</v>
      </c>
      <c r="E21" s="246">
        <v>0.1875</v>
      </c>
      <c r="F21" s="358"/>
      <c r="G21" s="247">
        <f>E21*F21</f>
        <v>0</v>
      </c>
      <c r="H21" s="248">
        <v>0.01954</v>
      </c>
      <c r="I21" s="249">
        <f>E21*H21</f>
        <v>0.0036637499999999995</v>
      </c>
      <c r="J21" s="248">
        <v>0</v>
      </c>
      <c r="K21" s="249">
        <f>E21*J21</f>
        <v>0</v>
      </c>
      <c r="O21" s="241">
        <v>2</v>
      </c>
      <c r="AA21" s="214">
        <v>1</v>
      </c>
      <c r="AB21" s="214">
        <v>1</v>
      </c>
      <c r="AC21" s="214">
        <v>1</v>
      </c>
      <c r="AZ21" s="214">
        <v>1</v>
      </c>
      <c r="BA21" s="214">
        <f>IF(AZ21=1,G21,0)</f>
        <v>0</v>
      </c>
      <c r="BB21" s="214">
        <f>IF(AZ21=2,G21,0)</f>
        <v>0</v>
      </c>
      <c r="BC21" s="214">
        <f>IF(AZ21=3,G21,0)</f>
        <v>0</v>
      </c>
      <c r="BD21" s="214">
        <f>IF(AZ21=4,G21,0)</f>
        <v>0</v>
      </c>
      <c r="BE21" s="214">
        <f>IF(AZ21=5,G21,0)</f>
        <v>0</v>
      </c>
      <c r="CA21" s="241">
        <v>1</v>
      </c>
      <c r="CB21" s="241">
        <v>1</v>
      </c>
    </row>
    <row r="22" spans="1:15" ht="12.75">
      <c r="A22" s="250"/>
      <c r="B22" s="253"/>
      <c r="C22" s="468" t="s">
        <v>1167</v>
      </c>
      <c r="D22" s="469"/>
      <c r="E22" s="254">
        <v>0.1875</v>
      </c>
      <c r="F22" s="359"/>
      <c r="G22" s="255"/>
      <c r="H22" s="256"/>
      <c r="I22" s="251"/>
      <c r="J22" s="257"/>
      <c r="K22" s="251"/>
      <c r="M22" s="252" t="s">
        <v>1167</v>
      </c>
      <c r="O22" s="241"/>
    </row>
    <row r="23" spans="1:80" ht="12.75">
      <c r="A23" s="242">
        <v>8</v>
      </c>
      <c r="B23" s="243" t="s">
        <v>1168</v>
      </c>
      <c r="C23" s="244" t="s">
        <v>1169</v>
      </c>
      <c r="D23" s="245" t="s">
        <v>112</v>
      </c>
      <c r="E23" s="246">
        <v>5.81</v>
      </c>
      <c r="F23" s="358"/>
      <c r="G23" s="247">
        <f>E23*F23</f>
        <v>0</v>
      </c>
      <c r="H23" s="248">
        <v>0.06981</v>
      </c>
      <c r="I23" s="249">
        <f>E23*H23</f>
        <v>0.40559609999999996</v>
      </c>
      <c r="J23" s="248">
        <v>0</v>
      </c>
      <c r="K23" s="249">
        <f>E23*J23</f>
        <v>0</v>
      </c>
      <c r="O23" s="241">
        <v>2</v>
      </c>
      <c r="AA23" s="214">
        <v>1</v>
      </c>
      <c r="AB23" s="214">
        <v>1</v>
      </c>
      <c r="AC23" s="214">
        <v>1</v>
      </c>
      <c r="AZ23" s="214">
        <v>1</v>
      </c>
      <c r="BA23" s="214">
        <f>IF(AZ23=1,G23,0)</f>
        <v>0</v>
      </c>
      <c r="BB23" s="214">
        <f>IF(AZ23=2,G23,0)</f>
        <v>0</v>
      </c>
      <c r="BC23" s="214">
        <f>IF(AZ23=3,G23,0)</f>
        <v>0</v>
      </c>
      <c r="BD23" s="214">
        <f>IF(AZ23=4,G23,0)</f>
        <v>0</v>
      </c>
      <c r="BE23" s="214">
        <f>IF(AZ23=5,G23,0)</f>
        <v>0</v>
      </c>
      <c r="CA23" s="241">
        <v>1</v>
      </c>
      <c r="CB23" s="241">
        <v>1</v>
      </c>
    </row>
    <row r="24" spans="1:15" ht="12.75">
      <c r="A24" s="250"/>
      <c r="B24" s="253"/>
      <c r="C24" s="468" t="s">
        <v>1170</v>
      </c>
      <c r="D24" s="469"/>
      <c r="E24" s="254">
        <v>5.81</v>
      </c>
      <c r="F24" s="359"/>
      <c r="G24" s="255"/>
      <c r="H24" s="256"/>
      <c r="I24" s="251"/>
      <c r="J24" s="257"/>
      <c r="K24" s="251"/>
      <c r="M24" s="252" t="s">
        <v>1170</v>
      </c>
      <c r="O24" s="241"/>
    </row>
    <row r="25" spans="1:80" ht="12.75">
      <c r="A25" s="242">
        <v>9</v>
      </c>
      <c r="B25" s="243" t="s">
        <v>1171</v>
      </c>
      <c r="C25" s="244" t="s">
        <v>1172</v>
      </c>
      <c r="D25" s="245" t="s">
        <v>112</v>
      </c>
      <c r="E25" s="246">
        <v>1.875</v>
      </c>
      <c r="F25" s="358"/>
      <c r="G25" s="247">
        <f>E25*F25</f>
        <v>0</v>
      </c>
      <c r="H25" s="248">
        <v>0.18324</v>
      </c>
      <c r="I25" s="249">
        <f>E25*H25</f>
        <v>0.34357499999999996</v>
      </c>
      <c r="J25" s="248">
        <v>0</v>
      </c>
      <c r="K25" s="249">
        <f>E25*J25</f>
        <v>0</v>
      </c>
      <c r="O25" s="241">
        <v>2</v>
      </c>
      <c r="AA25" s="214">
        <v>1</v>
      </c>
      <c r="AB25" s="214">
        <v>1</v>
      </c>
      <c r="AC25" s="214">
        <v>1</v>
      </c>
      <c r="AZ25" s="214">
        <v>1</v>
      </c>
      <c r="BA25" s="214">
        <f>IF(AZ25=1,G25,0)</f>
        <v>0</v>
      </c>
      <c r="BB25" s="214">
        <f>IF(AZ25=2,G25,0)</f>
        <v>0</v>
      </c>
      <c r="BC25" s="214">
        <f>IF(AZ25=3,G25,0)</f>
        <v>0</v>
      </c>
      <c r="BD25" s="214">
        <f>IF(AZ25=4,G25,0)</f>
        <v>0</v>
      </c>
      <c r="BE25" s="214">
        <f>IF(AZ25=5,G25,0)</f>
        <v>0</v>
      </c>
      <c r="CA25" s="241">
        <v>1</v>
      </c>
      <c r="CB25" s="241">
        <v>1</v>
      </c>
    </row>
    <row r="26" spans="1:15" ht="12.75">
      <c r="A26" s="250"/>
      <c r="B26" s="253"/>
      <c r="C26" s="468" t="s">
        <v>1173</v>
      </c>
      <c r="D26" s="469"/>
      <c r="E26" s="254">
        <v>1.875</v>
      </c>
      <c r="F26" s="359"/>
      <c r="G26" s="255"/>
      <c r="H26" s="256"/>
      <c r="I26" s="251"/>
      <c r="J26" s="257"/>
      <c r="K26" s="251"/>
      <c r="M26" s="252" t="s">
        <v>1173</v>
      </c>
      <c r="O26" s="241"/>
    </row>
    <row r="27" spans="1:80" ht="12.75">
      <c r="A27" s="242">
        <v>10</v>
      </c>
      <c r="B27" s="243" t="s">
        <v>1174</v>
      </c>
      <c r="C27" s="244" t="s">
        <v>1175</v>
      </c>
      <c r="D27" s="245" t="s">
        <v>296</v>
      </c>
      <c r="E27" s="246">
        <v>50</v>
      </c>
      <c r="F27" s="358"/>
      <c r="G27" s="247">
        <f>E27*F27</f>
        <v>0</v>
      </c>
      <c r="H27" s="248">
        <v>3E-05</v>
      </c>
      <c r="I27" s="249">
        <f>E27*H27</f>
        <v>0.0015</v>
      </c>
      <c r="J27" s="248">
        <v>0</v>
      </c>
      <c r="K27" s="249">
        <f>E27*J27</f>
        <v>0</v>
      </c>
      <c r="O27" s="241">
        <v>2</v>
      </c>
      <c r="AA27" s="214">
        <v>1</v>
      </c>
      <c r="AB27" s="214">
        <v>1</v>
      </c>
      <c r="AC27" s="214">
        <v>1</v>
      </c>
      <c r="AZ27" s="214">
        <v>1</v>
      </c>
      <c r="BA27" s="214">
        <f>IF(AZ27=1,G27,0)</f>
        <v>0</v>
      </c>
      <c r="BB27" s="214">
        <f>IF(AZ27=2,G27,0)</f>
        <v>0</v>
      </c>
      <c r="BC27" s="214">
        <f>IF(AZ27=3,G27,0)</f>
        <v>0</v>
      </c>
      <c r="BD27" s="214">
        <f>IF(AZ27=4,G27,0)</f>
        <v>0</v>
      </c>
      <c r="BE27" s="214">
        <f>IF(AZ27=5,G27,0)</f>
        <v>0</v>
      </c>
      <c r="CA27" s="241">
        <v>1</v>
      </c>
      <c r="CB27" s="241">
        <v>1</v>
      </c>
    </row>
    <row r="28" spans="1:15" ht="12.75">
      <c r="A28" s="250"/>
      <c r="B28" s="253"/>
      <c r="C28" s="468" t="s">
        <v>1176</v>
      </c>
      <c r="D28" s="469"/>
      <c r="E28" s="254">
        <v>50</v>
      </c>
      <c r="F28" s="359"/>
      <c r="G28" s="255"/>
      <c r="H28" s="256"/>
      <c r="I28" s="251"/>
      <c r="J28" s="257"/>
      <c r="K28" s="251"/>
      <c r="M28" s="252" t="s">
        <v>1176</v>
      </c>
      <c r="O28" s="241"/>
    </row>
    <row r="29" spans="1:80" ht="12.75">
      <c r="A29" s="242">
        <v>11</v>
      </c>
      <c r="B29" s="243" t="s">
        <v>1177</v>
      </c>
      <c r="C29" s="244" t="s">
        <v>1178</v>
      </c>
      <c r="D29" s="245" t="s">
        <v>673</v>
      </c>
      <c r="E29" s="246">
        <v>0.2025</v>
      </c>
      <c r="F29" s="358"/>
      <c r="G29" s="247">
        <f>E29*F29</f>
        <v>0</v>
      </c>
      <c r="H29" s="248">
        <v>1</v>
      </c>
      <c r="I29" s="249">
        <f>E29*H29</f>
        <v>0.2025</v>
      </c>
      <c r="J29" s="248"/>
      <c r="K29" s="249">
        <f>E29*J29</f>
        <v>0</v>
      </c>
      <c r="O29" s="241">
        <v>2</v>
      </c>
      <c r="AA29" s="214">
        <v>3</v>
      </c>
      <c r="AB29" s="214">
        <v>1</v>
      </c>
      <c r="AC29" s="214">
        <v>13383410</v>
      </c>
      <c r="AZ29" s="214">
        <v>1</v>
      </c>
      <c r="BA29" s="214">
        <f>IF(AZ29=1,G29,0)</f>
        <v>0</v>
      </c>
      <c r="BB29" s="214">
        <f>IF(AZ29=2,G29,0)</f>
        <v>0</v>
      </c>
      <c r="BC29" s="214">
        <f>IF(AZ29=3,G29,0)</f>
        <v>0</v>
      </c>
      <c r="BD29" s="214">
        <f>IF(AZ29=4,G29,0)</f>
        <v>0</v>
      </c>
      <c r="BE29" s="214">
        <f>IF(AZ29=5,G29,0)</f>
        <v>0</v>
      </c>
      <c r="CA29" s="241">
        <v>3</v>
      </c>
      <c r="CB29" s="241">
        <v>1</v>
      </c>
    </row>
    <row r="30" spans="1:15" ht="12.75">
      <c r="A30" s="250"/>
      <c r="B30" s="253"/>
      <c r="C30" s="468" t="s">
        <v>1179</v>
      </c>
      <c r="D30" s="469"/>
      <c r="E30" s="254">
        <v>0.2025</v>
      </c>
      <c r="F30" s="359"/>
      <c r="G30" s="255"/>
      <c r="H30" s="256"/>
      <c r="I30" s="251"/>
      <c r="J30" s="257"/>
      <c r="K30" s="251"/>
      <c r="M30" s="252" t="s">
        <v>1179</v>
      </c>
      <c r="O30" s="241"/>
    </row>
    <row r="31" spans="1:57" ht="12.75">
      <c r="A31" s="258"/>
      <c r="B31" s="259" t="s">
        <v>102</v>
      </c>
      <c r="C31" s="260" t="s">
        <v>157</v>
      </c>
      <c r="D31" s="261"/>
      <c r="E31" s="262"/>
      <c r="F31" s="360"/>
      <c r="G31" s="264">
        <f>SUM(G15:G30)</f>
        <v>0</v>
      </c>
      <c r="H31" s="265"/>
      <c r="I31" s="266">
        <f>SUM(I15:I30)</f>
        <v>2.10800193</v>
      </c>
      <c r="J31" s="265"/>
      <c r="K31" s="266">
        <f>SUM(K15:K30)</f>
        <v>0</v>
      </c>
      <c r="O31" s="241">
        <v>4</v>
      </c>
      <c r="BA31" s="267">
        <f>SUM(BA15:BA30)</f>
        <v>0</v>
      </c>
      <c r="BB31" s="267">
        <f>SUM(BB15:BB30)</f>
        <v>0</v>
      </c>
      <c r="BC31" s="267">
        <f>SUM(BC15:BC30)</f>
        <v>0</v>
      </c>
      <c r="BD31" s="267">
        <f>SUM(BD15:BD30)</f>
        <v>0</v>
      </c>
      <c r="BE31" s="267">
        <f>SUM(BE15:BE30)</f>
        <v>0</v>
      </c>
    </row>
    <row r="32" spans="1:15" ht="12.75">
      <c r="A32" s="231" t="s">
        <v>98</v>
      </c>
      <c r="B32" s="232" t="s">
        <v>244</v>
      </c>
      <c r="C32" s="233" t="s">
        <v>245</v>
      </c>
      <c r="D32" s="234"/>
      <c r="E32" s="235"/>
      <c r="F32" s="361"/>
      <c r="G32" s="236"/>
      <c r="H32" s="237"/>
      <c r="I32" s="238"/>
      <c r="J32" s="239"/>
      <c r="K32" s="240"/>
      <c r="O32" s="241">
        <v>1</v>
      </c>
    </row>
    <row r="33" spans="1:80" ht="12.75">
      <c r="A33" s="242">
        <v>12</v>
      </c>
      <c r="B33" s="243" t="s">
        <v>1180</v>
      </c>
      <c r="C33" s="244" t="s">
        <v>1181</v>
      </c>
      <c r="D33" s="245" t="s">
        <v>112</v>
      </c>
      <c r="E33" s="246">
        <v>5.81</v>
      </c>
      <c r="F33" s="358"/>
      <c r="G33" s="247">
        <f>E33*F33</f>
        <v>0</v>
      </c>
      <c r="H33" s="248">
        <v>0.00047</v>
      </c>
      <c r="I33" s="249">
        <f>E33*H33</f>
        <v>0.0027306999999999995</v>
      </c>
      <c r="J33" s="248">
        <v>0</v>
      </c>
      <c r="K33" s="249">
        <f>E33*J33</f>
        <v>0</v>
      </c>
      <c r="O33" s="241">
        <v>2</v>
      </c>
      <c r="AA33" s="214">
        <v>1</v>
      </c>
      <c r="AB33" s="214">
        <v>1</v>
      </c>
      <c r="AC33" s="214">
        <v>1</v>
      </c>
      <c r="AZ33" s="214">
        <v>1</v>
      </c>
      <c r="BA33" s="214">
        <f>IF(AZ33=1,G33,0)</f>
        <v>0</v>
      </c>
      <c r="BB33" s="214">
        <f>IF(AZ33=2,G33,0)</f>
        <v>0</v>
      </c>
      <c r="BC33" s="214">
        <f>IF(AZ33=3,G33,0)</f>
        <v>0</v>
      </c>
      <c r="BD33" s="214">
        <f>IF(AZ33=4,G33,0)</f>
        <v>0</v>
      </c>
      <c r="BE33" s="214">
        <f>IF(AZ33=5,G33,0)</f>
        <v>0</v>
      </c>
      <c r="CA33" s="241">
        <v>1</v>
      </c>
      <c r="CB33" s="241">
        <v>1</v>
      </c>
    </row>
    <row r="34" spans="1:15" ht="12.75">
      <c r="A34" s="250"/>
      <c r="B34" s="253"/>
      <c r="C34" s="468" t="s">
        <v>1170</v>
      </c>
      <c r="D34" s="469"/>
      <c r="E34" s="254">
        <v>5.81</v>
      </c>
      <c r="F34" s="359"/>
      <c r="G34" s="255"/>
      <c r="H34" s="256"/>
      <c r="I34" s="251"/>
      <c r="J34" s="257"/>
      <c r="K34" s="251"/>
      <c r="M34" s="252" t="s">
        <v>1170</v>
      </c>
      <c r="O34" s="241"/>
    </row>
    <row r="35" spans="1:80" ht="12.75">
      <c r="A35" s="242">
        <v>13</v>
      </c>
      <c r="B35" s="243" t="s">
        <v>1182</v>
      </c>
      <c r="C35" s="244" t="s">
        <v>1183</v>
      </c>
      <c r="D35" s="245" t="s">
        <v>112</v>
      </c>
      <c r="E35" s="246">
        <v>5.81</v>
      </c>
      <c r="F35" s="358"/>
      <c r="G35" s="247">
        <f>E35*F35</f>
        <v>0</v>
      </c>
      <c r="H35" s="248">
        <v>0.0049</v>
      </c>
      <c r="I35" s="249">
        <f>E35*H35</f>
        <v>0.028468999999999998</v>
      </c>
      <c r="J35" s="248">
        <v>0</v>
      </c>
      <c r="K35" s="249">
        <f>E35*J35</f>
        <v>0</v>
      </c>
      <c r="O35" s="241">
        <v>2</v>
      </c>
      <c r="AA35" s="214">
        <v>1</v>
      </c>
      <c r="AB35" s="214">
        <v>1</v>
      </c>
      <c r="AC35" s="214">
        <v>1</v>
      </c>
      <c r="AZ35" s="214">
        <v>1</v>
      </c>
      <c r="BA35" s="214">
        <f>IF(AZ35=1,G35,0)</f>
        <v>0</v>
      </c>
      <c r="BB35" s="214">
        <f>IF(AZ35=2,G35,0)</f>
        <v>0</v>
      </c>
      <c r="BC35" s="214">
        <f>IF(AZ35=3,G35,0)</f>
        <v>0</v>
      </c>
      <c r="BD35" s="214">
        <f>IF(AZ35=4,G35,0)</f>
        <v>0</v>
      </c>
      <c r="BE35" s="214">
        <f>IF(AZ35=5,G35,0)</f>
        <v>0</v>
      </c>
      <c r="CA35" s="241">
        <v>1</v>
      </c>
      <c r="CB35" s="241">
        <v>1</v>
      </c>
    </row>
    <row r="36" spans="1:15" ht="12.75">
      <c r="A36" s="250"/>
      <c r="B36" s="253"/>
      <c r="C36" s="468" t="s">
        <v>1170</v>
      </c>
      <c r="D36" s="469"/>
      <c r="E36" s="254">
        <v>5.81</v>
      </c>
      <c r="F36" s="359"/>
      <c r="G36" s="255"/>
      <c r="H36" s="256"/>
      <c r="I36" s="251"/>
      <c r="J36" s="257"/>
      <c r="K36" s="251"/>
      <c r="M36" s="252" t="s">
        <v>1170</v>
      </c>
      <c r="O36" s="241"/>
    </row>
    <row r="37" spans="1:80" ht="12.75">
      <c r="A37" s="242">
        <v>14</v>
      </c>
      <c r="B37" s="243" t="s">
        <v>1184</v>
      </c>
      <c r="C37" s="244" t="s">
        <v>1185</v>
      </c>
      <c r="D37" s="245" t="s">
        <v>296</v>
      </c>
      <c r="E37" s="246">
        <v>6</v>
      </c>
      <c r="F37" s="358"/>
      <c r="G37" s="247">
        <f>E37*F37</f>
        <v>0</v>
      </c>
      <c r="H37" s="248">
        <v>0.01577</v>
      </c>
      <c r="I37" s="249">
        <f>E37*H37</f>
        <v>0.09462</v>
      </c>
      <c r="J37" s="248">
        <v>0</v>
      </c>
      <c r="K37" s="249">
        <f>E37*J37</f>
        <v>0</v>
      </c>
      <c r="O37" s="241">
        <v>2</v>
      </c>
      <c r="AA37" s="214">
        <v>1</v>
      </c>
      <c r="AB37" s="214">
        <v>1</v>
      </c>
      <c r="AC37" s="214">
        <v>1</v>
      </c>
      <c r="AZ37" s="214">
        <v>1</v>
      </c>
      <c r="BA37" s="214">
        <f>IF(AZ37=1,G37,0)</f>
        <v>0</v>
      </c>
      <c r="BB37" s="214">
        <f>IF(AZ37=2,G37,0)</f>
        <v>0</v>
      </c>
      <c r="BC37" s="214">
        <f>IF(AZ37=3,G37,0)</f>
        <v>0</v>
      </c>
      <c r="BD37" s="214">
        <f>IF(AZ37=4,G37,0)</f>
        <v>0</v>
      </c>
      <c r="BE37" s="214">
        <f>IF(AZ37=5,G37,0)</f>
        <v>0</v>
      </c>
      <c r="CA37" s="241">
        <v>1</v>
      </c>
      <c r="CB37" s="241">
        <v>1</v>
      </c>
    </row>
    <row r="38" spans="1:15" ht="12.75">
      <c r="A38" s="250"/>
      <c r="B38" s="253"/>
      <c r="C38" s="468" t="s">
        <v>1186</v>
      </c>
      <c r="D38" s="469"/>
      <c r="E38" s="254">
        <v>4</v>
      </c>
      <c r="F38" s="359"/>
      <c r="G38" s="255"/>
      <c r="H38" s="256"/>
      <c r="I38" s="251"/>
      <c r="J38" s="257"/>
      <c r="K38" s="251"/>
      <c r="M38" s="252" t="s">
        <v>1186</v>
      </c>
      <c r="O38" s="241"/>
    </row>
    <row r="39" spans="1:15" ht="12.75">
      <c r="A39" s="250"/>
      <c r="B39" s="253"/>
      <c r="C39" s="468" t="s">
        <v>1187</v>
      </c>
      <c r="D39" s="469"/>
      <c r="E39" s="254">
        <v>2</v>
      </c>
      <c r="F39" s="359"/>
      <c r="G39" s="255"/>
      <c r="H39" s="256"/>
      <c r="I39" s="251"/>
      <c r="J39" s="257"/>
      <c r="K39" s="251"/>
      <c r="M39" s="252" t="s">
        <v>1187</v>
      </c>
      <c r="O39" s="241"/>
    </row>
    <row r="40" spans="1:80" ht="12.75">
      <c r="A40" s="242">
        <v>15</v>
      </c>
      <c r="B40" s="243" t="s">
        <v>1188</v>
      </c>
      <c r="C40" s="244" t="s">
        <v>1189</v>
      </c>
      <c r="D40" s="245" t="s">
        <v>296</v>
      </c>
      <c r="E40" s="246">
        <v>2</v>
      </c>
      <c r="F40" s="358"/>
      <c r="G40" s="247">
        <f>E40*F40</f>
        <v>0</v>
      </c>
      <c r="H40" s="248">
        <v>0.0573</v>
      </c>
      <c r="I40" s="249">
        <f>E40*H40</f>
        <v>0.1146</v>
      </c>
      <c r="J40" s="248">
        <v>0</v>
      </c>
      <c r="K40" s="249">
        <f>E40*J40</f>
        <v>0</v>
      </c>
      <c r="O40" s="241">
        <v>2</v>
      </c>
      <c r="AA40" s="214">
        <v>1</v>
      </c>
      <c r="AB40" s="214">
        <v>1</v>
      </c>
      <c r="AC40" s="214">
        <v>1</v>
      </c>
      <c r="AZ40" s="214">
        <v>1</v>
      </c>
      <c r="BA40" s="214">
        <f>IF(AZ40=1,G40,0)</f>
        <v>0</v>
      </c>
      <c r="BB40" s="214">
        <f>IF(AZ40=2,G40,0)</f>
        <v>0</v>
      </c>
      <c r="BC40" s="214">
        <f>IF(AZ40=3,G40,0)</f>
        <v>0</v>
      </c>
      <c r="BD40" s="214">
        <f>IF(AZ40=4,G40,0)</f>
        <v>0</v>
      </c>
      <c r="BE40" s="214">
        <f>IF(AZ40=5,G40,0)</f>
        <v>0</v>
      </c>
      <c r="CA40" s="241">
        <v>1</v>
      </c>
      <c r="CB40" s="241">
        <v>1</v>
      </c>
    </row>
    <row r="41" spans="1:15" ht="12.75">
      <c r="A41" s="250"/>
      <c r="B41" s="253"/>
      <c r="C41" s="468" t="s">
        <v>1190</v>
      </c>
      <c r="D41" s="469"/>
      <c r="E41" s="254">
        <v>1</v>
      </c>
      <c r="F41" s="359"/>
      <c r="G41" s="255"/>
      <c r="H41" s="256"/>
      <c r="I41" s="251"/>
      <c r="J41" s="257"/>
      <c r="K41" s="251"/>
      <c r="M41" s="252" t="s">
        <v>1190</v>
      </c>
      <c r="O41" s="241"/>
    </row>
    <row r="42" spans="1:15" ht="12.75">
      <c r="A42" s="250"/>
      <c r="B42" s="253"/>
      <c r="C42" s="468" t="s">
        <v>1191</v>
      </c>
      <c r="D42" s="469"/>
      <c r="E42" s="254">
        <v>1</v>
      </c>
      <c r="F42" s="359"/>
      <c r="G42" s="255"/>
      <c r="H42" s="256"/>
      <c r="I42" s="251"/>
      <c r="J42" s="257"/>
      <c r="K42" s="251"/>
      <c r="M42" s="252" t="s">
        <v>1191</v>
      </c>
      <c r="O42" s="241"/>
    </row>
    <row r="43" spans="1:80" ht="12.75">
      <c r="A43" s="242">
        <v>16</v>
      </c>
      <c r="B43" s="243" t="s">
        <v>294</v>
      </c>
      <c r="C43" s="244" t="s">
        <v>295</v>
      </c>
      <c r="D43" s="245" t="s">
        <v>296</v>
      </c>
      <c r="E43" s="246">
        <v>12</v>
      </c>
      <c r="F43" s="358"/>
      <c r="G43" s="247">
        <f>E43*F43</f>
        <v>0</v>
      </c>
      <c r="H43" s="248">
        <v>0.01374</v>
      </c>
      <c r="I43" s="249">
        <f>E43*H43</f>
        <v>0.16488</v>
      </c>
      <c r="J43" s="248">
        <v>0</v>
      </c>
      <c r="K43" s="249">
        <f>E43*J43</f>
        <v>0</v>
      </c>
      <c r="O43" s="241">
        <v>2</v>
      </c>
      <c r="AA43" s="214">
        <v>1</v>
      </c>
      <c r="AB43" s="214">
        <v>1</v>
      </c>
      <c r="AC43" s="214">
        <v>1</v>
      </c>
      <c r="AZ43" s="214">
        <v>1</v>
      </c>
      <c r="BA43" s="214">
        <f>IF(AZ43=1,G43,0)</f>
        <v>0</v>
      </c>
      <c r="BB43" s="214">
        <f>IF(AZ43=2,G43,0)</f>
        <v>0</v>
      </c>
      <c r="BC43" s="214">
        <f>IF(AZ43=3,G43,0)</f>
        <v>0</v>
      </c>
      <c r="BD43" s="214">
        <f>IF(AZ43=4,G43,0)</f>
        <v>0</v>
      </c>
      <c r="BE43" s="214">
        <f>IF(AZ43=5,G43,0)</f>
        <v>0</v>
      </c>
      <c r="CA43" s="241">
        <v>1</v>
      </c>
      <c r="CB43" s="241">
        <v>1</v>
      </c>
    </row>
    <row r="44" spans="1:15" ht="12.75">
      <c r="A44" s="250"/>
      <c r="B44" s="253"/>
      <c r="C44" s="468" t="s">
        <v>1192</v>
      </c>
      <c r="D44" s="469"/>
      <c r="E44" s="254">
        <v>10</v>
      </c>
      <c r="F44" s="359"/>
      <c r="G44" s="255"/>
      <c r="H44" s="256"/>
      <c r="I44" s="251"/>
      <c r="J44" s="257"/>
      <c r="K44" s="251"/>
      <c r="M44" s="252" t="s">
        <v>1192</v>
      </c>
      <c r="O44" s="241"/>
    </row>
    <row r="45" spans="1:15" ht="12.75">
      <c r="A45" s="250"/>
      <c r="B45" s="253"/>
      <c r="C45" s="468" t="s">
        <v>1193</v>
      </c>
      <c r="D45" s="469"/>
      <c r="E45" s="254">
        <v>2</v>
      </c>
      <c r="F45" s="359"/>
      <c r="G45" s="255"/>
      <c r="H45" s="256"/>
      <c r="I45" s="251"/>
      <c r="J45" s="257"/>
      <c r="K45" s="251"/>
      <c r="M45" s="252" t="s">
        <v>1193</v>
      </c>
      <c r="O45" s="241"/>
    </row>
    <row r="46" spans="1:80" ht="12.75">
      <c r="A46" s="242">
        <v>17</v>
      </c>
      <c r="B46" s="243" t="s">
        <v>298</v>
      </c>
      <c r="C46" s="244" t="s">
        <v>299</v>
      </c>
      <c r="D46" s="245" t="s">
        <v>296</v>
      </c>
      <c r="E46" s="246">
        <v>12</v>
      </c>
      <c r="F46" s="358"/>
      <c r="G46" s="247">
        <f>E46*F46</f>
        <v>0</v>
      </c>
      <c r="H46" s="248">
        <v>0.04543</v>
      </c>
      <c r="I46" s="249">
        <f>E46*H46</f>
        <v>0.54516</v>
      </c>
      <c r="J46" s="248">
        <v>0</v>
      </c>
      <c r="K46" s="249">
        <f>E46*J46</f>
        <v>0</v>
      </c>
      <c r="O46" s="241">
        <v>2</v>
      </c>
      <c r="AA46" s="214">
        <v>1</v>
      </c>
      <c r="AB46" s="214">
        <v>1</v>
      </c>
      <c r="AC46" s="214">
        <v>1</v>
      </c>
      <c r="AZ46" s="214">
        <v>1</v>
      </c>
      <c r="BA46" s="214">
        <f>IF(AZ46=1,G46,0)</f>
        <v>0</v>
      </c>
      <c r="BB46" s="214">
        <f>IF(AZ46=2,G46,0)</f>
        <v>0</v>
      </c>
      <c r="BC46" s="214">
        <f>IF(AZ46=3,G46,0)</f>
        <v>0</v>
      </c>
      <c r="BD46" s="214">
        <f>IF(AZ46=4,G46,0)</f>
        <v>0</v>
      </c>
      <c r="BE46" s="214">
        <f>IF(AZ46=5,G46,0)</f>
        <v>0</v>
      </c>
      <c r="CA46" s="241">
        <v>1</v>
      </c>
      <c r="CB46" s="241">
        <v>1</v>
      </c>
    </row>
    <row r="47" spans="1:15" ht="12.75">
      <c r="A47" s="250"/>
      <c r="B47" s="253"/>
      <c r="C47" s="468" t="s">
        <v>1194</v>
      </c>
      <c r="D47" s="469"/>
      <c r="E47" s="254">
        <v>10</v>
      </c>
      <c r="F47" s="359"/>
      <c r="G47" s="255"/>
      <c r="H47" s="256"/>
      <c r="I47" s="251"/>
      <c r="J47" s="257"/>
      <c r="K47" s="251"/>
      <c r="M47" s="252" t="s">
        <v>1194</v>
      </c>
      <c r="O47" s="241"/>
    </row>
    <row r="48" spans="1:15" ht="12.75">
      <c r="A48" s="250"/>
      <c r="B48" s="253"/>
      <c r="C48" s="468" t="s">
        <v>1193</v>
      </c>
      <c r="D48" s="469"/>
      <c r="E48" s="254">
        <v>2</v>
      </c>
      <c r="F48" s="359"/>
      <c r="G48" s="255"/>
      <c r="H48" s="256"/>
      <c r="I48" s="251"/>
      <c r="J48" s="257"/>
      <c r="K48" s="251"/>
      <c r="M48" s="252" t="s">
        <v>1193</v>
      </c>
      <c r="O48" s="241"/>
    </row>
    <row r="49" spans="1:80" ht="12.75">
      <c r="A49" s="242">
        <v>18</v>
      </c>
      <c r="B49" s="243" t="s">
        <v>1195</v>
      </c>
      <c r="C49" s="244" t="s">
        <v>1196</v>
      </c>
      <c r="D49" s="245" t="s">
        <v>112</v>
      </c>
      <c r="E49" s="246">
        <v>15</v>
      </c>
      <c r="F49" s="358"/>
      <c r="G49" s="247">
        <f>E49*F49</f>
        <v>0</v>
      </c>
      <c r="H49" s="248">
        <v>0.05989</v>
      </c>
      <c r="I49" s="249">
        <f>E49*H49</f>
        <v>0.89835</v>
      </c>
      <c r="J49" s="248">
        <v>0</v>
      </c>
      <c r="K49" s="249">
        <f>E49*J49</f>
        <v>0</v>
      </c>
      <c r="O49" s="241">
        <v>2</v>
      </c>
      <c r="AA49" s="214">
        <v>1</v>
      </c>
      <c r="AB49" s="214">
        <v>1</v>
      </c>
      <c r="AC49" s="214">
        <v>1</v>
      </c>
      <c r="AZ49" s="214">
        <v>1</v>
      </c>
      <c r="BA49" s="214">
        <f>IF(AZ49=1,G49,0)</f>
        <v>0</v>
      </c>
      <c r="BB49" s="214">
        <f>IF(AZ49=2,G49,0)</f>
        <v>0</v>
      </c>
      <c r="BC49" s="214">
        <f>IF(AZ49=3,G49,0)</f>
        <v>0</v>
      </c>
      <c r="BD49" s="214">
        <f>IF(AZ49=4,G49,0)</f>
        <v>0</v>
      </c>
      <c r="BE49" s="214">
        <f>IF(AZ49=5,G49,0)</f>
        <v>0</v>
      </c>
      <c r="CA49" s="241">
        <v>1</v>
      </c>
      <c r="CB49" s="241">
        <v>1</v>
      </c>
    </row>
    <row r="50" spans="1:15" ht="12.75">
      <c r="A50" s="250"/>
      <c r="B50" s="253"/>
      <c r="C50" s="468" t="s">
        <v>1197</v>
      </c>
      <c r="D50" s="469"/>
      <c r="E50" s="254">
        <v>15</v>
      </c>
      <c r="F50" s="359"/>
      <c r="G50" s="255"/>
      <c r="H50" s="256"/>
      <c r="I50" s="251"/>
      <c r="J50" s="257"/>
      <c r="K50" s="251"/>
      <c r="M50" s="252" t="s">
        <v>1197</v>
      </c>
      <c r="O50" s="241"/>
    </row>
    <row r="51" spans="1:80" ht="22.5">
      <c r="A51" s="242">
        <v>19</v>
      </c>
      <c r="B51" s="243" t="s">
        <v>1198</v>
      </c>
      <c r="C51" s="244" t="s">
        <v>1199</v>
      </c>
      <c r="D51" s="245" t="s">
        <v>112</v>
      </c>
      <c r="E51" s="246">
        <v>5.81</v>
      </c>
      <c r="F51" s="358"/>
      <c r="G51" s="247">
        <f>E51*F51</f>
        <v>0</v>
      </c>
      <c r="H51" s="248">
        <v>0.00367</v>
      </c>
      <c r="I51" s="249">
        <f>E51*H51</f>
        <v>0.0213227</v>
      </c>
      <c r="J51" s="248">
        <v>0</v>
      </c>
      <c r="K51" s="249">
        <f>E51*J51</f>
        <v>0</v>
      </c>
      <c r="O51" s="241">
        <v>2</v>
      </c>
      <c r="AA51" s="214">
        <v>1</v>
      </c>
      <c r="AB51" s="214">
        <v>1</v>
      </c>
      <c r="AC51" s="214">
        <v>1</v>
      </c>
      <c r="AZ51" s="214">
        <v>1</v>
      </c>
      <c r="BA51" s="214">
        <f>IF(AZ51=1,G51,0)</f>
        <v>0</v>
      </c>
      <c r="BB51" s="214">
        <f>IF(AZ51=2,G51,0)</f>
        <v>0</v>
      </c>
      <c r="BC51" s="214">
        <f>IF(AZ51=3,G51,0)</f>
        <v>0</v>
      </c>
      <c r="BD51" s="214">
        <f>IF(AZ51=4,G51,0)</f>
        <v>0</v>
      </c>
      <c r="BE51" s="214">
        <f>IF(AZ51=5,G51,0)</f>
        <v>0</v>
      </c>
      <c r="CA51" s="241">
        <v>1</v>
      </c>
      <c r="CB51" s="241">
        <v>1</v>
      </c>
    </row>
    <row r="52" spans="1:15" ht="12.75">
      <c r="A52" s="250"/>
      <c r="B52" s="253"/>
      <c r="C52" s="468" t="s">
        <v>1170</v>
      </c>
      <c r="D52" s="469"/>
      <c r="E52" s="254">
        <v>5.81</v>
      </c>
      <c r="F52" s="359"/>
      <c r="G52" s="255"/>
      <c r="H52" s="256"/>
      <c r="I52" s="251"/>
      <c r="J52" s="257"/>
      <c r="K52" s="251"/>
      <c r="M52" s="252" t="s">
        <v>1170</v>
      </c>
      <c r="O52" s="241"/>
    </row>
    <row r="53" spans="1:57" ht="12.75">
      <c r="A53" s="258"/>
      <c r="B53" s="259" t="s">
        <v>102</v>
      </c>
      <c r="C53" s="260" t="s">
        <v>246</v>
      </c>
      <c r="D53" s="261"/>
      <c r="E53" s="262"/>
      <c r="F53" s="360"/>
      <c r="G53" s="264">
        <f>SUM(G32:G52)</f>
        <v>0</v>
      </c>
      <c r="H53" s="265"/>
      <c r="I53" s="266">
        <f>SUM(I32:I52)</f>
        <v>1.8701324</v>
      </c>
      <c r="J53" s="265"/>
      <c r="K53" s="266">
        <f>SUM(K32:K52)</f>
        <v>0</v>
      </c>
      <c r="O53" s="241">
        <v>4</v>
      </c>
      <c r="BA53" s="267">
        <f>SUM(BA32:BA52)</f>
        <v>0</v>
      </c>
      <c r="BB53" s="267">
        <f>SUM(BB32:BB52)</f>
        <v>0</v>
      </c>
      <c r="BC53" s="267">
        <f>SUM(BC32:BC52)</f>
        <v>0</v>
      </c>
      <c r="BD53" s="267">
        <f>SUM(BD32:BD52)</f>
        <v>0</v>
      </c>
      <c r="BE53" s="267">
        <f>SUM(BE32:BE52)</f>
        <v>0</v>
      </c>
    </row>
    <row r="54" spans="1:15" ht="12.75">
      <c r="A54" s="231" t="s">
        <v>98</v>
      </c>
      <c r="B54" s="232" t="s">
        <v>493</v>
      </c>
      <c r="C54" s="233" t="s">
        <v>494</v>
      </c>
      <c r="D54" s="234"/>
      <c r="E54" s="235"/>
      <c r="F54" s="361"/>
      <c r="G54" s="236"/>
      <c r="H54" s="237"/>
      <c r="I54" s="238"/>
      <c r="J54" s="239"/>
      <c r="K54" s="240"/>
      <c r="O54" s="241">
        <v>1</v>
      </c>
    </row>
    <row r="55" spans="1:80" ht="12.75">
      <c r="A55" s="242">
        <v>20</v>
      </c>
      <c r="B55" s="243" t="s">
        <v>500</v>
      </c>
      <c r="C55" s="244" t="s">
        <v>501</v>
      </c>
      <c r="D55" s="245" t="s">
        <v>296</v>
      </c>
      <c r="E55" s="246">
        <v>10</v>
      </c>
      <c r="F55" s="358"/>
      <c r="G55" s="247">
        <f>E55*F55</f>
        <v>0</v>
      </c>
      <c r="H55" s="248">
        <v>0</v>
      </c>
      <c r="I55" s="249">
        <f>E55*H55</f>
        <v>0</v>
      </c>
      <c r="J55" s="248"/>
      <c r="K55" s="249">
        <f>E55*J55</f>
        <v>0</v>
      </c>
      <c r="O55" s="241">
        <v>2</v>
      </c>
      <c r="AA55" s="214">
        <v>12</v>
      </c>
      <c r="AB55" s="214">
        <v>0</v>
      </c>
      <c r="AC55" s="214">
        <v>41</v>
      </c>
      <c r="AZ55" s="214">
        <v>1</v>
      </c>
      <c r="BA55" s="214">
        <f>IF(AZ55=1,G55,0)</f>
        <v>0</v>
      </c>
      <c r="BB55" s="214">
        <f>IF(AZ55=2,G55,0)</f>
        <v>0</v>
      </c>
      <c r="BC55" s="214">
        <f>IF(AZ55=3,G55,0)</f>
        <v>0</v>
      </c>
      <c r="BD55" s="214">
        <f>IF(AZ55=4,G55,0)</f>
        <v>0</v>
      </c>
      <c r="BE55" s="214">
        <f>IF(AZ55=5,G55,0)</f>
        <v>0</v>
      </c>
      <c r="CA55" s="241">
        <v>12</v>
      </c>
      <c r="CB55" s="241">
        <v>0</v>
      </c>
    </row>
    <row r="56" spans="1:57" ht="12.75">
      <c r="A56" s="258"/>
      <c r="B56" s="259" t="s">
        <v>102</v>
      </c>
      <c r="C56" s="260" t="s">
        <v>495</v>
      </c>
      <c r="D56" s="261"/>
      <c r="E56" s="262"/>
      <c r="F56" s="360"/>
      <c r="G56" s="264">
        <f>SUM(G54:G55)</f>
        <v>0</v>
      </c>
      <c r="H56" s="265"/>
      <c r="I56" s="266">
        <f>SUM(I54:I55)</f>
        <v>0</v>
      </c>
      <c r="J56" s="265"/>
      <c r="K56" s="266">
        <f>SUM(K54:K55)</f>
        <v>0</v>
      </c>
      <c r="O56" s="241">
        <v>4</v>
      </c>
      <c r="BA56" s="267">
        <f>SUM(BA54:BA55)</f>
        <v>0</v>
      </c>
      <c r="BB56" s="267">
        <f>SUM(BB54:BB55)</f>
        <v>0</v>
      </c>
      <c r="BC56" s="267">
        <f>SUM(BC54:BC55)</f>
        <v>0</v>
      </c>
      <c r="BD56" s="267">
        <f>SUM(BD54:BD55)</f>
        <v>0</v>
      </c>
      <c r="BE56" s="267">
        <f>SUM(BE54:BE55)</f>
        <v>0</v>
      </c>
    </row>
    <row r="57" spans="1:15" ht="12.75">
      <c r="A57" s="231" t="s">
        <v>98</v>
      </c>
      <c r="B57" s="232" t="s">
        <v>505</v>
      </c>
      <c r="C57" s="233" t="s">
        <v>506</v>
      </c>
      <c r="D57" s="234"/>
      <c r="E57" s="235"/>
      <c r="F57" s="361"/>
      <c r="G57" s="236"/>
      <c r="H57" s="237"/>
      <c r="I57" s="238"/>
      <c r="J57" s="239"/>
      <c r="K57" s="240"/>
      <c r="O57" s="241">
        <v>1</v>
      </c>
    </row>
    <row r="58" spans="1:80" ht="12.75">
      <c r="A58" s="242">
        <v>21</v>
      </c>
      <c r="B58" s="243" t="s">
        <v>1200</v>
      </c>
      <c r="C58" s="244" t="s">
        <v>1201</v>
      </c>
      <c r="D58" s="245" t="s">
        <v>112</v>
      </c>
      <c r="E58" s="246">
        <v>1.8</v>
      </c>
      <c r="F58" s="358"/>
      <c r="G58" s="247">
        <f>E58*F58</f>
        <v>0</v>
      </c>
      <c r="H58" s="248">
        <v>0.3231</v>
      </c>
      <c r="I58" s="249">
        <f>E58*H58</f>
        <v>0.58158</v>
      </c>
      <c r="J58" s="248">
        <v>0</v>
      </c>
      <c r="K58" s="249">
        <f>E58*J58</f>
        <v>0</v>
      </c>
      <c r="O58" s="241">
        <v>2</v>
      </c>
      <c r="AA58" s="214">
        <v>1</v>
      </c>
      <c r="AB58" s="214">
        <v>1</v>
      </c>
      <c r="AC58" s="214">
        <v>1</v>
      </c>
      <c r="AZ58" s="214">
        <v>1</v>
      </c>
      <c r="BA58" s="214">
        <f>IF(AZ58=1,G58,0)</f>
        <v>0</v>
      </c>
      <c r="BB58" s="214">
        <f>IF(AZ58=2,G58,0)</f>
        <v>0</v>
      </c>
      <c r="BC58" s="214">
        <f>IF(AZ58=3,G58,0)</f>
        <v>0</v>
      </c>
      <c r="BD58" s="214">
        <f>IF(AZ58=4,G58,0)</f>
        <v>0</v>
      </c>
      <c r="BE58" s="214">
        <f>IF(AZ58=5,G58,0)</f>
        <v>0</v>
      </c>
      <c r="CA58" s="241">
        <v>1</v>
      </c>
      <c r="CB58" s="241">
        <v>1</v>
      </c>
    </row>
    <row r="59" spans="1:15" ht="12.75">
      <c r="A59" s="250"/>
      <c r="B59" s="253"/>
      <c r="C59" s="468" t="s">
        <v>1202</v>
      </c>
      <c r="D59" s="469"/>
      <c r="E59" s="254">
        <v>1.8</v>
      </c>
      <c r="F59" s="359"/>
      <c r="G59" s="255"/>
      <c r="H59" s="256"/>
      <c r="I59" s="251"/>
      <c r="J59" s="257"/>
      <c r="K59" s="251"/>
      <c r="M59" s="252" t="s">
        <v>1202</v>
      </c>
      <c r="O59" s="241"/>
    </row>
    <row r="60" spans="1:80" ht="22.5">
      <c r="A60" s="242">
        <v>22</v>
      </c>
      <c r="B60" s="243" t="s">
        <v>519</v>
      </c>
      <c r="C60" s="244" t="s">
        <v>520</v>
      </c>
      <c r="D60" s="245" t="s">
        <v>112</v>
      </c>
      <c r="E60" s="246">
        <v>1.8</v>
      </c>
      <c r="F60" s="358"/>
      <c r="G60" s="247">
        <f>E60*F60</f>
        <v>0</v>
      </c>
      <c r="H60" s="248">
        <v>0</v>
      </c>
      <c r="I60" s="249">
        <f>E60*H60</f>
        <v>0</v>
      </c>
      <c r="J60" s="248">
        <v>0</v>
      </c>
      <c r="K60" s="249">
        <f>E60*J60</f>
        <v>0</v>
      </c>
      <c r="O60" s="241">
        <v>2</v>
      </c>
      <c r="AA60" s="214">
        <v>2</v>
      </c>
      <c r="AB60" s="214">
        <v>1</v>
      </c>
      <c r="AC60" s="214">
        <v>1</v>
      </c>
      <c r="AZ60" s="214">
        <v>1</v>
      </c>
      <c r="BA60" s="214">
        <f>IF(AZ60=1,G60,0)</f>
        <v>0</v>
      </c>
      <c r="BB60" s="214">
        <f>IF(AZ60=2,G60,0)</f>
        <v>0</v>
      </c>
      <c r="BC60" s="214">
        <f>IF(AZ60=3,G60,0)</f>
        <v>0</v>
      </c>
      <c r="BD60" s="214">
        <f>IF(AZ60=4,G60,0)</f>
        <v>0</v>
      </c>
      <c r="BE60" s="214">
        <f>IF(AZ60=5,G60,0)</f>
        <v>0</v>
      </c>
      <c r="CA60" s="241">
        <v>2</v>
      </c>
      <c r="CB60" s="241">
        <v>1</v>
      </c>
    </row>
    <row r="61" spans="1:15" ht="12.75">
      <c r="A61" s="250"/>
      <c r="B61" s="253"/>
      <c r="C61" s="468" t="s">
        <v>1203</v>
      </c>
      <c r="D61" s="469"/>
      <c r="E61" s="254">
        <v>1.8</v>
      </c>
      <c r="F61" s="359"/>
      <c r="G61" s="255"/>
      <c r="H61" s="256"/>
      <c r="I61" s="251"/>
      <c r="J61" s="257"/>
      <c r="K61" s="251"/>
      <c r="M61" s="252" t="s">
        <v>1203</v>
      </c>
      <c r="O61" s="241"/>
    </row>
    <row r="62" spans="1:57" ht="12.75">
      <c r="A62" s="258"/>
      <c r="B62" s="259" t="s">
        <v>102</v>
      </c>
      <c r="C62" s="260" t="s">
        <v>507</v>
      </c>
      <c r="D62" s="261"/>
      <c r="E62" s="262"/>
      <c r="F62" s="360"/>
      <c r="G62" s="264">
        <f>SUM(G57:G61)</f>
        <v>0</v>
      </c>
      <c r="H62" s="265"/>
      <c r="I62" s="266">
        <f>SUM(I57:I61)</f>
        <v>0.58158</v>
      </c>
      <c r="J62" s="265"/>
      <c r="K62" s="266">
        <f>SUM(K57:K61)</f>
        <v>0</v>
      </c>
      <c r="O62" s="241">
        <v>4</v>
      </c>
      <c r="BA62" s="267">
        <f>SUM(BA57:BA61)</f>
        <v>0</v>
      </c>
      <c r="BB62" s="267">
        <f>SUM(BB57:BB61)</f>
        <v>0</v>
      </c>
      <c r="BC62" s="267">
        <f>SUM(BC57:BC61)</f>
        <v>0</v>
      </c>
      <c r="BD62" s="267">
        <f>SUM(BD57:BD61)</f>
        <v>0</v>
      </c>
      <c r="BE62" s="267">
        <f>SUM(BE57:BE61)</f>
        <v>0</v>
      </c>
    </row>
    <row r="63" spans="1:15" ht="12.75">
      <c r="A63" s="231" t="s">
        <v>98</v>
      </c>
      <c r="B63" s="232" t="s">
        <v>543</v>
      </c>
      <c r="C63" s="233" t="s">
        <v>544</v>
      </c>
      <c r="D63" s="234"/>
      <c r="E63" s="235"/>
      <c r="F63" s="361"/>
      <c r="G63" s="236"/>
      <c r="H63" s="237"/>
      <c r="I63" s="238"/>
      <c r="J63" s="239"/>
      <c r="K63" s="240"/>
      <c r="O63" s="241">
        <v>1</v>
      </c>
    </row>
    <row r="64" spans="1:80" ht="12.75">
      <c r="A64" s="242">
        <v>23</v>
      </c>
      <c r="B64" s="243" t="s">
        <v>559</v>
      </c>
      <c r="C64" s="244" t="s">
        <v>560</v>
      </c>
      <c r="D64" s="245" t="s">
        <v>112</v>
      </c>
      <c r="E64" s="246">
        <v>53.04</v>
      </c>
      <c r="F64" s="358"/>
      <c r="G64" s="247">
        <f>E64*F64</f>
        <v>0</v>
      </c>
      <c r="H64" s="248">
        <v>0.00121</v>
      </c>
      <c r="I64" s="249">
        <f>E64*H64</f>
        <v>0.0641784</v>
      </c>
      <c r="J64" s="248">
        <v>0</v>
      </c>
      <c r="K64" s="249">
        <f>E64*J64</f>
        <v>0</v>
      </c>
      <c r="O64" s="241">
        <v>2</v>
      </c>
      <c r="AA64" s="214">
        <v>1</v>
      </c>
      <c r="AB64" s="214">
        <v>1</v>
      </c>
      <c r="AC64" s="214">
        <v>1</v>
      </c>
      <c r="AZ64" s="214">
        <v>1</v>
      </c>
      <c r="BA64" s="214">
        <f>IF(AZ64=1,G64,0)</f>
        <v>0</v>
      </c>
      <c r="BB64" s="214">
        <f>IF(AZ64=2,G64,0)</f>
        <v>0</v>
      </c>
      <c r="BC64" s="214">
        <f>IF(AZ64=3,G64,0)</f>
        <v>0</v>
      </c>
      <c r="BD64" s="214">
        <f>IF(AZ64=4,G64,0)</f>
        <v>0</v>
      </c>
      <c r="BE64" s="214">
        <f>IF(AZ64=5,G64,0)</f>
        <v>0</v>
      </c>
      <c r="CA64" s="241">
        <v>1</v>
      </c>
      <c r="CB64" s="241">
        <v>1</v>
      </c>
    </row>
    <row r="65" spans="1:15" ht="12.75">
      <c r="A65" s="250"/>
      <c r="B65" s="253"/>
      <c r="C65" s="468" t="s">
        <v>1204</v>
      </c>
      <c r="D65" s="469"/>
      <c r="E65" s="254">
        <v>0</v>
      </c>
      <c r="F65" s="359"/>
      <c r="G65" s="255"/>
      <c r="H65" s="256"/>
      <c r="I65" s="251"/>
      <c r="J65" s="257"/>
      <c r="K65" s="251"/>
      <c r="M65" s="252" t="s">
        <v>1204</v>
      </c>
      <c r="O65" s="241"/>
    </row>
    <row r="66" spans="1:15" ht="12.75">
      <c r="A66" s="250"/>
      <c r="B66" s="253"/>
      <c r="C66" s="468" t="s">
        <v>1205</v>
      </c>
      <c r="D66" s="469"/>
      <c r="E66" s="254">
        <v>30</v>
      </c>
      <c r="F66" s="359"/>
      <c r="G66" s="255"/>
      <c r="H66" s="256"/>
      <c r="I66" s="251"/>
      <c r="J66" s="257"/>
      <c r="K66" s="251"/>
      <c r="M66" s="252" t="s">
        <v>1205</v>
      </c>
      <c r="O66" s="241"/>
    </row>
    <row r="67" spans="1:15" ht="12.75">
      <c r="A67" s="250"/>
      <c r="B67" s="253"/>
      <c r="C67" s="468" t="s">
        <v>1206</v>
      </c>
      <c r="D67" s="469"/>
      <c r="E67" s="254">
        <v>8.64</v>
      </c>
      <c r="F67" s="359"/>
      <c r="G67" s="255"/>
      <c r="H67" s="256"/>
      <c r="I67" s="251"/>
      <c r="J67" s="257"/>
      <c r="K67" s="251"/>
      <c r="M67" s="252" t="s">
        <v>1206</v>
      </c>
      <c r="O67" s="241"/>
    </row>
    <row r="68" spans="1:15" ht="12.75">
      <c r="A68" s="250"/>
      <c r="B68" s="253"/>
      <c r="C68" s="468" t="s">
        <v>1207</v>
      </c>
      <c r="D68" s="469"/>
      <c r="E68" s="254">
        <v>9.6</v>
      </c>
      <c r="F68" s="359"/>
      <c r="G68" s="255"/>
      <c r="H68" s="256"/>
      <c r="I68" s="251"/>
      <c r="J68" s="257"/>
      <c r="K68" s="251"/>
      <c r="M68" s="252" t="s">
        <v>1207</v>
      </c>
      <c r="O68" s="241"/>
    </row>
    <row r="69" spans="1:15" ht="12.75">
      <c r="A69" s="250"/>
      <c r="B69" s="253"/>
      <c r="C69" s="470" t="s">
        <v>128</v>
      </c>
      <c r="D69" s="469"/>
      <c r="E69" s="278">
        <v>48.24</v>
      </c>
      <c r="F69" s="359"/>
      <c r="G69" s="255"/>
      <c r="H69" s="256"/>
      <c r="I69" s="251"/>
      <c r="J69" s="257"/>
      <c r="K69" s="251"/>
      <c r="M69" s="252" t="s">
        <v>128</v>
      </c>
      <c r="O69" s="241"/>
    </row>
    <row r="70" spans="1:15" ht="12.75">
      <c r="A70" s="250"/>
      <c r="B70" s="253"/>
      <c r="C70" s="468" t="s">
        <v>1208</v>
      </c>
      <c r="D70" s="469"/>
      <c r="E70" s="254">
        <v>0</v>
      </c>
      <c r="F70" s="359"/>
      <c r="G70" s="255"/>
      <c r="H70" s="256"/>
      <c r="I70" s="251"/>
      <c r="J70" s="257"/>
      <c r="K70" s="251"/>
      <c r="M70" s="252" t="s">
        <v>1208</v>
      </c>
      <c r="O70" s="241"/>
    </row>
    <row r="71" spans="1:15" ht="12.75">
      <c r="A71" s="250"/>
      <c r="B71" s="253"/>
      <c r="C71" s="468" t="s">
        <v>1209</v>
      </c>
      <c r="D71" s="469"/>
      <c r="E71" s="254">
        <v>4.8</v>
      </c>
      <c r="F71" s="359"/>
      <c r="G71" s="255"/>
      <c r="H71" s="256"/>
      <c r="I71" s="251"/>
      <c r="J71" s="257"/>
      <c r="K71" s="251"/>
      <c r="M71" s="252" t="s">
        <v>1209</v>
      </c>
      <c r="O71" s="241"/>
    </row>
    <row r="72" spans="1:80" ht="22.5">
      <c r="A72" s="242">
        <v>24</v>
      </c>
      <c r="B72" s="243" t="s">
        <v>569</v>
      </c>
      <c r="C72" s="244" t="s">
        <v>570</v>
      </c>
      <c r="D72" s="245" t="s">
        <v>296</v>
      </c>
      <c r="E72" s="246">
        <v>1</v>
      </c>
      <c r="F72" s="358"/>
      <c r="G72" s="247">
        <f>E72*F72</f>
        <v>0</v>
      </c>
      <c r="H72" s="248">
        <v>0.00121</v>
      </c>
      <c r="I72" s="249">
        <f>E72*H72</f>
        <v>0.00121</v>
      </c>
      <c r="J72" s="248"/>
      <c r="K72" s="249">
        <f>E72*J72</f>
        <v>0</v>
      </c>
      <c r="O72" s="241">
        <v>2</v>
      </c>
      <c r="AA72" s="214">
        <v>12</v>
      </c>
      <c r="AB72" s="214">
        <v>0</v>
      </c>
      <c r="AC72" s="214">
        <v>107</v>
      </c>
      <c r="AZ72" s="214">
        <v>1</v>
      </c>
      <c r="BA72" s="214">
        <f>IF(AZ72=1,G72,0)</f>
        <v>0</v>
      </c>
      <c r="BB72" s="214">
        <f>IF(AZ72=2,G72,0)</f>
        <v>0</v>
      </c>
      <c r="BC72" s="214">
        <f>IF(AZ72=3,G72,0)</f>
        <v>0</v>
      </c>
      <c r="BD72" s="214">
        <f>IF(AZ72=4,G72,0)</f>
        <v>0</v>
      </c>
      <c r="BE72" s="214">
        <f>IF(AZ72=5,G72,0)</f>
        <v>0</v>
      </c>
      <c r="CA72" s="241">
        <v>12</v>
      </c>
      <c r="CB72" s="241">
        <v>0</v>
      </c>
    </row>
    <row r="73" spans="1:57" ht="12.75">
      <c r="A73" s="258"/>
      <c r="B73" s="259" t="s">
        <v>102</v>
      </c>
      <c r="C73" s="260" t="s">
        <v>545</v>
      </c>
      <c r="D73" s="261"/>
      <c r="E73" s="262"/>
      <c r="F73" s="360"/>
      <c r="G73" s="264">
        <f>SUM(G63:G72)</f>
        <v>0</v>
      </c>
      <c r="H73" s="265"/>
      <c r="I73" s="266">
        <f>SUM(I63:I72)</f>
        <v>0.0653884</v>
      </c>
      <c r="J73" s="265"/>
      <c r="K73" s="266">
        <f>SUM(K63:K72)</f>
        <v>0</v>
      </c>
      <c r="O73" s="241">
        <v>4</v>
      </c>
      <c r="BA73" s="267">
        <f>SUM(BA63:BA72)</f>
        <v>0</v>
      </c>
      <c r="BB73" s="267">
        <f>SUM(BB63:BB72)</f>
        <v>0</v>
      </c>
      <c r="BC73" s="267">
        <f>SUM(BC63:BC72)</f>
        <v>0</v>
      </c>
      <c r="BD73" s="267">
        <f>SUM(BD63:BD72)</f>
        <v>0</v>
      </c>
      <c r="BE73" s="267">
        <f>SUM(BE63:BE72)</f>
        <v>0</v>
      </c>
    </row>
    <row r="74" spans="1:15" ht="12.75">
      <c r="A74" s="231" t="s">
        <v>98</v>
      </c>
      <c r="B74" s="232" t="s">
        <v>577</v>
      </c>
      <c r="C74" s="233" t="s">
        <v>578</v>
      </c>
      <c r="D74" s="234"/>
      <c r="E74" s="235"/>
      <c r="F74" s="361"/>
      <c r="G74" s="236"/>
      <c r="H74" s="237"/>
      <c r="I74" s="238"/>
      <c r="J74" s="239"/>
      <c r="K74" s="240"/>
      <c r="O74" s="241">
        <v>1</v>
      </c>
    </row>
    <row r="75" spans="1:80" ht="12.75">
      <c r="A75" s="242">
        <v>25</v>
      </c>
      <c r="B75" s="243" t="s">
        <v>1210</v>
      </c>
      <c r="C75" s="244" t="s">
        <v>1211</v>
      </c>
      <c r="D75" s="245" t="s">
        <v>296</v>
      </c>
      <c r="E75" s="246">
        <v>5</v>
      </c>
      <c r="F75" s="358"/>
      <c r="G75" s="247">
        <f>E75*F75</f>
        <v>0</v>
      </c>
      <c r="H75" s="248">
        <v>0.00044</v>
      </c>
      <c r="I75" s="249">
        <f>E75*H75</f>
        <v>0.0022</v>
      </c>
      <c r="J75" s="248">
        <v>0</v>
      </c>
      <c r="K75" s="249">
        <f>E75*J75</f>
        <v>0</v>
      </c>
      <c r="O75" s="241">
        <v>2</v>
      </c>
      <c r="AA75" s="214">
        <v>1</v>
      </c>
      <c r="AB75" s="214">
        <v>1</v>
      </c>
      <c r="AC75" s="214">
        <v>1</v>
      </c>
      <c r="AZ75" s="214">
        <v>1</v>
      </c>
      <c r="BA75" s="214">
        <f>IF(AZ75=1,G75,0)</f>
        <v>0</v>
      </c>
      <c r="BB75" s="214">
        <f>IF(AZ75=2,G75,0)</f>
        <v>0</v>
      </c>
      <c r="BC75" s="214">
        <f>IF(AZ75=3,G75,0)</f>
        <v>0</v>
      </c>
      <c r="BD75" s="214">
        <f>IF(AZ75=4,G75,0)</f>
        <v>0</v>
      </c>
      <c r="BE75" s="214">
        <f>IF(AZ75=5,G75,0)</f>
        <v>0</v>
      </c>
      <c r="CA75" s="241">
        <v>1</v>
      </c>
      <c r="CB75" s="241">
        <v>1</v>
      </c>
    </row>
    <row r="76" spans="1:15" ht="12.75">
      <c r="A76" s="250"/>
      <c r="B76" s="253"/>
      <c r="C76" s="468" t="s">
        <v>1161</v>
      </c>
      <c r="D76" s="469"/>
      <c r="E76" s="254">
        <v>5</v>
      </c>
      <c r="F76" s="359"/>
      <c r="G76" s="255"/>
      <c r="H76" s="256"/>
      <c r="I76" s="251"/>
      <c r="J76" s="257"/>
      <c r="K76" s="251"/>
      <c r="M76" s="252" t="s">
        <v>1161</v>
      </c>
      <c r="O76" s="241"/>
    </row>
    <row r="77" spans="1:80" ht="22.5">
      <c r="A77" s="242">
        <v>26</v>
      </c>
      <c r="B77" s="243" t="s">
        <v>597</v>
      </c>
      <c r="C77" s="244" t="s">
        <v>598</v>
      </c>
      <c r="D77" s="245" t="s">
        <v>296</v>
      </c>
      <c r="E77" s="246">
        <v>1</v>
      </c>
      <c r="F77" s="358"/>
      <c r="G77" s="247">
        <f>E77*F77</f>
        <v>0</v>
      </c>
      <c r="H77" s="248">
        <v>4E-05</v>
      </c>
      <c r="I77" s="249">
        <f>E77*H77</f>
        <v>4E-05</v>
      </c>
      <c r="J77" s="248"/>
      <c r="K77" s="249">
        <f>E77*J77</f>
        <v>0</v>
      </c>
      <c r="O77" s="241">
        <v>2</v>
      </c>
      <c r="AA77" s="214">
        <v>12</v>
      </c>
      <c r="AB77" s="214">
        <v>0</v>
      </c>
      <c r="AC77" s="214">
        <v>1</v>
      </c>
      <c r="AZ77" s="214">
        <v>1</v>
      </c>
      <c r="BA77" s="214">
        <f>IF(AZ77=1,G77,0)</f>
        <v>0</v>
      </c>
      <c r="BB77" s="214">
        <f>IF(AZ77=2,G77,0)</f>
        <v>0</v>
      </c>
      <c r="BC77" s="214">
        <f>IF(AZ77=3,G77,0)</f>
        <v>0</v>
      </c>
      <c r="BD77" s="214">
        <f>IF(AZ77=4,G77,0)</f>
        <v>0</v>
      </c>
      <c r="BE77" s="214">
        <f>IF(AZ77=5,G77,0)</f>
        <v>0</v>
      </c>
      <c r="CA77" s="241">
        <v>12</v>
      </c>
      <c r="CB77" s="241">
        <v>0</v>
      </c>
    </row>
    <row r="78" spans="1:80" ht="12.75">
      <c r="A78" s="242">
        <v>27</v>
      </c>
      <c r="B78" s="243" t="s">
        <v>1212</v>
      </c>
      <c r="C78" s="244" t="s">
        <v>1213</v>
      </c>
      <c r="D78" s="245" t="s">
        <v>120</v>
      </c>
      <c r="E78" s="246">
        <v>2.7</v>
      </c>
      <c r="F78" s="358"/>
      <c r="G78" s="247">
        <f>E78*F78</f>
        <v>0</v>
      </c>
      <c r="H78" s="248">
        <v>0.06234</v>
      </c>
      <c r="I78" s="249">
        <f>E78*H78</f>
        <v>0.16831800000000002</v>
      </c>
      <c r="J78" s="248"/>
      <c r="K78" s="249">
        <f>E78*J78</f>
        <v>0</v>
      </c>
      <c r="O78" s="241">
        <v>2</v>
      </c>
      <c r="AA78" s="214">
        <v>3</v>
      </c>
      <c r="AB78" s="214">
        <v>7</v>
      </c>
      <c r="AC78" s="214">
        <v>14231111</v>
      </c>
      <c r="AZ78" s="214">
        <v>1</v>
      </c>
      <c r="BA78" s="214">
        <f>IF(AZ78=1,G78,0)</f>
        <v>0</v>
      </c>
      <c r="BB78" s="214">
        <f>IF(AZ78=2,G78,0)</f>
        <v>0</v>
      </c>
      <c r="BC78" s="214">
        <f>IF(AZ78=3,G78,0)</f>
        <v>0</v>
      </c>
      <c r="BD78" s="214">
        <f>IF(AZ78=4,G78,0)</f>
        <v>0</v>
      </c>
      <c r="BE78" s="214">
        <f>IF(AZ78=5,G78,0)</f>
        <v>0</v>
      </c>
      <c r="CA78" s="241">
        <v>3</v>
      </c>
      <c r="CB78" s="241">
        <v>7</v>
      </c>
    </row>
    <row r="79" spans="1:15" ht="12.75">
      <c r="A79" s="250"/>
      <c r="B79" s="253"/>
      <c r="C79" s="468" t="s">
        <v>1214</v>
      </c>
      <c r="D79" s="469"/>
      <c r="E79" s="254">
        <v>2.7</v>
      </c>
      <c r="F79" s="359"/>
      <c r="G79" s="255"/>
      <c r="H79" s="256"/>
      <c r="I79" s="251"/>
      <c r="J79" s="257"/>
      <c r="K79" s="251"/>
      <c r="M79" s="252" t="s">
        <v>1214</v>
      </c>
      <c r="O79" s="241"/>
    </row>
    <row r="80" spans="1:80" ht="12.75">
      <c r="A80" s="242">
        <v>28</v>
      </c>
      <c r="B80" s="243" t="s">
        <v>1215</v>
      </c>
      <c r="C80" s="244" t="s">
        <v>1216</v>
      </c>
      <c r="D80" s="245" t="s">
        <v>606</v>
      </c>
      <c r="E80" s="246">
        <v>20</v>
      </c>
      <c r="F80" s="358"/>
      <c r="G80" s="247">
        <f>E80*F80</f>
        <v>0</v>
      </c>
      <c r="H80" s="248">
        <v>0</v>
      </c>
      <c r="I80" s="249">
        <f>E80*H80</f>
        <v>0</v>
      </c>
      <c r="J80" s="248"/>
      <c r="K80" s="249">
        <f>E80*J80</f>
        <v>0</v>
      </c>
      <c r="O80" s="241">
        <v>2</v>
      </c>
      <c r="AA80" s="214">
        <v>10</v>
      </c>
      <c r="AB80" s="214">
        <v>0</v>
      </c>
      <c r="AC80" s="214">
        <v>8</v>
      </c>
      <c r="AZ80" s="214">
        <v>5</v>
      </c>
      <c r="BA80" s="214">
        <f>IF(AZ80=1,G80,0)</f>
        <v>0</v>
      </c>
      <c r="BB80" s="214">
        <f>IF(AZ80=2,G80,0)</f>
        <v>0</v>
      </c>
      <c r="BC80" s="214">
        <f>IF(AZ80=3,G80,0)</f>
        <v>0</v>
      </c>
      <c r="BD80" s="214">
        <f>IF(AZ80=4,G80,0)</f>
        <v>0</v>
      </c>
      <c r="BE80" s="214">
        <f>IF(AZ80=5,G80,0)</f>
        <v>0</v>
      </c>
      <c r="CA80" s="241">
        <v>10</v>
      </c>
      <c r="CB80" s="241">
        <v>0</v>
      </c>
    </row>
    <row r="81" spans="1:15" ht="22.5">
      <c r="A81" s="250"/>
      <c r="B81" s="253"/>
      <c r="C81" s="468" t="s">
        <v>1217</v>
      </c>
      <c r="D81" s="469"/>
      <c r="E81" s="254">
        <v>20</v>
      </c>
      <c r="F81" s="359"/>
      <c r="G81" s="255"/>
      <c r="H81" s="256"/>
      <c r="I81" s="251"/>
      <c r="J81" s="257"/>
      <c r="K81" s="251"/>
      <c r="M81" s="252" t="s">
        <v>1217</v>
      </c>
      <c r="O81" s="241"/>
    </row>
    <row r="82" spans="1:57" ht="12.75">
      <c r="A82" s="258"/>
      <c r="B82" s="259" t="s">
        <v>102</v>
      </c>
      <c r="C82" s="260" t="s">
        <v>579</v>
      </c>
      <c r="D82" s="261"/>
      <c r="E82" s="262"/>
      <c r="F82" s="360"/>
      <c r="G82" s="264">
        <f>SUM(G74:G81)</f>
        <v>0</v>
      </c>
      <c r="H82" s="265"/>
      <c r="I82" s="266">
        <f>SUM(I74:I81)</f>
        <v>0.17055800000000002</v>
      </c>
      <c r="J82" s="265"/>
      <c r="K82" s="266">
        <f>SUM(K74:K81)</f>
        <v>0</v>
      </c>
      <c r="O82" s="241">
        <v>4</v>
      </c>
      <c r="BA82" s="267">
        <f>SUM(BA74:BA81)</f>
        <v>0</v>
      </c>
      <c r="BB82" s="267">
        <f>SUM(BB74:BB81)</f>
        <v>0</v>
      </c>
      <c r="BC82" s="267">
        <f>SUM(BC74:BC81)</f>
        <v>0</v>
      </c>
      <c r="BD82" s="267">
        <f>SUM(BD74:BD81)</f>
        <v>0</v>
      </c>
      <c r="BE82" s="267">
        <f>SUM(BE74:BE81)</f>
        <v>0</v>
      </c>
    </row>
    <row r="83" spans="1:15" ht="12.75">
      <c r="A83" s="231" t="s">
        <v>98</v>
      </c>
      <c r="B83" s="232" t="s">
        <v>630</v>
      </c>
      <c r="C83" s="233" t="s">
        <v>631</v>
      </c>
      <c r="D83" s="234"/>
      <c r="E83" s="235"/>
      <c r="F83" s="361"/>
      <c r="G83" s="236"/>
      <c r="H83" s="237"/>
      <c r="I83" s="238"/>
      <c r="J83" s="239"/>
      <c r="K83" s="240"/>
      <c r="O83" s="241">
        <v>1</v>
      </c>
    </row>
    <row r="84" spans="1:80" ht="12.75">
      <c r="A84" s="242">
        <v>29</v>
      </c>
      <c r="B84" s="243" t="s">
        <v>1218</v>
      </c>
      <c r="C84" s="244" t="s">
        <v>1219</v>
      </c>
      <c r="D84" s="245" t="s">
        <v>296</v>
      </c>
      <c r="E84" s="246">
        <v>10</v>
      </c>
      <c r="F84" s="358"/>
      <c r="G84" s="247">
        <f>E84*F84</f>
        <v>0</v>
      </c>
      <c r="H84" s="248">
        <v>0.00133</v>
      </c>
      <c r="I84" s="249">
        <f>E84*H84</f>
        <v>0.0133</v>
      </c>
      <c r="J84" s="248">
        <v>-0.074</v>
      </c>
      <c r="K84" s="249">
        <f>E84*J84</f>
        <v>-0.74</v>
      </c>
      <c r="O84" s="241">
        <v>2</v>
      </c>
      <c r="AA84" s="214">
        <v>1</v>
      </c>
      <c r="AB84" s="214">
        <v>1</v>
      </c>
      <c r="AC84" s="214">
        <v>1</v>
      </c>
      <c r="AZ84" s="214">
        <v>1</v>
      </c>
      <c r="BA84" s="214">
        <f>IF(AZ84=1,G84,0)</f>
        <v>0</v>
      </c>
      <c r="BB84" s="214">
        <f>IF(AZ84=2,G84,0)</f>
        <v>0</v>
      </c>
      <c r="BC84" s="214">
        <f>IF(AZ84=3,G84,0)</f>
        <v>0</v>
      </c>
      <c r="BD84" s="214">
        <f>IF(AZ84=4,G84,0)</f>
        <v>0</v>
      </c>
      <c r="BE84" s="214">
        <f>IF(AZ84=5,G84,0)</f>
        <v>0</v>
      </c>
      <c r="CA84" s="241">
        <v>1</v>
      </c>
      <c r="CB84" s="241">
        <v>1</v>
      </c>
    </row>
    <row r="85" spans="1:15" ht="12.75">
      <c r="A85" s="250"/>
      <c r="B85" s="253"/>
      <c r="C85" s="468" t="s">
        <v>1220</v>
      </c>
      <c r="D85" s="469"/>
      <c r="E85" s="254">
        <v>10</v>
      </c>
      <c r="F85" s="359"/>
      <c r="G85" s="255"/>
      <c r="H85" s="256"/>
      <c r="I85" s="251"/>
      <c r="J85" s="257"/>
      <c r="K85" s="251"/>
      <c r="M85" s="252" t="s">
        <v>1220</v>
      </c>
      <c r="O85" s="241"/>
    </row>
    <row r="86" spans="1:80" ht="12.75">
      <c r="A86" s="242">
        <v>30</v>
      </c>
      <c r="B86" s="243" t="s">
        <v>1221</v>
      </c>
      <c r="C86" s="244" t="s">
        <v>1222</v>
      </c>
      <c r="D86" s="245" t="s">
        <v>296</v>
      </c>
      <c r="E86" s="246">
        <v>1</v>
      </c>
      <c r="F86" s="358"/>
      <c r="G86" s="247">
        <f>E86*F86</f>
        <v>0</v>
      </c>
      <c r="H86" s="248">
        <v>0.00034</v>
      </c>
      <c r="I86" s="249">
        <f>E86*H86</f>
        <v>0.00034</v>
      </c>
      <c r="J86" s="248">
        <v>-0.069</v>
      </c>
      <c r="K86" s="249">
        <f>E86*J86</f>
        <v>-0.069</v>
      </c>
      <c r="O86" s="241">
        <v>2</v>
      </c>
      <c r="AA86" s="214">
        <v>1</v>
      </c>
      <c r="AB86" s="214">
        <v>1</v>
      </c>
      <c r="AC86" s="214">
        <v>1</v>
      </c>
      <c r="AZ86" s="214">
        <v>1</v>
      </c>
      <c r="BA86" s="214">
        <f>IF(AZ86=1,G86,0)</f>
        <v>0</v>
      </c>
      <c r="BB86" s="214">
        <f>IF(AZ86=2,G86,0)</f>
        <v>0</v>
      </c>
      <c r="BC86" s="214">
        <f>IF(AZ86=3,G86,0)</f>
        <v>0</v>
      </c>
      <c r="BD86" s="214">
        <f>IF(AZ86=4,G86,0)</f>
        <v>0</v>
      </c>
      <c r="BE86" s="214">
        <f>IF(AZ86=5,G86,0)</f>
        <v>0</v>
      </c>
      <c r="CA86" s="241">
        <v>1</v>
      </c>
      <c r="CB86" s="241">
        <v>1</v>
      </c>
    </row>
    <row r="87" spans="1:15" ht="12.75">
      <c r="A87" s="250"/>
      <c r="B87" s="253"/>
      <c r="C87" s="468" t="s">
        <v>1223</v>
      </c>
      <c r="D87" s="469"/>
      <c r="E87" s="254">
        <v>1</v>
      </c>
      <c r="F87" s="359"/>
      <c r="G87" s="255"/>
      <c r="H87" s="256"/>
      <c r="I87" s="251"/>
      <c r="J87" s="257"/>
      <c r="K87" s="251"/>
      <c r="M87" s="252" t="s">
        <v>1223</v>
      </c>
      <c r="O87" s="241"/>
    </row>
    <row r="88" spans="1:80" ht="12.75">
      <c r="A88" s="242">
        <v>31</v>
      </c>
      <c r="B88" s="243" t="s">
        <v>1224</v>
      </c>
      <c r="C88" s="244" t="s">
        <v>1225</v>
      </c>
      <c r="D88" s="245" t="s">
        <v>296</v>
      </c>
      <c r="E88" s="246">
        <v>5</v>
      </c>
      <c r="F88" s="358"/>
      <c r="G88" s="247">
        <f>E88*F88</f>
        <v>0</v>
      </c>
      <c r="H88" s="248">
        <v>0.00133</v>
      </c>
      <c r="I88" s="249">
        <f>E88*H88</f>
        <v>0.00665</v>
      </c>
      <c r="J88" s="248">
        <v>-0.207</v>
      </c>
      <c r="K88" s="249">
        <f>E88*J88</f>
        <v>-1.035</v>
      </c>
      <c r="O88" s="241">
        <v>2</v>
      </c>
      <c r="AA88" s="214">
        <v>1</v>
      </c>
      <c r="AB88" s="214">
        <v>1</v>
      </c>
      <c r="AC88" s="214">
        <v>1</v>
      </c>
      <c r="AZ88" s="214">
        <v>1</v>
      </c>
      <c r="BA88" s="214">
        <f>IF(AZ88=1,G88,0)</f>
        <v>0</v>
      </c>
      <c r="BB88" s="214">
        <f>IF(AZ88=2,G88,0)</f>
        <v>0</v>
      </c>
      <c r="BC88" s="214">
        <f>IF(AZ88=3,G88,0)</f>
        <v>0</v>
      </c>
      <c r="BD88" s="214">
        <f>IF(AZ88=4,G88,0)</f>
        <v>0</v>
      </c>
      <c r="BE88" s="214">
        <f>IF(AZ88=5,G88,0)</f>
        <v>0</v>
      </c>
      <c r="CA88" s="241">
        <v>1</v>
      </c>
      <c r="CB88" s="241">
        <v>1</v>
      </c>
    </row>
    <row r="89" spans="1:15" ht="12.75">
      <c r="A89" s="250"/>
      <c r="B89" s="253"/>
      <c r="C89" s="468" t="s">
        <v>1226</v>
      </c>
      <c r="D89" s="469"/>
      <c r="E89" s="254">
        <v>5</v>
      </c>
      <c r="F89" s="359"/>
      <c r="G89" s="255"/>
      <c r="H89" s="256"/>
      <c r="I89" s="251"/>
      <c r="J89" s="257"/>
      <c r="K89" s="251"/>
      <c r="M89" s="252" t="s">
        <v>1226</v>
      </c>
      <c r="O89" s="241"/>
    </row>
    <row r="90" spans="1:80" ht="12.75">
      <c r="A90" s="242">
        <v>32</v>
      </c>
      <c r="B90" s="243" t="s">
        <v>1227</v>
      </c>
      <c r="C90" s="244" t="s">
        <v>1228</v>
      </c>
      <c r="D90" s="245" t="s">
        <v>112</v>
      </c>
      <c r="E90" s="246">
        <v>0.49</v>
      </c>
      <c r="F90" s="358"/>
      <c r="G90" s="247">
        <f>E90*F90</f>
        <v>0</v>
      </c>
      <c r="H90" s="248">
        <v>0.00165</v>
      </c>
      <c r="I90" s="249">
        <f>E90*H90</f>
        <v>0.0008085</v>
      </c>
      <c r="J90" s="248">
        <v>-0.27</v>
      </c>
      <c r="K90" s="249">
        <f>E90*J90</f>
        <v>-0.1323</v>
      </c>
      <c r="O90" s="241">
        <v>2</v>
      </c>
      <c r="AA90" s="214">
        <v>1</v>
      </c>
      <c r="AB90" s="214">
        <v>1</v>
      </c>
      <c r="AC90" s="214">
        <v>1</v>
      </c>
      <c r="AZ90" s="214">
        <v>1</v>
      </c>
      <c r="BA90" s="214">
        <f>IF(AZ90=1,G90,0)</f>
        <v>0</v>
      </c>
      <c r="BB90" s="214">
        <f>IF(AZ90=2,G90,0)</f>
        <v>0</v>
      </c>
      <c r="BC90" s="214">
        <f>IF(AZ90=3,G90,0)</f>
        <v>0</v>
      </c>
      <c r="BD90" s="214">
        <f>IF(AZ90=4,G90,0)</f>
        <v>0</v>
      </c>
      <c r="BE90" s="214">
        <f>IF(AZ90=5,G90,0)</f>
        <v>0</v>
      </c>
      <c r="CA90" s="241">
        <v>1</v>
      </c>
      <c r="CB90" s="241">
        <v>1</v>
      </c>
    </row>
    <row r="91" spans="1:15" ht="12.75">
      <c r="A91" s="250"/>
      <c r="B91" s="253"/>
      <c r="C91" s="468" t="s">
        <v>1229</v>
      </c>
      <c r="D91" s="469"/>
      <c r="E91" s="254">
        <v>0.49</v>
      </c>
      <c r="F91" s="359"/>
      <c r="G91" s="255"/>
      <c r="H91" s="256"/>
      <c r="I91" s="251"/>
      <c r="J91" s="257"/>
      <c r="K91" s="251"/>
      <c r="M91" s="252" t="s">
        <v>1229</v>
      </c>
      <c r="O91" s="241"/>
    </row>
    <row r="92" spans="1:80" ht="12.75">
      <c r="A92" s="242">
        <v>33</v>
      </c>
      <c r="B92" s="243" t="s">
        <v>1230</v>
      </c>
      <c r="C92" s="244" t="s">
        <v>1231</v>
      </c>
      <c r="D92" s="245" t="s">
        <v>296</v>
      </c>
      <c r="E92" s="246">
        <v>5</v>
      </c>
      <c r="F92" s="358"/>
      <c r="G92" s="247">
        <f>E92*F92</f>
        <v>0</v>
      </c>
      <c r="H92" s="248">
        <v>0.00133</v>
      </c>
      <c r="I92" s="249">
        <f>E92*H92</f>
        <v>0.00665</v>
      </c>
      <c r="J92" s="248">
        <v>-0.28</v>
      </c>
      <c r="K92" s="249">
        <f>E92*J92</f>
        <v>-1.4000000000000001</v>
      </c>
      <c r="O92" s="241">
        <v>2</v>
      </c>
      <c r="AA92" s="214">
        <v>1</v>
      </c>
      <c r="AB92" s="214">
        <v>1</v>
      </c>
      <c r="AC92" s="214">
        <v>1</v>
      </c>
      <c r="AZ92" s="214">
        <v>1</v>
      </c>
      <c r="BA92" s="214">
        <f>IF(AZ92=1,G92,0)</f>
        <v>0</v>
      </c>
      <c r="BB92" s="214">
        <f>IF(AZ92=2,G92,0)</f>
        <v>0</v>
      </c>
      <c r="BC92" s="214">
        <f>IF(AZ92=3,G92,0)</f>
        <v>0</v>
      </c>
      <c r="BD92" s="214">
        <f>IF(AZ92=4,G92,0)</f>
        <v>0</v>
      </c>
      <c r="BE92" s="214">
        <f>IF(AZ92=5,G92,0)</f>
        <v>0</v>
      </c>
      <c r="CA92" s="241">
        <v>1</v>
      </c>
      <c r="CB92" s="241">
        <v>1</v>
      </c>
    </row>
    <row r="93" spans="1:15" ht="12.75">
      <c r="A93" s="250"/>
      <c r="B93" s="253"/>
      <c r="C93" s="468" t="s">
        <v>1161</v>
      </c>
      <c r="D93" s="469"/>
      <c r="E93" s="254">
        <v>5</v>
      </c>
      <c r="F93" s="359"/>
      <c r="G93" s="255"/>
      <c r="H93" s="256"/>
      <c r="I93" s="251"/>
      <c r="J93" s="257"/>
      <c r="K93" s="251"/>
      <c r="M93" s="252" t="s">
        <v>1161</v>
      </c>
      <c r="O93" s="241"/>
    </row>
    <row r="94" spans="1:80" ht="12.75">
      <c r="A94" s="242">
        <v>34</v>
      </c>
      <c r="B94" s="243" t="s">
        <v>1232</v>
      </c>
      <c r="C94" s="244" t="s">
        <v>1233</v>
      </c>
      <c r="D94" s="245" t="s">
        <v>296</v>
      </c>
      <c r="E94" s="246">
        <v>4</v>
      </c>
      <c r="F94" s="358"/>
      <c r="G94" s="247">
        <f>E94*F94</f>
        <v>0</v>
      </c>
      <c r="H94" s="248">
        <v>0.00133</v>
      </c>
      <c r="I94" s="249">
        <f>E94*H94</f>
        <v>0.00532</v>
      </c>
      <c r="J94" s="248">
        <v>-0.027</v>
      </c>
      <c r="K94" s="249">
        <f>E94*J94</f>
        <v>-0.108</v>
      </c>
      <c r="O94" s="241">
        <v>2</v>
      </c>
      <c r="AA94" s="214">
        <v>1</v>
      </c>
      <c r="AB94" s="214">
        <v>1</v>
      </c>
      <c r="AC94" s="214">
        <v>1</v>
      </c>
      <c r="AZ94" s="214">
        <v>1</v>
      </c>
      <c r="BA94" s="214">
        <f>IF(AZ94=1,G94,0)</f>
        <v>0</v>
      </c>
      <c r="BB94" s="214">
        <f>IF(AZ94=2,G94,0)</f>
        <v>0</v>
      </c>
      <c r="BC94" s="214">
        <f>IF(AZ94=3,G94,0)</f>
        <v>0</v>
      </c>
      <c r="BD94" s="214">
        <f>IF(AZ94=4,G94,0)</f>
        <v>0</v>
      </c>
      <c r="BE94" s="214">
        <f>IF(AZ94=5,G94,0)</f>
        <v>0</v>
      </c>
      <c r="CA94" s="241">
        <v>1</v>
      </c>
      <c r="CB94" s="241">
        <v>1</v>
      </c>
    </row>
    <row r="95" spans="1:15" ht="12.75">
      <c r="A95" s="250"/>
      <c r="B95" s="253"/>
      <c r="C95" s="468" t="s">
        <v>1186</v>
      </c>
      <c r="D95" s="469"/>
      <c r="E95" s="254">
        <v>4</v>
      </c>
      <c r="F95" s="359"/>
      <c r="G95" s="255"/>
      <c r="H95" s="256"/>
      <c r="I95" s="251"/>
      <c r="J95" s="257"/>
      <c r="K95" s="251"/>
      <c r="M95" s="252" t="s">
        <v>1186</v>
      </c>
      <c r="O95" s="241"/>
    </row>
    <row r="96" spans="1:80" ht="12.75">
      <c r="A96" s="242">
        <v>35</v>
      </c>
      <c r="B96" s="243" t="s">
        <v>1234</v>
      </c>
      <c r="C96" s="244" t="s">
        <v>1235</v>
      </c>
      <c r="D96" s="245" t="s">
        <v>296</v>
      </c>
      <c r="E96" s="246">
        <v>2</v>
      </c>
      <c r="F96" s="358"/>
      <c r="G96" s="247">
        <f>E96*F96</f>
        <v>0</v>
      </c>
      <c r="H96" s="248">
        <v>0</v>
      </c>
      <c r="I96" s="249">
        <f>E96*H96</f>
        <v>0</v>
      </c>
      <c r="J96" s="248">
        <v>-0.06</v>
      </c>
      <c r="K96" s="249">
        <f>E96*J96</f>
        <v>-0.12</v>
      </c>
      <c r="O96" s="241">
        <v>2</v>
      </c>
      <c r="AA96" s="214">
        <v>1</v>
      </c>
      <c r="AB96" s="214">
        <v>1</v>
      </c>
      <c r="AC96" s="214">
        <v>1</v>
      </c>
      <c r="AZ96" s="214">
        <v>1</v>
      </c>
      <c r="BA96" s="214">
        <f>IF(AZ96=1,G96,0)</f>
        <v>0</v>
      </c>
      <c r="BB96" s="214">
        <f>IF(AZ96=2,G96,0)</f>
        <v>0</v>
      </c>
      <c r="BC96" s="214">
        <f>IF(AZ96=3,G96,0)</f>
        <v>0</v>
      </c>
      <c r="BD96" s="214">
        <f>IF(AZ96=4,G96,0)</f>
        <v>0</v>
      </c>
      <c r="BE96" s="214">
        <f>IF(AZ96=5,G96,0)</f>
        <v>0</v>
      </c>
      <c r="CA96" s="241">
        <v>1</v>
      </c>
      <c r="CB96" s="241">
        <v>1</v>
      </c>
    </row>
    <row r="97" spans="1:15" ht="12.75">
      <c r="A97" s="250"/>
      <c r="B97" s="253"/>
      <c r="C97" s="468" t="s">
        <v>1236</v>
      </c>
      <c r="D97" s="469"/>
      <c r="E97" s="254">
        <v>2</v>
      </c>
      <c r="F97" s="359"/>
      <c r="G97" s="255"/>
      <c r="H97" s="256"/>
      <c r="I97" s="251"/>
      <c r="J97" s="257"/>
      <c r="K97" s="251"/>
      <c r="M97" s="252" t="s">
        <v>1236</v>
      </c>
      <c r="O97" s="241"/>
    </row>
    <row r="98" spans="1:80" ht="12.75">
      <c r="A98" s="242">
        <v>36</v>
      </c>
      <c r="B98" s="243" t="s">
        <v>1237</v>
      </c>
      <c r="C98" s="244" t="s">
        <v>1238</v>
      </c>
      <c r="D98" s="245" t="s">
        <v>125</v>
      </c>
      <c r="E98" s="246">
        <v>0.18</v>
      </c>
      <c r="F98" s="358"/>
      <c r="G98" s="247">
        <f>E98*F98</f>
        <v>0</v>
      </c>
      <c r="H98" s="248">
        <v>0</v>
      </c>
      <c r="I98" s="249">
        <f>E98*H98</f>
        <v>0</v>
      </c>
      <c r="J98" s="248">
        <v>-2.4</v>
      </c>
      <c r="K98" s="249">
        <f>E98*J98</f>
        <v>-0.432</v>
      </c>
      <c r="O98" s="241">
        <v>2</v>
      </c>
      <c r="AA98" s="214">
        <v>1</v>
      </c>
      <c r="AB98" s="214">
        <v>1</v>
      </c>
      <c r="AC98" s="214">
        <v>1</v>
      </c>
      <c r="AZ98" s="214">
        <v>1</v>
      </c>
      <c r="BA98" s="214">
        <f>IF(AZ98=1,G98,0)</f>
        <v>0</v>
      </c>
      <c r="BB98" s="214">
        <f>IF(AZ98=2,G98,0)</f>
        <v>0</v>
      </c>
      <c r="BC98" s="214">
        <f>IF(AZ98=3,G98,0)</f>
        <v>0</v>
      </c>
      <c r="BD98" s="214">
        <f>IF(AZ98=4,G98,0)</f>
        <v>0</v>
      </c>
      <c r="BE98" s="214">
        <f>IF(AZ98=5,G98,0)</f>
        <v>0</v>
      </c>
      <c r="CA98" s="241">
        <v>1</v>
      </c>
      <c r="CB98" s="241">
        <v>1</v>
      </c>
    </row>
    <row r="99" spans="1:15" ht="12.75">
      <c r="A99" s="250"/>
      <c r="B99" s="253"/>
      <c r="C99" s="468" t="s">
        <v>1239</v>
      </c>
      <c r="D99" s="469"/>
      <c r="E99" s="254">
        <v>0.135</v>
      </c>
      <c r="F99" s="359"/>
      <c r="G99" s="255"/>
      <c r="H99" s="256"/>
      <c r="I99" s="251"/>
      <c r="J99" s="257"/>
      <c r="K99" s="251"/>
      <c r="M99" s="252" t="s">
        <v>1239</v>
      </c>
      <c r="O99" s="241"/>
    </row>
    <row r="100" spans="1:15" ht="12.75">
      <c r="A100" s="250"/>
      <c r="B100" s="253"/>
      <c r="C100" s="468" t="s">
        <v>1240</v>
      </c>
      <c r="D100" s="469"/>
      <c r="E100" s="254">
        <v>0.045</v>
      </c>
      <c r="F100" s="359"/>
      <c r="G100" s="255"/>
      <c r="H100" s="256"/>
      <c r="I100" s="251"/>
      <c r="J100" s="257"/>
      <c r="K100" s="251"/>
      <c r="M100" s="252" t="s">
        <v>1240</v>
      </c>
      <c r="O100" s="241"/>
    </row>
    <row r="101" spans="1:80" ht="12.75">
      <c r="A101" s="242">
        <v>37</v>
      </c>
      <c r="B101" s="243" t="s">
        <v>1241</v>
      </c>
      <c r="C101" s="244" t="s">
        <v>1242</v>
      </c>
      <c r="D101" s="245" t="s">
        <v>120</v>
      </c>
      <c r="E101" s="246">
        <v>50</v>
      </c>
      <c r="F101" s="358"/>
      <c r="G101" s="247">
        <f>E101*F101</f>
        <v>0</v>
      </c>
      <c r="H101" s="248">
        <v>0.00049</v>
      </c>
      <c r="I101" s="249">
        <f>E101*H101</f>
        <v>0.0245</v>
      </c>
      <c r="J101" s="248">
        <v>-0.013</v>
      </c>
      <c r="K101" s="249">
        <f>E101*J101</f>
        <v>-0.65</v>
      </c>
      <c r="O101" s="241">
        <v>2</v>
      </c>
      <c r="AA101" s="214">
        <v>1</v>
      </c>
      <c r="AB101" s="214">
        <v>1</v>
      </c>
      <c r="AC101" s="214">
        <v>1</v>
      </c>
      <c r="AZ101" s="214">
        <v>1</v>
      </c>
      <c r="BA101" s="214">
        <f>IF(AZ101=1,G101,0)</f>
        <v>0</v>
      </c>
      <c r="BB101" s="214">
        <f>IF(AZ101=2,G101,0)</f>
        <v>0</v>
      </c>
      <c r="BC101" s="214">
        <f>IF(AZ101=3,G101,0)</f>
        <v>0</v>
      </c>
      <c r="BD101" s="214">
        <f>IF(AZ101=4,G101,0)</f>
        <v>0</v>
      </c>
      <c r="BE101" s="214">
        <f>IF(AZ101=5,G101,0)</f>
        <v>0</v>
      </c>
      <c r="CA101" s="241">
        <v>1</v>
      </c>
      <c r="CB101" s="241">
        <v>1</v>
      </c>
    </row>
    <row r="102" spans="1:15" ht="12.75">
      <c r="A102" s="250"/>
      <c r="B102" s="253"/>
      <c r="C102" s="468" t="s">
        <v>1243</v>
      </c>
      <c r="D102" s="469"/>
      <c r="E102" s="254">
        <v>50</v>
      </c>
      <c r="F102" s="359"/>
      <c r="G102" s="255"/>
      <c r="H102" s="256"/>
      <c r="I102" s="251"/>
      <c r="J102" s="257"/>
      <c r="K102" s="251"/>
      <c r="M102" s="252" t="s">
        <v>1243</v>
      </c>
      <c r="O102" s="241"/>
    </row>
    <row r="103" spans="1:80" ht="12.75">
      <c r="A103" s="242">
        <v>38</v>
      </c>
      <c r="B103" s="243" t="s">
        <v>1244</v>
      </c>
      <c r="C103" s="244" t="s">
        <v>1245</v>
      </c>
      <c r="D103" s="245" t="s">
        <v>120</v>
      </c>
      <c r="E103" s="246">
        <v>18.75</v>
      </c>
      <c r="F103" s="358"/>
      <c r="G103" s="247">
        <f>E103*F103</f>
        <v>0</v>
      </c>
      <c r="H103" s="248">
        <v>0.00049</v>
      </c>
      <c r="I103" s="249">
        <f>E103*H103</f>
        <v>0.0091875</v>
      </c>
      <c r="J103" s="248">
        <v>-0.04</v>
      </c>
      <c r="K103" s="249">
        <f>E103*J103</f>
        <v>-0.75</v>
      </c>
      <c r="O103" s="241">
        <v>2</v>
      </c>
      <c r="AA103" s="214">
        <v>1</v>
      </c>
      <c r="AB103" s="214">
        <v>1</v>
      </c>
      <c r="AC103" s="214">
        <v>1</v>
      </c>
      <c r="AZ103" s="214">
        <v>1</v>
      </c>
      <c r="BA103" s="214">
        <f>IF(AZ103=1,G103,0)</f>
        <v>0</v>
      </c>
      <c r="BB103" s="214">
        <f>IF(AZ103=2,G103,0)</f>
        <v>0</v>
      </c>
      <c r="BC103" s="214">
        <f>IF(AZ103=3,G103,0)</f>
        <v>0</v>
      </c>
      <c r="BD103" s="214">
        <f>IF(AZ103=4,G103,0)</f>
        <v>0</v>
      </c>
      <c r="BE103" s="214">
        <f>IF(AZ103=5,G103,0)</f>
        <v>0</v>
      </c>
      <c r="CA103" s="241">
        <v>1</v>
      </c>
      <c r="CB103" s="241">
        <v>1</v>
      </c>
    </row>
    <row r="104" spans="1:15" ht="12.75">
      <c r="A104" s="250"/>
      <c r="B104" s="253"/>
      <c r="C104" s="468" t="s">
        <v>1246</v>
      </c>
      <c r="D104" s="469"/>
      <c r="E104" s="254">
        <v>18.75</v>
      </c>
      <c r="F104" s="359"/>
      <c r="G104" s="255"/>
      <c r="H104" s="256"/>
      <c r="I104" s="251"/>
      <c r="J104" s="257"/>
      <c r="K104" s="251"/>
      <c r="M104" s="252" t="s">
        <v>1246</v>
      </c>
      <c r="O104" s="241"/>
    </row>
    <row r="105" spans="1:80" ht="12.75">
      <c r="A105" s="242">
        <v>39</v>
      </c>
      <c r="B105" s="243" t="s">
        <v>1247</v>
      </c>
      <c r="C105" s="244" t="s">
        <v>1248</v>
      </c>
      <c r="D105" s="245" t="s">
        <v>120</v>
      </c>
      <c r="E105" s="246">
        <v>50</v>
      </c>
      <c r="F105" s="358"/>
      <c r="G105" s="247">
        <f>E105*F105</f>
        <v>0</v>
      </c>
      <c r="H105" s="248">
        <v>0.02365</v>
      </c>
      <c r="I105" s="249">
        <f>E105*H105</f>
        <v>1.1825</v>
      </c>
      <c r="J105" s="248">
        <v>0</v>
      </c>
      <c r="K105" s="249">
        <f>E105*J105</f>
        <v>0</v>
      </c>
      <c r="O105" s="241">
        <v>2</v>
      </c>
      <c r="AA105" s="214">
        <v>1</v>
      </c>
      <c r="AB105" s="214">
        <v>1</v>
      </c>
      <c r="AC105" s="214">
        <v>1</v>
      </c>
      <c r="AZ105" s="214">
        <v>1</v>
      </c>
      <c r="BA105" s="214">
        <f>IF(AZ105=1,G105,0)</f>
        <v>0</v>
      </c>
      <c r="BB105" s="214">
        <f>IF(AZ105=2,G105,0)</f>
        <v>0</v>
      </c>
      <c r="BC105" s="214">
        <f>IF(AZ105=3,G105,0)</f>
        <v>0</v>
      </c>
      <c r="BD105" s="214">
        <f>IF(AZ105=4,G105,0)</f>
        <v>0</v>
      </c>
      <c r="BE105" s="214">
        <f>IF(AZ105=5,G105,0)</f>
        <v>0</v>
      </c>
      <c r="CA105" s="241">
        <v>1</v>
      </c>
      <c r="CB105" s="241">
        <v>1</v>
      </c>
    </row>
    <row r="106" spans="1:15" ht="12.75">
      <c r="A106" s="250"/>
      <c r="B106" s="253"/>
      <c r="C106" s="468" t="s">
        <v>1249</v>
      </c>
      <c r="D106" s="469"/>
      <c r="E106" s="254">
        <v>50</v>
      </c>
      <c r="F106" s="359"/>
      <c r="G106" s="255"/>
      <c r="H106" s="256"/>
      <c r="I106" s="251"/>
      <c r="J106" s="257"/>
      <c r="K106" s="251"/>
      <c r="M106" s="252" t="s">
        <v>1249</v>
      </c>
      <c r="O106" s="241"/>
    </row>
    <row r="107" spans="1:57" ht="12.75">
      <c r="A107" s="258"/>
      <c r="B107" s="259" t="s">
        <v>102</v>
      </c>
      <c r="C107" s="260" t="s">
        <v>632</v>
      </c>
      <c r="D107" s="261"/>
      <c r="E107" s="262"/>
      <c r="F107" s="360"/>
      <c r="G107" s="264">
        <f>SUM(G83:G106)</f>
        <v>0</v>
      </c>
      <c r="H107" s="265"/>
      <c r="I107" s="266">
        <f>SUM(I83:I106)</f>
        <v>1.2492560000000001</v>
      </c>
      <c r="J107" s="265"/>
      <c r="K107" s="266">
        <f>SUM(K83:K106)</f>
        <v>-5.436300000000001</v>
      </c>
      <c r="O107" s="241">
        <v>4</v>
      </c>
      <c r="BA107" s="267">
        <f>SUM(BA83:BA106)</f>
        <v>0</v>
      </c>
      <c r="BB107" s="267">
        <f>SUM(BB83:BB106)</f>
        <v>0</v>
      </c>
      <c r="BC107" s="267">
        <f>SUM(BC83:BC106)</f>
        <v>0</v>
      </c>
      <c r="BD107" s="267">
        <f>SUM(BD83:BD106)</f>
        <v>0</v>
      </c>
      <c r="BE107" s="267">
        <f>SUM(BE83:BE106)</f>
        <v>0</v>
      </c>
    </row>
    <row r="108" spans="1:15" ht="12.75">
      <c r="A108" s="231" t="s">
        <v>98</v>
      </c>
      <c r="B108" s="232" t="s">
        <v>668</v>
      </c>
      <c r="C108" s="233" t="s">
        <v>669</v>
      </c>
      <c r="D108" s="234"/>
      <c r="E108" s="235"/>
      <c r="F108" s="361"/>
      <c r="G108" s="236"/>
      <c r="H108" s="237"/>
      <c r="I108" s="238"/>
      <c r="J108" s="239"/>
      <c r="K108" s="240"/>
      <c r="O108" s="241">
        <v>1</v>
      </c>
    </row>
    <row r="109" spans="1:80" ht="12.75">
      <c r="A109" s="242">
        <v>40</v>
      </c>
      <c r="B109" s="243" t="s">
        <v>1250</v>
      </c>
      <c r="C109" s="244" t="s">
        <v>1251</v>
      </c>
      <c r="D109" s="245" t="s">
        <v>673</v>
      </c>
      <c r="E109" s="246">
        <v>6.69514873</v>
      </c>
      <c r="F109" s="358"/>
      <c r="G109" s="247">
        <f>E109*F109</f>
        <v>0</v>
      </c>
      <c r="H109" s="248">
        <v>0</v>
      </c>
      <c r="I109" s="249">
        <f>E109*H109</f>
        <v>0</v>
      </c>
      <c r="J109" s="248"/>
      <c r="K109" s="249">
        <f>E109*J109</f>
        <v>0</v>
      </c>
      <c r="O109" s="241">
        <v>2</v>
      </c>
      <c r="AA109" s="214">
        <v>7</v>
      </c>
      <c r="AB109" s="214">
        <v>1</v>
      </c>
      <c r="AC109" s="214">
        <v>2</v>
      </c>
      <c r="AZ109" s="214">
        <v>1</v>
      </c>
      <c r="BA109" s="214">
        <f>IF(AZ109=1,G109,0)</f>
        <v>0</v>
      </c>
      <c r="BB109" s="214">
        <f>IF(AZ109=2,G109,0)</f>
        <v>0</v>
      </c>
      <c r="BC109" s="214">
        <f>IF(AZ109=3,G109,0)</f>
        <v>0</v>
      </c>
      <c r="BD109" s="214">
        <f>IF(AZ109=4,G109,0)</f>
        <v>0</v>
      </c>
      <c r="BE109" s="214">
        <f>IF(AZ109=5,G109,0)</f>
        <v>0</v>
      </c>
      <c r="CA109" s="241">
        <v>7</v>
      </c>
      <c r="CB109" s="241">
        <v>1</v>
      </c>
    </row>
    <row r="110" spans="1:57" ht="12.75">
      <c r="A110" s="258"/>
      <c r="B110" s="259" t="s">
        <v>102</v>
      </c>
      <c r="C110" s="260" t="s">
        <v>670</v>
      </c>
      <c r="D110" s="261"/>
      <c r="E110" s="262"/>
      <c r="F110" s="360"/>
      <c r="G110" s="264">
        <f>SUM(G108:G109)</f>
        <v>0</v>
      </c>
      <c r="H110" s="265"/>
      <c r="I110" s="266">
        <f>SUM(I108:I109)</f>
        <v>0</v>
      </c>
      <c r="J110" s="265"/>
      <c r="K110" s="266">
        <f>SUM(K108:K109)</f>
        <v>0</v>
      </c>
      <c r="O110" s="241">
        <v>4</v>
      </c>
      <c r="BA110" s="267">
        <f>SUM(BA108:BA109)</f>
        <v>0</v>
      </c>
      <c r="BB110" s="267">
        <f>SUM(BB108:BB109)</f>
        <v>0</v>
      </c>
      <c r="BC110" s="267">
        <f>SUM(BC108:BC109)</f>
        <v>0</v>
      </c>
      <c r="BD110" s="267">
        <f>SUM(BD108:BD109)</f>
        <v>0</v>
      </c>
      <c r="BE110" s="267">
        <f>SUM(BE108:BE109)</f>
        <v>0</v>
      </c>
    </row>
    <row r="111" spans="1:15" ht="12.75">
      <c r="A111" s="231" t="s">
        <v>98</v>
      </c>
      <c r="B111" s="232" t="s">
        <v>696</v>
      </c>
      <c r="C111" s="233" t="s">
        <v>697</v>
      </c>
      <c r="D111" s="234"/>
      <c r="E111" s="235"/>
      <c r="F111" s="361"/>
      <c r="G111" s="236"/>
      <c r="H111" s="237"/>
      <c r="I111" s="238"/>
      <c r="J111" s="239"/>
      <c r="K111" s="240"/>
      <c r="O111" s="241">
        <v>1</v>
      </c>
    </row>
    <row r="112" spans="1:80" ht="22.5">
      <c r="A112" s="242">
        <v>41</v>
      </c>
      <c r="B112" s="243" t="s">
        <v>1252</v>
      </c>
      <c r="C112" s="244" t="s">
        <v>1253</v>
      </c>
      <c r="D112" s="245" t="s">
        <v>296</v>
      </c>
      <c r="E112" s="246">
        <v>8</v>
      </c>
      <c r="F112" s="358"/>
      <c r="G112" s="247">
        <f>E112*F112</f>
        <v>0</v>
      </c>
      <c r="H112" s="248">
        <v>0.00368</v>
      </c>
      <c r="I112" s="249">
        <f>E112*H112</f>
        <v>0.02944</v>
      </c>
      <c r="J112" s="248">
        <v>0</v>
      </c>
      <c r="K112" s="249">
        <f>E112*J112</f>
        <v>0</v>
      </c>
      <c r="O112" s="241">
        <v>2</v>
      </c>
      <c r="AA112" s="214">
        <v>1</v>
      </c>
      <c r="AB112" s="214">
        <v>7</v>
      </c>
      <c r="AC112" s="214">
        <v>7</v>
      </c>
      <c r="AZ112" s="214">
        <v>2</v>
      </c>
      <c r="BA112" s="214">
        <f>IF(AZ112=1,G112,0)</f>
        <v>0</v>
      </c>
      <c r="BB112" s="214">
        <f>IF(AZ112=2,G112,0)</f>
        <v>0</v>
      </c>
      <c r="BC112" s="214">
        <f>IF(AZ112=3,G112,0)</f>
        <v>0</v>
      </c>
      <c r="BD112" s="214">
        <f>IF(AZ112=4,G112,0)</f>
        <v>0</v>
      </c>
      <c r="BE112" s="214">
        <f>IF(AZ112=5,G112,0)</f>
        <v>0</v>
      </c>
      <c r="CA112" s="241">
        <v>1</v>
      </c>
      <c r="CB112" s="241">
        <v>7</v>
      </c>
    </row>
    <row r="113" spans="1:15" ht="12.75">
      <c r="A113" s="250"/>
      <c r="B113" s="253"/>
      <c r="C113" s="468" t="s">
        <v>1254</v>
      </c>
      <c r="D113" s="469"/>
      <c r="E113" s="254">
        <v>8</v>
      </c>
      <c r="F113" s="359"/>
      <c r="G113" s="255"/>
      <c r="H113" s="256"/>
      <c r="I113" s="251"/>
      <c r="J113" s="257"/>
      <c r="K113" s="251"/>
      <c r="M113" s="252" t="s">
        <v>1254</v>
      </c>
      <c r="O113" s="241"/>
    </row>
    <row r="114" spans="1:80" ht="12.75">
      <c r="A114" s="242">
        <v>42</v>
      </c>
      <c r="B114" s="243" t="s">
        <v>1255</v>
      </c>
      <c r="C114" s="244" t="s">
        <v>1256</v>
      </c>
      <c r="D114" s="245" t="s">
        <v>120</v>
      </c>
      <c r="E114" s="246">
        <v>35</v>
      </c>
      <c r="F114" s="358"/>
      <c r="G114" s="247">
        <f>E114*F114</f>
        <v>0</v>
      </c>
      <c r="H114" s="248">
        <v>0</v>
      </c>
      <c r="I114" s="249">
        <f>E114*H114</f>
        <v>0</v>
      </c>
      <c r="J114" s="248"/>
      <c r="K114" s="249">
        <f>E114*J114</f>
        <v>0</v>
      </c>
      <c r="O114" s="241">
        <v>2</v>
      </c>
      <c r="AA114" s="214">
        <v>12</v>
      </c>
      <c r="AB114" s="214">
        <v>0</v>
      </c>
      <c r="AC114" s="214">
        <v>84</v>
      </c>
      <c r="AZ114" s="214">
        <v>2</v>
      </c>
      <c r="BA114" s="214">
        <f>IF(AZ114=1,G114,0)</f>
        <v>0</v>
      </c>
      <c r="BB114" s="214">
        <f>IF(AZ114=2,G114,0)</f>
        <v>0</v>
      </c>
      <c r="BC114" s="214">
        <f>IF(AZ114=3,G114,0)</f>
        <v>0</v>
      </c>
      <c r="BD114" s="214">
        <f>IF(AZ114=4,G114,0)</f>
        <v>0</v>
      </c>
      <c r="BE114" s="214">
        <f>IF(AZ114=5,G114,0)</f>
        <v>0</v>
      </c>
      <c r="CA114" s="241">
        <v>12</v>
      </c>
      <c r="CB114" s="241">
        <v>0</v>
      </c>
    </row>
    <row r="115" spans="1:15" ht="22.5">
      <c r="A115" s="250"/>
      <c r="B115" s="253"/>
      <c r="C115" s="468" t="s">
        <v>1257</v>
      </c>
      <c r="D115" s="469"/>
      <c r="E115" s="254">
        <v>35</v>
      </c>
      <c r="F115" s="359"/>
      <c r="G115" s="255"/>
      <c r="H115" s="256"/>
      <c r="I115" s="251"/>
      <c r="J115" s="257"/>
      <c r="K115" s="251"/>
      <c r="M115" s="252" t="s">
        <v>1257</v>
      </c>
      <c r="O115" s="241"/>
    </row>
    <row r="116" spans="1:15" ht="12.75">
      <c r="A116" s="250"/>
      <c r="B116" s="253"/>
      <c r="C116" s="468" t="s">
        <v>1258</v>
      </c>
      <c r="D116" s="469"/>
      <c r="E116" s="254">
        <v>0</v>
      </c>
      <c r="F116" s="359"/>
      <c r="G116" s="255"/>
      <c r="H116" s="256"/>
      <c r="I116" s="251"/>
      <c r="J116" s="257"/>
      <c r="K116" s="251"/>
      <c r="M116" s="252" t="s">
        <v>1258</v>
      </c>
      <c r="O116" s="241"/>
    </row>
    <row r="117" spans="1:80" ht="12.75">
      <c r="A117" s="242">
        <v>43</v>
      </c>
      <c r="B117" s="243" t="s">
        <v>1259</v>
      </c>
      <c r="C117" s="244" t="s">
        <v>1260</v>
      </c>
      <c r="D117" s="245" t="s">
        <v>673</v>
      </c>
      <c r="E117" s="246">
        <v>0.02944</v>
      </c>
      <c r="F117" s="358"/>
      <c r="G117" s="247">
        <f>E117*F117</f>
        <v>0</v>
      </c>
      <c r="H117" s="248">
        <v>0</v>
      </c>
      <c r="I117" s="249">
        <f>E117*H117</f>
        <v>0</v>
      </c>
      <c r="J117" s="248"/>
      <c r="K117" s="249">
        <f>E117*J117</f>
        <v>0</v>
      </c>
      <c r="O117" s="241">
        <v>2</v>
      </c>
      <c r="AA117" s="214">
        <v>7</v>
      </c>
      <c r="AB117" s="214">
        <v>1001</v>
      </c>
      <c r="AC117" s="214">
        <v>5</v>
      </c>
      <c r="AZ117" s="214">
        <v>2</v>
      </c>
      <c r="BA117" s="214">
        <f>IF(AZ117=1,G117,0)</f>
        <v>0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7</v>
      </c>
      <c r="CB117" s="241">
        <v>1001</v>
      </c>
    </row>
    <row r="118" spans="1:57" ht="12.75">
      <c r="A118" s="258"/>
      <c r="B118" s="259" t="s">
        <v>102</v>
      </c>
      <c r="C118" s="260" t="s">
        <v>698</v>
      </c>
      <c r="D118" s="261"/>
      <c r="E118" s="262"/>
      <c r="F118" s="360"/>
      <c r="G118" s="264">
        <f>SUM(G111:G117)</f>
        <v>0</v>
      </c>
      <c r="H118" s="265"/>
      <c r="I118" s="266">
        <f>SUM(I111:I117)</f>
        <v>0.02944</v>
      </c>
      <c r="J118" s="265"/>
      <c r="K118" s="266">
        <f>SUM(K111:K117)</f>
        <v>0</v>
      </c>
      <c r="O118" s="241">
        <v>4</v>
      </c>
      <c r="BA118" s="267">
        <f>SUM(BA111:BA117)</f>
        <v>0</v>
      </c>
      <c r="BB118" s="267">
        <f>SUM(BB111:BB117)</f>
        <v>0</v>
      </c>
      <c r="BC118" s="267">
        <f>SUM(BC111:BC117)</f>
        <v>0</v>
      </c>
      <c r="BD118" s="267">
        <f>SUM(BD111:BD117)</f>
        <v>0</v>
      </c>
      <c r="BE118" s="267">
        <f>SUM(BE111:BE117)</f>
        <v>0</v>
      </c>
    </row>
    <row r="119" spans="1:15" ht="12.75">
      <c r="A119" s="231" t="s">
        <v>98</v>
      </c>
      <c r="B119" s="232" t="s">
        <v>731</v>
      </c>
      <c r="C119" s="233" t="s">
        <v>732</v>
      </c>
      <c r="D119" s="234"/>
      <c r="E119" s="235"/>
      <c r="F119" s="361"/>
      <c r="G119" s="236"/>
      <c r="H119" s="237"/>
      <c r="I119" s="238"/>
      <c r="J119" s="239"/>
      <c r="K119" s="240"/>
      <c r="O119" s="241">
        <v>1</v>
      </c>
    </row>
    <row r="120" spans="1:80" ht="12.75">
      <c r="A120" s="242">
        <v>44</v>
      </c>
      <c r="B120" s="243" t="s">
        <v>751</v>
      </c>
      <c r="C120" s="244" t="s">
        <v>752</v>
      </c>
      <c r="D120" s="245" t="s">
        <v>112</v>
      </c>
      <c r="E120" s="246">
        <v>2.56</v>
      </c>
      <c r="F120" s="358"/>
      <c r="G120" s="247">
        <f>E120*F120</f>
        <v>0</v>
      </c>
      <c r="H120" s="248">
        <v>0</v>
      </c>
      <c r="I120" s="249">
        <f>E120*H120</f>
        <v>0</v>
      </c>
      <c r="J120" s="248">
        <v>0</v>
      </c>
      <c r="K120" s="249">
        <f>E120*J120</f>
        <v>0</v>
      </c>
      <c r="O120" s="241">
        <v>2</v>
      </c>
      <c r="AA120" s="214">
        <v>1</v>
      </c>
      <c r="AB120" s="214">
        <v>7</v>
      </c>
      <c r="AC120" s="214">
        <v>7</v>
      </c>
      <c r="AZ120" s="214">
        <v>2</v>
      </c>
      <c r="BA120" s="214">
        <f>IF(AZ120=1,G120,0)</f>
        <v>0</v>
      </c>
      <c r="BB120" s="214">
        <f>IF(AZ120=2,G120,0)</f>
        <v>0</v>
      </c>
      <c r="BC120" s="214">
        <f>IF(AZ120=3,G120,0)</f>
        <v>0</v>
      </c>
      <c r="BD120" s="214">
        <f>IF(AZ120=4,G120,0)</f>
        <v>0</v>
      </c>
      <c r="BE120" s="214">
        <f>IF(AZ120=5,G120,0)</f>
        <v>0</v>
      </c>
      <c r="CA120" s="241">
        <v>1</v>
      </c>
      <c r="CB120" s="241">
        <v>7</v>
      </c>
    </row>
    <row r="121" spans="1:15" ht="12.75">
      <c r="A121" s="250"/>
      <c r="B121" s="253"/>
      <c r="C121" s="468" t="s">
        <v>1261</v>
      </c>
      <c r="D121" s="469"/>
      <c r="E121" s="254">
        <v>2.56</v>
      </c>
      <c r="F121" s="359"/>
      <c r="G121" s="255"/>
      <c r="H121" s="256"/>
      <c r="I121" s="251"/>
      <c r="J121" s="257"/>
      <c r="K121" s="251"/>
      <c r="M121" s="252" t="s">
        <v>1261</v>
      </c>
      <c r="O121" s="241"/>
    </row>
    <row r="122" spans="1:80" ht="12.75">
      <c r="A122" s="242">
        <v>45</v>
      </c>
      <c r="B122" s="243" t="s">
        <v>1262</v>
      </c>
      <c r="C122" s="244" t="s">
        <v>1263</v>
      </c>
      <c r="D122" s="245" t="s">
        <v>125</v>
      </c>
      <c r="E122" s="246">
        <v>0.4178</v>
      </c>
      <c r="F122" s="358"/>
      <c r="G122" s="247">
        <f>E122*F122</f>
        <v>0</v>
      </c>
      <c r="H122" s="248">
        <v>0.03</v>
      </c>
      <c r="I122" s="249">
        <f>E122*H122</f>
        <v>0.012534</v>
      </c>
      <c r="J122" s="248"/>
      <c r="K122" s="249">
        <f>E122*J122</f>
        <v>0</v>
      </c>
      <c r="O122" s="241">
        <v>2</v>
      </c>
      <c r="AA122" s="214">
        <v>3</v>
      </c>
      <c r="AB122" s="214">
        <v>7</v>
      </c>
      <c r="AC122" s="214">
        <v>2837546012</v>
      </c>
      <c r="AZ122" s="214">
        <v>2</v>
      </c>
      <c r="BA122" s="214">
        <f>IF(AZ122=1,G122,0)</f>
        <v>0</v>
      </c>
      <c r="BB122" s="214">
        <f>IF(AZ122=2,G122,0)</f>
        <v>0</v>
      </c>
      <c r="BC122" s="214">
        <f>IF(AZ122=3,G122,0)</f>
        <v>0</v>
      </c>
      <c r="BD122" s="214">
        <f>IF(AZ122=4,G122,0)</f>
        <v>0</v>
      </c>
      <c r="BE122" s="214">
        <f>IF(AZ122=5,G122,0)</f>
        <v>0</v>
      </c>
      <c r="CA122" s="241">
        <v>3</v>
      </c>
      <c r="CB122" s="241">
        <v>7</v>
      </c>
    </row>
    <row r="123" spans="1:15" ht="12.75">
      <c r="A123" s="250"/>
      <c r="B123" s="253"/>
      <c r="C123" s="468" t="s">
        <v>1264</v>
      </c>
      <c r="D123" s="469"/>
      <c r="E123" s="254">
        <v>0.4178</v>
      </c>
      <c r="F123" s="359"/>
      <c r="G123" s="255"/>
      <c r="H123" s="256"/>
      <c r="I123" s="251"/>
      <c r="J123" s="257"/>
      <c r="K123" s="251"/>
      <c r="M123" s="252" t="s">
        <v>1264</v>
      </c>
      <c r="O123" s="241"/>
    </row>
    <row r="124" spans="1:80" ht="12.75">
      <c r="A124" s="242">
        <v>46</v>
      </c>
      <c r="B124" s="243" t="s">
        <v>1265</v>
      </c>
      <c r="C124" s="244" t="s">
        <v>1266</v>
      </c>
      <c r="D124" s="245" t="s">
        <v>673</v>
      </c>
      <c r="E124" s="246">
        <v>0.012534</v>
      </c>
      <c r="F124" s="358"/>
      <c r="G124" s="247">
        <f>E124*F124</f>
        <v>0</v>
      </c>
      <c r="H124" s="248">
        <v>0</v>
      </c>
      <c r="I124" s="249">
        <f>E124*H124</f>
        <v>0</v>
      </c>
      <c r="J124" s="248"/>
      <c r="K124" s="249">
        <f>E124*J124</f>
        <v>0</v>
      </c>
      <c r="O124" s="241">
        <v>2</v>
      </c>
      <c r="AA124" s="214">
        <v>7</v>
      </c>
      <c r="AB124" s="214">
        <v>1001</v>
      </c>
      <c r="AC124" s="214">
        <v>5</v>
      </c>
      <c r="AZ124" s="214">
        <v>2</v>
      </c>
      <c r="BA124" s="214">
        <f>IF(AZ124=1,G124,0)</f>
        <v>0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7</v>
      </c>
      <c r="CB124" s="241">
        <v>1001</v>
      </c>
    </row>
    <row r="125" spans="1:57" ht="12.75">
      <c r="A125" s="258"/>
      <c r="B125" s="259" t="s">
        <v>102</v>
      </c>
      <c r="C125" s="260" t="s">
        <v>733</v>
      </c>
      <c r="D125" s="261"/>
      <c r="E125" s="262"/>
      <c r="F125" s="360"/>
      <c r="G125" s="264">
        <f>SUM(G119:G124)</f>
        <v>0</v>
      </c>
      <c r="H125" s="265"/>
      <c r="I125" s="266">
        <f>SUM(I119:I124)</f>
        <v>0.012534</v>
      </c>
      <c r="J125" s="265"/>
      <c r="K125" s="266">
        <f>SUM(K119:K124)</f>
        <v>0</v>
      </c>
      <c r="O125" s="241">
        <v>4</v>
      </c>
      <c r="BA125" s="267">
        <f>SUM(BA119:BA124)</f>
        <v>0</v>
      </c>
      <c r="BB125" s="267">
        <f>SUM(BB119:BB124)</f>
        <v>0</v>
      </c>
      <c r="BC125" s="267">
        <f>SUM(BC119:BC124)</f>
        <v>0</v>
      </c>
      <c r="BD125" s="267">
        <f>SUM(BD119:BD124)</f>
        <v>0</v>
      </c>
      <c r="BE125" s="267">
        <f>SUM(BE119:BE124)</f>
        <v>0</v>
      </c>
    </row>
    <row r="126" spans="1:15" ht="12.75">
      <c r="A126" s="231" t="s">
        <v>98</v>
      </c>
      <c r="B126" s="232" t="s">
        <v>1267</v>
      </c>
      <c r="C126" s="233" t="s">
        <v>1268</v>
      </c>
      <c r="D126" s="234"/>
      <c r="E126" s="235"/>
      <c r="F126" s="361"/>
      <c r="G126" s="236"/>
      <c r="H126" s="237"/>
      <c r="I126" s="238"/>
      <c r="J126" s="239"/>
      <c r="K126" s="240"/>
      <c r="O126" s="241">
        <v>1</v>
      </c>
    </row>
    <row r="127" spans="1:80" ht="12.75">
      <c r="A127" s="242">
        <v>47</v>
      </c>
      <c r="B127" s="243" t="s">
        <v>1270</v>
      </c>
      <c r="C127" s="244" t="s">
        <v>1271</v>
      </c>
      <c r="D127" s="245" t="s">
        <v>296</v>
      </c>
      <c r="E127" s="246">
        <v>1</v>
      </c>
      <c r="F127" s="358"/>
      <c r="G127" s="247">
        <f>E127*F127</f>
        <v>0</v>
      </c>
      <c r="H127" s="248">
        <v>0</v>
      </c>
      <c r="I127" s="249">
        <f>E127*H127</f>
        <v>0</v>
      </c>
      <c r="J127" s="248">
        <v>-0.03187</v>
      </c>
      <c r="K127" s="249">
        <f>E127*J127</f>
        <v>-0.03187</v>
      </c>
      <c r="O127" s="241">
        <v>2</v>
      </c>
      <c r="AA127" s="214">
        <v>2</v>
      </c>
      <c r="AB127" s="214">
        <v>7</v>
      </c>
      <c r="AC127" s="214">
        <v>7</v>
      </c>
      <c r="AZ127" s="214">
        <v>2</v>
      </c>
      <c r="BA127" s="214">
        <f>IF(AZ127=1,G127,0)</f>
        <v>0</v>
      </c>
      <c r="BB127" s="214">
        <f>IF(AZ127=2,G127,0)</f>
        <v>0</v>
      </c>
      <c r="BC127" s="214">
        <f>IF(AZ127=3,G127,0)</f>
        <v>0</v>
      </c>
      <c r="BD127" s="214">
        <f>IF(AZ127=4,G127,0)</f>
        <v>0</v>
      </c>
      <c r="BE127" s="214">
        <f>IF(AZ127=5,G127,0)</f>
        <v>0</v>
      </c>
      <c r="CA127" s="241">
        <v>2</v>
      </c>
      <c r="CB127" s="241">
        <v>7</v>
      </c>
    </row>
    <row r="128" spans="1:15" ht="12.75">
      <c r="A128" s="250"/>
      <c r="B128" s="253"/>
      <c r="C128" s="468" t="s">
        <v>1272</v>
      </c>
      <c r="D128" s="469"/>
      <c r="E128" s="254">
        <v>1</v>
      </c>
      <c r="F128" s="359"/>
      <c r="G128" s="255"/>
      <c r="H128" s="256"/>
      <c r="I128" s="251"/>
      <c r="J128" s="257"/>
      <c r="K128" s="251"/>
      <c r="M128" s="252" t="s">
        <v>1272</v>
      </c>
      <c r="O128" s="241"/>
    </row>
    <row r="129" spans="1:57" ht="12.75">
      <c r="A129" s="258"/>
      <c r="B129" s="259" t="s">
        <v>102</v>
      </c>
      <c r="C129" s="260" t="s">
        <v>1269</v>
      </c>
      <c r="D129" s="261"/>
      <c r="E129" s="262"/>
      <c r="F129" s="360"/>
      <c r="G129" s="264">
        <f>SUM(G126:G128)</f>
        <v>0</v>
      </c>
      <c r="H129" s="265"/>
      <c r="I129" s="266">
        <f>SUM(I126:I128)</f>
        <v>0</v>
      </c>
      <c r="J129" s="265"/>
      <c r="K129" s="266">
        <f>SUM(K126:K128)</f>
        <v>-0.03187</v>
      </c>
      <c r="O129" s="241">
        <v>4</v>
      </c>
      <c r="BA129" s="267">
        <f>SUM(BA126:BA128)</f>
        <v>0</v>
      </c>
      <c r="BB129" s="267">
        <f>SUM(BB126:BB128)</f>
        <v>0</v>
      </c>
      <c r="BC129" s="267">
        <f>SUM(BC126:BC128)</f>
        <v>0</v>
      </c>
      <c r="BD129" s="267">
        <f>SUM(BD126:BD128)</f>
        <v>0</v>
      </c>
      <c r="BE129" s="267">
        <f>SUM(BE126:BE128)</f>
        <v>0</v>
      </c>
    </row>
    <row r="130" spans="1:15" ht="12.75">
      <c r="A130" s="231" t="s">
        <v>98</v>
      </c>
      <c r="B130" s="232" t="s">
        <v>790</v>
      </c>
      <c r="C130" s="233" t="s">
        <v>791</v>
      </c>
      <c r="D130" s="234"/>
      <c r="E130" s="235"/>
      <c r="F130" s="361"/>
      <c r="G130" s="236"/>
      <c r="H130" s="237"/>
      <c r="I130" s="238"/>
      <c r="J130" s="239"/>
      <c r="K130" s="240"/>
      <c r="O130" s="241">
        <v>1</v>
      </c>
    </row>
    <row r="131" spans="1:80" ht="12.75">
      <c r="A131" s="242">
        <v>48</v>
      </c>
      <c r="B131" s="243" t="s">
        <v>793</v>
      </c>
      <c r="C131" s="244" t="s">
        <v>1273</v>
      </c>
      <c r="D131" s="245" t="s">
        <v>120</v>
      </c>
      <c r="E131" s="246">
        <v>8</v>
      </c>
      <c r="F131" s="358"/>
      <c r="G131" s="247">
        <f>E131*F131</f>
        <v>0</v>
      </c>
      <c r="H131" s="248">
        <v>0.00048</v>
      </c>
      <c r="I131" s="249">
        <f>E131*H131</f>
        <v>0.00384</v>
      </c>
      <c r="J131" s="248"/>
      <c r="K131" s="249">
        <f>E131*J131</f>
        <v>0</v>
      </c>
      <c r="O131" s="241">
        <v>2</v>
      </c>
      <c r="AA131" s="214">
        <v>12</v>
      </c>
      <c r="AB131" s="214">
        <v>0</v>
      </c>
      <c r="AC131" s="214">
        <v>94</v>
      </c>
      <c r="AZ131" s="214">
        <v>2</v>
      </c>
      <c r="BA131" s="214">
        <f>IF(AZ131=1,G131,0)</f>
        <v>0</v>
      </c>
      <c r="BB131" s="214">
        <f>IF(AZ131=2,G131,0)</f>
        <v>0</v>
      </c>
      <c r="BC131" s="214">
        <f>IF(AZ131=3,G131,0)</f>
        <v>0</v>
      </c>
      <c r="BD131" s="214">
        <f>IF(AZ131=4,G131,0)</f>
        <v>0</v>
      </c>
      <c r="BE131" s="214">
        <f>IF(AZ131=5,G131,0)</f>
        <v>0</v>
      </c>
      <c r="CA131" s="241">
        <v>12</v>
      </c>
      <c r="CB131" s="241">
        <v>0</v>
      </c>
    </row>
    <row r="132" spans="1:15" ht="12.75">
      <c r="A132" s="250"/>
      <c r="B132" s="253"/>
      <c r="C132" s="468" t="s">
        <v>1274</v>
      </c>
      <c r="D132" s="469"/>
      <c r="E132" s="254">
        <v>8</v>
      </c>
      <c r="F132" s="359"/>
      <c r="G132" s="255"/>
      <c r="H132" s="256"/>
      <c r="I132" s="251"/>
      <c r="J132" s="257"/>
      <c r="K132" s="251"/>
      <c r="M132" s="252" t="s">
        <v>1274</v>
      </c>
      <c r="O132" s="241"/>
    </row>
    <row r="133" spans="1:57" ht="12.75">
      <c r="A133" s="258"/>
      <c r="B133" s="259" t="s">
        <v>102</v>
      </c>
      <c r="C133" s="260" t="s">
        <v>792</v>
      </c>
      <c r="D133" s="261"/>
      <c r="E133" s="262"/>
      <c r="F133" s="360"/>
      <c r="G133" s="264">
        <f>SUM(G130:G132)</f>
        <v>0</v>
      </c>
      <c r="H133" s="265"/>
      <c r="I133" s="266">
        <f>SUM(I130:I132)</f>
        <v>0.00384</v>
      </c>
      <c r="J133" s="265"/>
      <c r="K133" s="266">
        <f>SUM(K130:K132)</f>
        <v>0</v>
      </c>
      <c r="O133" s="241">
        <v>4</v>
      </c>
      <c r="BA133" s="267">
        <f>SUM(BA130:BA132)</f>
        <v>0</v>
      </c>
      <c r="BB133" s="267">
        <f>SUM(BB130:BB132)</f>
        <v>0</v>
      </c>
      <c r="BC133" s="267">
        <f>SUM(BC130:BC132)</f>
        <v>0</v>
      </c>
      <c r="BD133" s="267">
        <f>SUM(BD130:BD132)</f>
        <v>0</v>
      </c>
      <c r="BE133" s="267">
        <f>SUM(BE130:BE132)</f>
        <v>0</v>
      </c>
    </row>
    <row r="134" spans="1:15" ht="12.75">
      <c r="A134" s="231" t="s">
        <v>98</v>
      </c>
      <c r="B134" s="232" t="s">
        <v>1275</v>
      </c>
      <c r="C134" s="233" t="s">
        <v>1276</v>
      </c>
      <c r="D134" s="234"/>
      <c r="E134" s="235"/>
      <c r="F134" s="361"/>
      <c r="G134" s="236"/>
      <c r="H134" s="237"/>
      <c r="I134" s="238"/>
      <c r="J134" s="239"/>
      <c r="K134" s="240"/>
      <c r="O134" s="241">
        <v>1</v>
      </c>
    </row>
    <row r="135" spans="1:80" ht="22.5">
      <c r="A135" s="242">
        <v>49</v>
      </c>
      <c r="B135" s="243" t="s">
        <v>1278</v>
      </c>
      <c r="C135" s="244" t="s">
        <v>1279</v>
      </c>
      <c r="D135" s="245" t="s">
        <v>120</v>
      </c>
      <c r="E135" s="246">
        <v>25</v>
      </c>
      <c r="F135" s="358"/>
      <c r="G135" s="247">
        <f>E135*F135</f>
        <v>0</v>
      </c>
      <c r="H135" s="248">
        <v>2E-05</v>
      </c>
      <c r="I135" s="249">
        <f>E135*H135</f>
        <v>0.0005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7</v>
      </c>
      <c r="AC135" s="214">
        <v>7</v>
      </c>
      <c r="AZ135" s="214">
        <v>2</v>
      </c>
      <c r="BA135" s="214">
        <f>IF(AZ135=1,G135,0)</f>
        <v>0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7</v>
      </c>
    </row>
    <row r="136" spans="1:15" ht="12.75">
      <c r="A136" s="250"/>
      <c r="B136" s="253"/>
      <c r="C136" s="468" t="s">
        <v>1280</v>
      </c>
      <c r="D136" s="469"/>
      <c r="E136" s="254">
        <v>25</v>
      </c>
      <c r="F136" s="359"/>
      <c r="G136" s="255"/>
      <c r="H136" s="256"/>
      <c r="I136" s="251"/>
      <c r="J136" s="257"/>
      <c r="K136" s="251"/>
      <c r="M136" s="252" t="s">
        <v>1280</v>
      </c>
      <c r="O136" s="241"/>
    </row>
    <row r="137" spans="1:80" ht="12.75">
      <c r="A137" s="242">
        <v>50</v>
      </c>
      <c r="B137" s="243" t="s">
        <v>1281</v>
      </c>
      <c r="C137" s="244" t="s">
        <v>1282</v>
      </c>
      <c r="D137" s="245" t="s">
        <v>120</v>
      </c>
      <c r="E137" s="246">
        <v>25</v>
      </c>
      <c r="F137" s="358"/>
      <c r="G137" s="247">
        <f>E137*F137</f>
        <v>0</v>
      </c>
      <c r="H137" s="248">
        <v>0.0008</v>
      </c>
      <c r="I137" s="249">
        <f>E137*H137</f>
        <v>0.02</v>
      </c>
      <c r="J137" s="248"/>
      <c r="K137" s="249">
        <f>E137*J137</f>
        <v>0</v>
      </c>
      <c r="O137" s="241">
        <v>2</v>
      </c>
      <c r="AA137" s="214">
        <v>3</v>
      </c>
      <c r="AB137" s="214">
        <v>7</v>
      </c>
      <c r="AC137" s="214">
        <v>422606892</v>
      </c>
      <c r="AZ137" s="214">
        <v>2</v>
      </c>
      <c r="BA137" s="214">
        <f>IF(AZ137=1,G137,0)</f>
        <v>0</v>
      </c>
      <c r="BB137" s="214">
        <f>IF(AZ137=2,G137,0)</f>
        <v>0</v>
      </c>
      <c r="BC137" s="214">
        <f>IF(AZ137=3,G137,0)</f>
        <v>0</v>
      </c>
      <c r="BD137" s="214">
        <f>IF(AZ137=4,G137,0)</f>
        <v>0</v>
      </c>
      <c r="BE137" s="214">
        <f>IF(AZ137=5,G137,0)</f>
        <v>0</v>
      </c>
      <c r="CA137" s="241">
        <v>3</v>
      </c>
      <c r="CB137" s="241">
        <v>7</v>
      </c>
    </row>
    <row r="138" spans="1:80" ht="12.75">
      <c r="A138" s="242">
        <v>51</v>
      </c>
      <c r="B138" s="243" t="s">
        <v>1283</v>
      </c>
      <c r="C138" s="244" t="s">
        <v>1284</v>
      </c>
      <c r="D138" s="245" t="s">
        <v>673</v>
      </c>
      <c r="E138" s="246">
        <v>0.0205</v>
      </c>
      <c r="F138" s="358"/>
      <c r="G138" s="247">
        <f>E138*F138</f>
        <v>0</v>
      </c>
      <c r="H138" s="248">
        <v>0</v>
      </c>
      <c r="I138" s="249">
        <f>E138*H138</f>
        <v>0</v>
      </c>
      <c r="J138" s="248"/>
      <c r="K138" s="249">
        <f>E138*J138</f>
        <v>0</v>
      </c>
      <c r="O138" s="241">
        <v>2</v>
      </c>
      <c r="AA138" s="214">
        <v>7</v>
      </c>
      <c r="AB138" s="214">
        <v>1001</v>
      </c>
      <c r="AC138" s="214">
        <v>5</v>
      </c>
      <c r="AZ138" s="214">
        <v>2</v>
      </c>
      <c r="BA138" s="214">
        <f>IF(AZ138=1,G138,0)</f>
        <v>0</v>
      </c>
      <c r="BB138" s="214">
        <f>IF(AZ138=2,G138,0)</f>
        <v>0</v>
      </c>
      <c r="BC138" s="214">
        <f>IF(AZ138=3,G138,0)</f>
        <v>0</v>
      </c>
      <c r="BD138" s="214">
        <f>IF(AZ138=4,G138,0)</f>
        <v>0</v>
      </c>
      <c r="BE138" s="214">
        <f>IF(AZ138=5,G138,0)</f>
        <v>0</v>
      </c>
      <c r="CA138" s="241">
        <v>7</v>
      </c>
      <c r="CB138" s="241">
        <v>1001</v>
      </c>
    </row>
    <row r="139" spans="1:57" ht="12.75">
      <c r="A139" s="258"/>
      <c r="B139" s="259" t="s">
        <v>102</v>
      </c>
      <c r="C139" s="260" t="s">
        <v>1277</v>
      </c>
      <c r="D139" s="261"/>
      <c r="E139" s="262"/>
      <c r="F139" s="360"/>
      <c r="G139" s="264">
        <f>SUM(G134:G138)</f>
        <v>0</v>
      </c>
      <c r="H139" s="265"/>
      <c r="I139" s="266">
        <f>SUM(I134:I138)</f>
        <v>0.0205</v>
      </c>
      <c r="J139" s="265"/>
      <c r="K139" s="266">
        <f>SUM(K134:K138)</f>
        <v>0</v>
      </c>
      <c r="O139" s="241">
        <v>4</v>
      </c>
      <c r="BA139" s="267">
        <f>SUM(BA134:BA138)</f>
        <v>0</v>
      </c>
      <c r="BB139" s="267">
        <f>SUM(BB134:BB138)</f>
        <v>0</v>
      </c>
      <c r="BC139" s="267">
        <f>SUM(BC134:BC138)</f>
        <v>0</v>
      </c>
      <c r="BD139" s="267">
        <f>SUM(BD134:BD138)</f>
        <v>0</v>
      </c>
      <c r="BE139" s="267">
        <f>SUM(BE134:BE138)</f>
        <v>0</v>
      </c>
    </row>
    <row r="140" spans="1:15" ht="12.75">
      <c r="A140" s="231" t="s">
        <v>98</v>
      </c>
      <c r="B140" s="232" t="s">
        <v>807</v>
      </c>
      <c r="C140" s="233" t="s">
        <v>808</v>
      </c>
      <c r="D140" s="234"/>
      <c r="E140" s="235"/>
      <c r="F140" s="361"/>
      <c r="G140" s="236"/>
      <c r="H140" s="237"/>
      <c r="I140" s="238"/>
      <c r="J140" s="239"/>
      <c r="K140" s="240"/>
      <c r="O140" s="241">
        <v>1</v>
      </c>
    </row>
    <row r="141" spans="1:80" ht="12.75">
      <c r="A141" s="242">
        <v>52</v>
      </c>
      <c r="B141" s="243" t="s">
        <v>1285</v>
      </c>
      <c r="C141" s="244" t="s">
        <v>1286</v>
      </c>
      <c r="D141" s="245" t="s">
        <v>112</v>
      </c>
      <c r="E141" s="246">
        <v>3.6</v>
      </c>
      <c r="F141" s="358"/>
      <c r="G141" s="247">
        <f>E141*F141</f>
        <v>0</v>
      </c>
      <c r="H141" s="248">
        <v>0.00016</v>
      </c>
      <c r="I141" s="249">
        <f>E141*H141</f>
        <v>0.000576</v>
      </c>
      <c r="J141" s="248">
        <v>-0.00228</v>
      </c>
      <c r="K141" s="249">
        <f>E141*J141</f>
        <v>-0.008208</v>
      </c>
      <c r="O141" s="241">
        <v>2</v>
      </c>
      <c r="AA141" s="214">
        <v>1</v>
      </c>
      <c r="AB141" s="214">
        <v>7</v>
      </c>
      <c r="AC141" s="214">
        <v>7</v>
      </c>
      <c r="AZ141" s="214">
        <v>2</v>
      </c>
      <c r="BA141" s="214">
        <f>IF(AZ141=1,G141,0)</f>
        <v>0</v>
      </c>
      <c r="BB141" s="214">
        <f>IF(AZ141=2,G141,0)</f>
        <v>0</v>
      </c>
      <c r="BC141" s="214">
        <f>IF(AZ141=3,G141,0)</f>
        <v>0</v>
      </c>
      <c r="BD141" s="214">
        <f>IF(AZ141=4,G141,0)</f>
        <v>0</v>
      </c>
      <c r="BE141" s="214">
        <f>IF(AZ141=5,G141,0)</f>
        <v>0</v>
      </c>
      <c r="CA141" s="241">
        <v>1</v>
      </c>
      <c r="CB141" s="241">
        <v>7</v>
      </c>
    </row>
    <row r="142" spans="1:15" ht="12.75">
      <c r="A142" s="250"/>
      <c r="B142" s="253"/>
      <c r="C142" s="468" t="s">
        <v>1287</v>
      </c>
      <c r="D142" s="469"/>
      <c r="E142" s="254">
        <v>3.6</v>
      </c>
      <c r="F142" s="359"/>
      <c r="G142" s="255"/>
      <c r="H142" s="256"/>
      <c r="I142" s="251"/>
      <c r="J142" s="257"/>
      <c r="K142" s="251"/>
      <c r="M142" s="252" t="s">
        <v>1287</v>
      </c>
      <c r="O142" s="241"/>
    </row>
    <row r="143" spans="1:80" ht="22.5">
      <c r="A143" s="242">
        <v>53</v>
      </c>
      <c r="B143" s="243" t="s">
        <v>1288</v>
      </c>
      <c r="C143" s="244" t="s">
        <v>1289</v>
      </c>
      <c r="D143" s="245" t="s">
        <v>112</v>
      </c>
      <c r="E143" s="246">
        <v>3.6</v>
      </c>
      <c r="F143" s="358"/>
      <c r="G143" s="247">
        <f>E143*F143</f>
        <v>0</v>
      </c>
      <c r="H143" s="248">
        <v>0.00413</v>
      </c>
      <c r="I143" s="249">
        <f>E143*H143</f>
        <v>0.014868000000000001</v>
      </c>
      <c r="J143" s="248">
        <v>0</v>
      </c>
      <c r="K143" s="249">
        <f>E143*J143</f>
        <v>0</v>
      </c>
      <c r="O143" s="241">
        <v>2</v>
      </c>
      <c r="AA143" s="214">
        <v>1</v>
      </c>
      <c r="AB143" s="214">
        <v>7</v>
      </c>
      <c r="AC143" s="214">
        <v>7</v>
      </c>
      <c r="AZ143" s="214">
        <v>2</v>
      </c>
      <c r="BA143" s="214">
        <f>IF(AZ143=1,G143,0)</f>
        <v>0</v>
      </c>
      <c r="BB143" s="214">
        <f>IF(AZ143=2,G143,0)</f>
        <v>0</v>
      </c>
      <c r="BC143" s="214">
        <f>IF(AZ143=3,G143,0)</f>
        <v>0</v>
      </c>
      <c r="BD143" s="214">
        <f>IF(AZ143=4,G143,0)</f>
        <v>0</v>
      </c>
      <c r="BE143" s="214">
        <f>IF(AZ143=5,G143,0)</f>
        <v>0</v>
      </c>
      <c r="CA143" s="241">
        <v>1</v>
      </c>
      <c r="CB143" s="241">
        <v>7</v>
      </c>
    </row>
    <row r="144" spans="1:15" ht="12.75">
      <c r="A144" s="250"/>
      <c r="B144" s="253"/>
      <c r="C144" s="468" t="s">
        <v>1287</v>
      </c>
      <c r="D144" s="469"/>
      <c r="E144" s="254">
        <v>3.6</v>
      </c>
      <c r="F144" s="359"/>
      <c r="G144" s="255"/>
      <c r="H144" s="256"/>
      <c r="I144" s="251"/>
      <c r="J144" s="257"/>
      <c r="K144" s="251"/>
      <c r="M144" s="252" t="s">
        <v>1287</v>
      </c>
      <c r="O144" s="241"/>
    </row>
    <row r="145" spans="1:80" ht="12.75">
      <c r="A145" s="242">
        <v>54</v>
      </c>
      <c r="B145" s="243" t="s">
        <v>822</v>
      </c>
      <c r="C145" s="244" t="s">
        <v>823</v>
      </c>
      <c r="D145" s="245" t="s">
        <v>125</v>
      </c>
      <c r="E145" s="246">
        <v>0.0275</v>
      </c>
      <c r="F145" s="358"/>
      <c r="G145" s="247">
        <f>E145*F145</f>
        <v>0</v>
      </c>
      <c r="H145" s="248">
        <v>0.02357</v>
      </c>
      <c r="I145" s="249">
        <f>E145*H145</f>
        <v>0.0006481750000000001</v>
      </c>
      <c r="J145" s="248">
        <v>0</v>
      </c>
      <c r="K145" s="249">
        <f>E145*J145</f>
        <v>0</v>
      </c>
      <c r="O145" s="241">
        <v>2</v>
      </c>
      <c r="AA145" s="214">
        <v>1</v>
      </c>
      <c r="AB145" s="214">
        <v>7</v>
      </c>
      <c r="AC145" s="214">
        <v>7</v>
      </c>
      <c r="AZ145" s="214">
        <v>2</v>
      </c>
      <c r="BA145" s="214">
        <f>IF(AZ145=1,G145,0)</f>
        <v>0</v>
      </c>
      <c r="BB145" s="214">
        <f>IF(AZ145=2,G145,0)</f>
        <v>0</v>
      </c>
      <c r="BC145" s="214">
        <f>IF(AZ145=3,G145,0)</f>
        <v>0</v>
      </c>
      <c r="BD145" s="214">
        <f>IF(AZ145=4,G145,0)</f>
        <v>0</v>
      </c>
      <c r="BE145" s="214">
        <f>IF(AZ145=5,G145,0)</f>
        <v>0</v>
      </c>
      <c r="CA145" s="241">
        <v>1</v>
      </c>
      <c r="CB145" s="241">
        <v>7</v>
      </c>
    </row>
    <row r="146" spans="1:15" ht="12.75">
      <c r="A146" s="250"/>
      <c r="B146" s="253"/>
      <c r="C146" s="468" t="s">
        <v>1290</v>
      </c>
      <c r="D146" s="469"/>
      <c r="E146" s="254">
        <v>0.0275</v>
      </c>
      <c r="F146" s="359"/>
      <c r="G146" s="255"/>
      <c r="H146" s="256"/>
      <c r="I146" s="251"/>
      <c r="J146" s="257"/>
      <c r="K146" s="251"/>
      <c r="M146" s="252" t="s">
        <v>1290</v>
      </c>
      <c r="O146" s="241"/>
    </row>
    <row r="147" spans="1:80" ht="12.75">
      <c r="A147" s="242">
        <v>55</v>
      </c>
      <c r="B147" s="243" t="s">
        <v>861</v>
      </c>
      <c r="C147" s="244" t="s">
        <v>862</v>
      </c>
      <c r="D147" s="245" t="s">
        <v>673</v>
      </c>
      <c r="E147" s="246">
        <v>0.016092175</v>
      </c>
      <c r="F147" s="358"/>
      <c r="G147" s="247">
        <f>E147*F147</f>
        <v>0</v>
      </c>
      <c r="H147" s="248">
        <v>0</v>
      </c>
      <c r="I147" s="249">
        <f>E147*H147</f>
        <v>0</v>
      </c>
      <c r="J147" s="248"/>
      <c r="K147" s="249">
        <f>E147*J147</f>
        <v>0</v>
      </c>
      <c r="O147" s="241">
        <v>2</v>
      </c>
      <c r="AA147" s="214">
        <v>7</v>
      </c>
      <c r="AB147" s="214">
        <v>1001</v>
      </c>
      <c r="AC147" s="214">
        <v>5</v>
      </c>
      <c r="AZ147" s="214">
        <v>2</v>
      </c>
      <c r="BA147" s="214">
        <f>IF(AZ147=1,G147,0)</f>
        <v>0</v>
      </c>
      <c r="BB147" s="214">
        <f>IF(AZ147=2,G147,0)</f>
        <v>0</v>
      </c>
      <c r="BC147" s="214">
        <f>IF(AZ147=3,G147,0)</f>
        <v>0</v>
      </c>
      <c r="BD147" s="214">
        <f>IF(AZ147=4,G147,0)</f>
        <v>0</v>
      </c>
      <c r="BE147" s="214">
        <f>IF(AZ147=5,G147,0)</f>
        <v>0</v>
      </c>
      <c r="CA147" s="241">
        <v>7</v>
      </c>
      <c r="CB147" s="241">
        <v>1001</v>
      </c>
    </row>
    <row r="148" spans="1:57" ht="12.75">
      <c r="A148" s="258"/>
      <c r="B148" s="259" t="s">
        <v>102</v>
      </c>
      <c r="C148" s="260" t="s">
        <v>809</v>
      </c>
      <c r="D148" s="261"/>
      <c r="E148" s="262"/>
      <c r="F148" s="360"/>
      <c r="G148" s="264">
        <f>SUM(G140:G147)</f>
        <v>0</v>
      </c>
      <c r="H148" s="265"/>
      <c r="I148" s="266">
        <f>SUM(I140:I147)</f>
        <v>0.016092175</v>
      </c>
      <c r="J148" s="265"/>
      <c r="K148" s="266">
        <f>SUM(K140:K147)</f>
        <v>-0.008208</v>
      </c>
      <c r="O148" s="241">
        <v>4</v>
      </c>
      <c r="BA148" s="267">
        <f>SUM(BA140:BA147)</f>
        <v>0</v>
      </c>
      <c r="BB148" s="267">
        <f>SUM(BB140:BB147)</f>
        <v>0</v>
      </c>
      <c r="BC148" s="267">
        <f>SUM(BC140:BC147)</f>
        <v>0</v>
      </c>
      <c r="BD148" s="267">
        <f>SUM(BD140:BD147)</f>
        <v>0</v>
      </c>
      <c r="BE148" s="267">
        <f>SUM(BE140:BE147)</f>
        <v>0</v>
      </c>
    </row>
    <row r="149" spans="1:15" ht="12.75">
      <c r="A149" s="231" t="s">
        <v>98</v>
      </c>
      <c r="B149" s="232" t="s">
        <v>863</v>
      </c>
      <c r="C149" s="233" t="s">
        <v>864</v>
      </c>
      <c r="D149" s="234"/>
      <c r="E149" s="235"/>
      <c r="F149" s="361"/>
      <c r="G149" s="236"/>
      <c r="H149" s="237"/>
      <c r="I149" s="238"/>
      <c r="J149" s="239"/>
      <c r="K149" s="240"/>
      <c r="O149" s="241">
        <v>1</v>
      </c>
    </row>
    <row r="150" spans="1:80" ht="22.5">
      <c r="A150" s="242">
        <v>56</v>
      </c>
      <c r="B150" s="243" t="s">
        <v>1291</v>
      </c>
      <c r="C150" s="244" t="s">
        <v>1292</v>
      </c>
      <c r="D150" s="245" t="s">
        <v>120</v>
      </c>
      <c r="E150" s="246">
        <v>4.8</v>
      </c>
      <c r="F150" s="358"/>
      <c r="G150" s="247">
        <f>E150*F150</f>
        <v>0</v>
      </c>
      <c r="H150" s="248">
        <v>0.0098</v>
      </c>
      <c r="I150" s="249">
        <f>E150*H150</f>
        <v>0.04704</v>
      </c>
      <c r="J150" s="248"/>
      <c r="K150" s="249">
        <f>E150*J150</f>
        <v>0</v>
      </c>
      <c r="O150" s="241">
        <v>2</v>
      </c>
      <c r="AA150" s="214">
        <v>12</v>
      </c>
      <c r="AB150" s="214">
        <v>0</v>
      </c>
      <c r="AC150" s="214">
        <v>90</v>
      </c>
      <c r="AZ150" s="214">
        <v>2</v>
      </c>
      <c r="BA150" s="214">
        <f>IF(AZ150=1,G150,0)</f>
        <v>0</v>
      </c>
      <c r="BB150" s="214">
        <f>IF(AZ150=2,G150,0)</f>
        <v>0</v>
      </c>
      <c r="BC150" s="214">
        <f>IF(AZ150=3,G150,0)</f>
        <v>0</v>
      </c>
      <c r="BD150" s="214">
        <f>IF(AZ150=4,G150,0)</f>
        <v>0</v>
      </c>
      <c r="BE150" s="214">
        <f>IF(AZ150=5,G150,0)</f>
        <v>0</v>
      </c>
      <c r="CA150" s="241">
        <v>12</v>
      </c>
      <c r="CB150" s="241">
        <v>0</v>
      </c>
    </row>
    <row r="151" spans="1:15" ht="12.75">
      <c r="A151" s="250"/>
      <c r="B151" s="253"/>
      <c r="C151" s="468" t="s">
        <v>1293</v>
      </c>
      <c r="D151" s="469"/>
      <c r="E151" s="254">
        <v>4.8</v>
      </c>
      <c r="F151" s="359"/>
      <c r="G151" s="255"/>
      <c r="H151" s="256"/>
      <c r="I151" s="251"/>
      <c r="J151" s="257"/>
      <c r="K151" s="251"/>
      <c r="M151" s="252" t="s">
        <v>1293</v>
      </c>
      <c r="O151" s="241"/>
    </row>
    <row r="152" spans="1:80" ht="22.5">
      <c r="A152" s="242">
        <v>57</v>
      </c>
      <c r="B152" s="243" t="s">
        <v>1294</v>
      </c>
      <c r="C152" s="244" t="s">
        <v>1295</v>
      </c>
      <c r="D152" s="245" t="s">
        <v>120</v>
      </c>
      <c r="E152" s="246">
        <v>6</v>
      </c>
      <c r="F152" s="358"/>
      <c r="G152" s="247">
        <f>E152*F152</f>
        <v>0</v>
      </c>
      <c r="H152" s="248">
        <v>0.0098</v>
      </c>
      <c r="I152" s="249">
        <f>E152*H152</f>
        <v>0.0588</v>
      </c>
      <c r="J152" s="248"/>
      <c r="K152" s="249">
        <f>E152*J152</f>
        <v>0</v>
      </c>
      <c r="O152" s="241">
        <v>2</v>
      </c>
      <c r="AA152" s="214">
        <v>12</v>
      </c>
      <c r="AB152" s="214">
        <v>0</v>
      </c>
      <c r="AC152" s="214">
        <v>91</v>
      </c>
      <c r="AZ152" s="214">
        <v>2</v>
      </c>
      <c r="BA152" s="214">
        <f>IF(AZ152=1,G152,0)</f>
        <v>0</v>
      </c>
      <c r="BB152" s="214">
        <f>IF(AZ152=2,G152,0)</f>
        <v>0</v>
      </c>
      <c r="BC152" s="214">
        <f>IF(AZ152=3,G152,0)</f>
        <v>0</v>
      </c>
      <c r="BD152" s="214">
        <f>IF(AZ152=4,G152,0)</f>
        <v>0</v>
      </c>
      <c r="BE152" s="214">
        <f>IF(AZ152=5,G152,0)</f>
        <v>0</v>
      </c>
      <c r="CA152" s="241">
        <v>12</v>
      </c>
      <c r="CB152" s="241">
        <v>0</v>
      </c>
    </row>
    <row r="153" spans="1:15" ht="12.75">
      <c r="A153" s="250"/>
      <c r="B153" s="253"/>
      <c r="C153" s="468" t="s">
        <v>1296</v>
      </c>
      <c r="D153" s="469"/>
      <c r="E153" s="254">
        <v>6</v>
      </c>
      <c r="F153" s="359"/>
      <c r="G153" s="255"/>
      <c r="H153" s="256"/>
      <c r="I153" s="251"/>
      <c r="J153" s="257"/>
      <c r="K153" s="251"/>
      <c r="M153" s="252" t="s">
        <v>1296</v>
      </c>
      <c r="O153" s="241"/>
    </row>
    <row r="154" spans="1:80" ht="22.5">
      <c r="A154" s="242">
        <v>58</v>
      </c>
      <c r="B154" s="243" t="s">
        <v>1297</v>
      </c>
      <c r="C154" s="244" t="s">
        <v>1298</v>
      </c>
      <c r="D154" s="245" t="s">
        <v>120</v>
      </c>
      <c r="E154" s="246">
        <v>3.6</v>
      </c>
      <c r="F154" s="358"/>
      <c r="G154" s="247">
        <f>E154*F154</f>
        <v>0</v>
      </c>
      <c r="H154" s="248">
        <v>0.0098</v>
      </c>
      <c r="I154" s="249">
        <f>E154*H154</f>
        <v>0.03528</v>
      </c>
      <c r="J154" s="248"/>
      <c r="K154" s="249">
        <f>E154*J154</f>
        <v>0</v>
      </c>
      <c r="O154" s="241">
        <v>2</v>
      </c>
      <c r="AA154" s="214">
        <v>12</v>
      </c>
      <c r="AB154" s="214">
        <v>0</v>
      </c>
      <c r="AC154" s="214">
        <v>92</v>
      </c>
      <c r="AZ154" s="214">
        <v>2</v>
      </c>
      <c r="BA154" s="214">
        <f>IF(AZ154=1,G154,0)</f>
        <v>0</v>
      </c>
      <c r="BB154" s="214">
        <f>IF(AZ154=2,G154,0)</f>
        <v>0</v>
      </c>
      <c r="BC154" s="214">
        <f>IF(AZ154=3,G154,0)</f>
        <v>0</v>
      </c>
      <c r="BD154" s="214">
        <f>IF(AZ154=4,G154,0)</f>
        <v>0</v>
      </c>
      <c r="BE154" s="214">
        <f>IF(AZ154=5,G154,0)</f>
        <v>0</v>
      </c>
      <c r="CA154" s="241">
        <v>12</v>
      </c>
      <c r="CB154" s="241">
        <v>0</v>
      </c>
    </row>
    <row r="155" spans="1:15" ht="12.75">
      <c r="A155" s="250"/>
      <c r="B155" s="253"/>
      <c r="C155" s="468" t="s">
        <v>1299</v>
      </c>
      <c r="D155" s="469"/>
      <c r="E155" s="254">
        <v>3.6</v>
      </c>
      <c r="F155" s="359"/>
      <c r="G155" s="255"/>
      <c r="H155" s="256"/>
      <c r="I155" s="251"/>
      <c r="J155" s="257"/>
      <c r="K155" s="251"/>
      <c r="M155" s="252" t="s">
        <v>1299</v>
      </c>
      <c r="O155" s="241"/>
    </row>
    <row r="156" spans="1:80" ht="22.5">
      <c r="A156" s="242">
        <v>59</v>
      </c>
      <c r="B156" s="243" t="s">
        <v>1300</v>
      </c>
      <c r="C156" s="244" t="s">
        <v>1301</v>
      </c>
      <c r="D156" s="245" t="s">
        <v>120</v>
      </c>
      <c r="E156" s="246">
        <v>6.4</v>
      </c>
      <c r="F156" s="358"/>
      <c r="G156" s="247">
        <f>E156*F156</f>
        <v>0</v>
      </c>
      <c r="H156" s="248">
        <v>0.0098</v>
      </c>
      <c r="I156" s="249">
        <f>E156*H156</f>
        <v>0.06272</v>
      </c>
      <c r="J156" s="248"/>
      <c r="K156" s="249">
        <f>E156*J156</f>
        <v>0</v>
      </c>
      <c r="O156" s="241">
        <v>2</v>
      </c>
      <c r="AA156" s="214">
        <v>12</v>
      </c>
      <c r="AB156" s="214">
        <v>0</v>
      </c>
      <c r="AC156" s="214">
        <v>93</v>
      </c>
      <c r="AZ156" s="214">
        <v>2</v>
      </c>
      <c r="BA156" s="214">
        <f>IF(AZ156=1,G156,0)</f>
        <v>0</v>
      </c>
      <c r="BB156" s="214">
        <f>IF(AZ156=2,G156,0)</f>
        <v>0</v>
      </c>
      <c r="BC156" s="214">
        <f>IF(AZ156=3,G156,0)</f>
        <v>0</v>
      </c>
      <c r="BD156" s="214">
        <f>IF(AZ156=4,G156,0)</f>
        <v>0</v>
      </c>
      <c r="BE156" s="214">
        <f>IF(AZ156=5,G156,0)</f>
        <v>0</v>
      </c>
      <c r="CA156" s="241">
        <v>12</v>
      </c>
      <c r="CB156" s="241">
        <v>0</v>
      </c>
    </row>
    <row r="157" spans="1:15" ht="12.75">
      <c r="A157" s="250"/>
      <c r="B157" s="253"/>
      <c r="C157" s="468" t="s">
        <v>1302</v>
      </c>
      <c r="D157" s="469"/>
      <c r="E157" s="254">
        <v>6.4</v>
      </c>
      <c r="F157" s="359"/>
      <c r="G157" s="255"/>
      <c r="H157" s="256"/>
      <c r="I157" s="251"/>
      <c r="J157" s="257"/>
      <c r="K157" s="251"/>
      <c r="M157" s="252" t="s">
        <v>1302</v>
      </c>
      <c r="O157" s="241"/>
    </row>
    <row r="158" spans="1:57" ht="12.75">
      <c r="A158" s="258"/>
      <c r="B158" s="259" t="s">
        <v>102</v>
      </c>
      <c r="C158" s="260" t="s">
        <v>865</v>
      </c>
      <c r="D158" s="261"/>
      <c r="E158" s="262"/>
      <c r="F158" s="360"/>
      <c r="G158" s="264">
        <f>SUM(G149:G157)</f>
        <v>0</v>
      </c>
      <c r="H158" s="265"/>
      <c r="I158" s="266">
        <f>SUM(I149:I157)</f>
        <v>0.20384</v>
      </c>
      <c r="J158" s="265"/>
      <c r="K158" s="266">
        <f>SUM(K149:K157)</f>
        <v>0</v>
      </c>
      <c r="O158" s="241">
        <v>4</v>
      </c>
      <c r="BA158" s="267">
        <f>SUM(BA149:BA157)</f>
        <v>0</v>
      </c>
      <c r="BB158" s="267">
        <f>SUM(BB149:BB157)</f>
        <v>0</v>
      </c>
      <c r="BC158" s="267">
        <f>SUM(BC149:BC157)</f>
        <v>0</v>
      </c>
      <c r="BD158" s="267">
        <f>SUM(BD149:BD157)</f>
        <v>0</v>
      </c>
      <c r="BE158" s="267">
        <f>SUM(BE149:BE157)</f>
        <v>0</v>
      </c>
    </row>
    <row r="159" spans="1:15" ht="12.75">
      <c r="A159" s="231" t="s">
        <v>98</v>
      </c>
      <c r="B159" s="232" t="s">
        <v>1303</v>
      </c>
      <c r="C159" s="233" t="s">
        <v>1304</v>
      </c>
      <c r="D159" s="234"/>
      <c r="E159" s="235"/>
      <c r="F159" s="361"/>
      <c r="G159" s="236"/>
      <c r="H159" s="237"/>
      <c r="I159" s="238"/>
      <c r="J159" s="239"/>
      <c r="K159" s="240"/>
      <c r="O159" s="241">
        <v>1</v>
      </c>
    </row>
    <row r="160" spans="1:80" ht="12.75">
      <c r="A160" s="242">
        <v>60</v>
      </c>
      <c r="B160" s="243" t="s">
        <v>1306</v>
      </c>
      <c r="C160" s="244" t="s">
        <v>1307</v>
      </c>
      <c r="D160" s="245" t="s">
        <v>112</v>
      </c>
      <c r="E160" s="246">
        <v>3.6</v>
      </c>
      <c r="F160" s="358"/>
      <c r="G160" s="247">
        <f>E160*F160</f>
        <v>0</v>
      </c>
      <c r="H160" s="248">
        <v>0</v>
      </c>
      <c r="I160" s="249">
        <f>E160*H160</f>
        <v>0</v>
      </c>
      <c r="J160" s="248">
        <v>-0.021</v>
      </c>
      <c r="K160" s="249">
        <f>E160*J160</f>
        <v>-0.0756</v>
      </c>
      <c r="O160" s="241">
        <v>2</v>
      </c>
      <c r="AA160" s="214">
        <v>1</v>
      </c>
      <c r="AB160" s="214">
        <v>7</v>
      </c>
      <c r="AC160" s="214">
        <v>7</v>
      </c>
      <c r="AZ160" s="214">
        <v>2</v>
      </c>
      <c r="BA160" s="214">
        <f>IF(AZ160=1,G160,0)</f>
        <v>0</v>
      </c>
      <c r="BB160" s="214">
        <f>IF(AZ160=2,G160,0)</f>
        <v>0</v>
      </c>
      <c r="BC160" s="214">
        <f>IF(AZ160=3,G160,0)</f>
        <v>0</v>
      </c>
      <c r="BD160" s="214">
        <f>IF(AZ160=4,G160,0)</f>
        <v>0</v>
      </c>
      <c r="BE160" s="214">
        <f>IF(AZ160=5,G160,0)</f>
        <v>0</v>
      </c>
      <c r="CA160" s="241">
        <v>1</v>
      </c>
      <c r="CB160" s="241">
        <v>7</v>
      </c>
    </row>
    <row r="161" spans="1:15" ht="12.75">
      <c r="A161" s="250"/>
      <c r="B161" s="253"/>
      <c r="C161" s="468" t="s">
        <v>1287</v>
      </c>
      <c r="D161" s="469"/>
      <c r="E161" s="254">
        <v>3.6</v>
      </c>
      <c r="F161" s="359"/>
      <c r="G161" s="255"/>
      <c r="H161" s="256"/>
      <c r="I161" s="251"/>
      <c r="J161" s="257"/>
      <c r="K161" s="251"/>
      <c r="M161" s="252" t="s">
        <v>1287</v>
      </c>
      <c r="O161" s="241"/>
    </row>
    <row r="162" spans="1:80" ht="12.75">
      <c r="A162" s="242">
        <v>61</v>
      </c>
      <c r="B162" s="243" t="s">
        <v>1308</v>
      </c>
      <c r="C162" s="244" t="s">
        <v>1309</v>
      </c>
      <c r="D162" s="245" t="s">
        <v>112</v>
      </c>
      <c r="E162" s="246">
        <v>3.6</v>
      </c>
      <c r="F162" s="358"/>
      <c r="G162" s="247">
        <f>E162*F162</f>
        <v>0</v>
      </c>
      <c r="H162" s="248">
        <v>0</v>
      </c>
      <c r="I162" s="249">
        <f>E162*H162</f>
        <v>0</v>
      </c>
      <c r="J162" s="248">
        <v>0</v>
      </c>
      <c r="K162" s="249">
        <f>E162*J162</f>
        <v>0</v>
      </c>
      <c r="O162" s="241">
        <v>2</v>
      </c>
      <c r="AA162" s="214">
        <v>1</v>
      </c>
      <c r="AB162" s="214">
        <v>7</v>
      </c>
      <c r="AC162" s="214">
        <v>7</v>
      </c>
      <c r="AZ162" s="214">
        <v>2</v>
      </c>
      <c r="BA162" s="214">
        <f>IF(AZ162=1,G162,0)</f>
        <v>0</v>
      </c>
      <c r="BB162" s="214">
        <f>IF(AZ162=2,G162,0)</f>
        <v>0</v>
      </c>
      <c r="BC162" s="214">
        <f>IF(AZ162=3,G162,0)</f>
        <v>0</v>
      </c>
      <c r="BD162" s="214">
        <f>IF(AZ162=4,G162,0)</f>
        <v>0</v>
      </c>
      <c r="BE162" s="214">
        <f>IF(AZ162=5,G162,0)</f>
        <v>0</v>
      </c>
      <c r="CA162" s="241">
        <v>1</v>
      </c>
      <c r="CB162" s="241">
        <v>7</v>
      </c>
    </row>
    <row r="163" spans="1:15" ht="12.75">
      <c r="A163" s="250"/>
      <c r="B163" s="253"/>
      <c r="C163" s="468" t="s">
        <v>1287</v>
      </c>
      <c r="D163" s="469"/>
      <c r="E163" s="254">
        <v>3.6</v>
      </c>
      <c r="F163" s="359"/>
      <c r="G163" s="255"/>
      <c r="H163" s="256"/>
      <c r="I163" s="251"/>
      <c r="J163" s="257"/>
      <c r="K163" s="251"/>
      <c r="M163" s="252" t="s">
        <v>1287</v>
      </c>
      <c r="O163" s="241"/>
    </row>
    <row r="164" spans="1:80" ht="12.75">
      <c r="A164" s="242">
        <v>62</v>
      </c>
      <c r="B164" s="243" t="s">
        <v>1310</v>
      </c>
      <c r="C164" s="244" t="s">
        <v>1311</v>
      </c>
      <c r="D164" s="245" t="s">
        <v>112</v>
      </c>
      <c r="E164" s="246">
        <v>3.6</v>
      </c>
      <c r="F164" s="358"/>
      <c r="G164" s="247">
        <f>E164*F164</f>
        <v>0</v>
      </c>
      <c r="H164" s="248">
        <v>0.00029</v>
      </c>
      <c r="I164" s="249">
        <f>E164*H164</f>
        <v>0.001044</v>
      </c>
      <c r="J164" s="248">
        <v>0</v>
      </c>
      <c r="K164" s="249">
        <f>E164*J164</f>
        <v>0</v>
      </c>
      <c r="O164" s="241">
        <v>2</v>
      </c>
      <c r="AA164" s="214">
        <v>1</v>
      </c>
      <c r="AB164" s="214">
        <v>7</v>
      </c>
      <c r="AC164" s="214">
        <v>7</v>
      </c>
      <c r="AZ164" s="214">
        <v>2</v>
      </c>
      <c r="BA164" s="214">
        <f>IF(AZ164=1,G164,0)</f>
        <v>0</v>
      </c>
      <c r="BB164" s="214">
        <f>IF(AZ164=2,G164,0)</f>
        <v>0</v>
      </c>
      <c r="BC164" s="214">
        <f>IF(AZ164=3,G164,0)</f>
        <v>0</v>
      </c>
      <c r="BD164" s="214">
        <f>IF(AZ164=4,G164,0)</f>
        <v>0</v>
      </c>
      <c r="BE164" s="214">
        <f>IF(AZ164=5,G164,0)</f>
        <v>0</v>
      </c>
      <c r="CA164" s="241">
        <v>1</v>
      </c>
      <c r="CB164" s="241">
        <v>7</v>
      </c>
    </row>
    <row r="165" spans="1:15" ht="12.75">
      <c r="A165" s="250"/>
      <c r="B165" s="253"/>
      <c r="C165" s="468" t="s">
        <v>1287</v>
      </c>
      <c r="D165" s="469"/>
      <c r="E165" s="254">
        <v>3.6</v>
      </c>
      <c r="F165" s="359"/>
      <c r="G165" s="255"/>
      <c r="H165" s="256"/>
      <c r="I165" s="251"/>
      <c r="J165" s="257"/>
      <c r="K165" s="251"/>
      <c r="M165" s="252" t="s">
        <v>1287</v>
      </c>
      <c r="O165" s="241"/>
    </row>
    <row r="166" spans="1:80" ht="22.5">
      <c r="A166" s="242">
        <v>63</v>
      </c>
      <c r="B166" s="243" t="s">
        <v>1312</v>
      </c>
      <c r="C166" s="244" t="s">
        <v>1313</v>
      </c>
      <c r="D166" s="245" t="s">
        <v>296</v>
      </c>
      <c r="E166" s="246">
        <v>2</v>
      </c>
      <c r="F166" s="358"/>
      <c r="G166" s="247">
        <f>E166*F166</f>
        <v>0</v>
      </c>
      <c r="H166" s="248">
        <v>0</v>
      </c>
      <c r="I166" s="249">
        <f>E166*H166</f>
        <v>0</v>
      </c>
      <c r="J166" s="248"/>
      <c r="K166" s="249">
        <f>E166*J166</f>
        <v>0</v>
      </c>
      <c r="O166" s="241">
        <v>2</v>
      </c>
      <c r="AA166" s="214">
        <v>12</v>
      </c>
      <c r="AB166" s="214">
        <v>0</v>
      </c>
      <c r="AC166" s="214">
        <v>88</v>
      </c>
      <c r="AZ166" s="214">
        <v>2</v>
      </c>
      <c r="BA166" s="214">
        <f>IF(AZ166=1,G166,0)</f>
        <v>0</v>
      </c>
      <c r="BB166" s="214">
        <f>IF(AZ166=2,G166,0)</f>
        <v>0</v>
      </c>
      <c r="BC166" s="214">
        <f>IF(AZ166=3,G166,0)</f>
        <v>0</v>
      </c>
      <c r="BD166" s="214">
        <f>IF(AZ166=4,G166,0)</f>
        <v>0</v>
      </c>
      <c r="BE166" s="214">
        <f>IF(AZ166=5,G166,0)</f>
        <v>0</v>
      </c>
      <c r="CA166" s="241">
        <v>12</v>
      </c>
      <c r="CB166" s="241">
        <v>0</v>
      </c>
    </row>
    <row r="167" spans="1:15" ht="12.75">
      <c r="A167" s="250"/>
      <c r="B167" s="253"/>
      <c r="C167" s="468" t="s">
        <v>1314</v>
      </c>
      <c r="D167" s="469"/>
      <c r="E167" s="254">
        <v>2</v>
      </c>
      <c r="F167" s="359"/>
      <c r="G167" s="255"/>
      <c r="H167" s="256"/>
      <c r="I167" s="251"/>
      <c r="J167" s="257"/>
      <c r="K167" s="251"/>
      <c r="M167" s="252" t="s">
        <v>1314</v>
      </c>
      <c r="O167" s="241"/>
    </row>
    <row r="168" spans="1:80" ht="22.5">
      <c r="A168" s="242">
        <v>64</v>
      </c>
      <c r="B168" s="243" t="s">
        <v>1315</v>
      </c>
      <c r="C168" s="244" t="s">
        <v>1316</v>
      </c>
      <c r="D168" s="245" t="s">
        <v>296</v>
      </c>
      <c r="E168" s="246">
        <v>2</v>
      </c>
      <c r="F168" s="358"/>
      <c r="G168" s="247">
        <f>E168*F168</f>
        <v>0</v>
      </c>
      <c r="H168" s="248">
        <v>0</v>
      </c>
      <c r="I168" s="249">
        <f>E168*H168</f>
        <v>0</v>
      </c>
      <c r="J168" s="248"/>
      <c r="K168" s="249">
        <f>E168*J168</f>
        <v>0</v>
      </c>
      <c r="O168" s="241">
        <v>2</v>
      </c>
      <c r="AA168" s="214">
        <v>12</v>
      </c>
      <c r="AB168" s="214">
        <v>0</v>
      </c>
      <c r="AC168" s="214">
        <v>106</v>
      </c>
      <c r="AZ168" s="214">
        <v>2</v>
      </c>
      <c r="BA168" s="214">
        <f>IF(AZ168=1,G168,0)</f>
        <v>0</v>
      </c>
      <c r="BB168" s="214">
        <f>IF(AZ168=2,G168,0)</f>
        <v>0</v>
      </c>
      <c r="BC168" s="214">
        <f>IF(AZ168=3,G168,0)</f>
        <v>0</v>
      </c>
      <c r="BD168" s="214">
        <f>IF(AZ168=4,G168,0)</f>
        <v>0</v>
      </c>
      <c r="BE168" s="214">
        <f>IF(AZ168=5,G168,0)</f>
        <v>0</v>
      </c>
      <c r="CA168" s="241">
        <v>12</v>
      </c>
      <c r="CB168" s="241">
        <v>0</v>
      </c>
    </row>
    <row r="169" spans="1:15" ht="12.75">
      <c r="A169" s="250"/>
      <c r="B169" s="253"/>
      <c r="C169" s="468" t="s">
        <v>1314</v>
      </c>
      <c r="D169" s="469"/>
      <c r="E169" s="254">
        <v>2</v>
      </c>
      <c r="F169" s="359"/>
      <c r="G169" s="255"/>
      <c r="H169" s="256"/>
      <c r="I169" s="251"/>
      <c r="J169" s="257"/>
      <c r="K169" s="251"/>
      <c r="M169" s="252" t="s">
        <v>1314</v>
      </c>
      <c r="O169" s="241"/>
    </row>
    <row r="170" spans="1:80" ht="12.75">
      <c r="A170" s="242">
        <v>65</v>
      </c>
      <c r="B170" s="243" t="s">
        <v>1317</v>
      </c>
      <c r="C170" s="244" t="s">
        <v>1318</v>
      </c>
      <c r="D170" s="245" t="s">
        <v>673</v>
      </c>
      <c r="E170" s="246">
        <v>0.001044</v>
      </c>
      <c r="F170" s="358"/>
      <c r="G170" s="247">
        <f>E170*F170</f>
        <v>0</v>
      </c>
      <c r="H170" s="248">
        <v>0</v>
      </c>
      <c r="I170" s="249">
        <f>E170*H170</f>
        <v>0</v>
      </c>
      <c r="J170" s="248"/>
      <c r="K170" s="249">
        <f>E170*J170</f>
        <v>0</v>
      </c>
      <c r="O170" s="241">
        <v>2</v>
      </c>
      <c r="AA170" s="214">
        <v>7</v>
      </c>
      <c r="AB170" s="214">
        <v>1001</v>
      </c>
      <c r="AC170" s="214">
        <v>5</v>
      </c>
      <c r="AZ170" s="214">
        <v>2</v>
      </c>
      <c r="BA170" s="214">
        <f>IF(AZ170=1,G170,0)</f>
        <v>0</v>
      </c>
      <c r="BB170" s="214">
        <f>IF(AZ170=2,G170,0)</f>
        <v>0</v>
      </c>
      <c r="BC170" s="214">
        <f>IF(AZ170=3,G170,0)</f>
        <v>0</v>
      </c>
      <c r="BD170" s="214">
        <f>IF(AZ170=4,G170,0)</f>
        <v>0</v>
      </c>
      <c r="BE170" s="214">
        <f>IF(AZ170=5,G170,0)</f>
        <v>0</v>
      </c>
      <c r="CA170" s="241">
        <v>7</v>
      </c>
      <c r="CB170" s="241">
        <v>1001</v>
      </c>
    </row>
    <row r="171" spans="1:57" ht="12.75">
      <c r="A171" s="258"/>
      <c r="B171" s="259" t="s">
        <v>102</v>
      </c>
      <c r="C171" s="260" t="s">
        <v>1305</v>
      </c>
      <c r="D171" s="261"/>
      <c r="E171" s="262"/>
      <c r="F171" s="360"/>
      <c r="G171" s="264">
        <f>SUM(G159:G170)</f>
        <v>0</v>
      </c>
      <c r="H171" s="265"/>
      <c r="I171" s="266">
        <f>SUM(I159:I170)</f>
        <v>0.001044</v>
      </c>
      <c r="J171" s="265"/>
      <c r="K171" s="266">
        <f>SUM(K159:K170)</f>
        <v>-0.0756</v>
      </c>
      <c r="O171" s="241">
        <v>4</v>
      </c>
      <c r="BA171" s="267">
        <f>SUM(BA159:BA170)</f>
        <v>0</v>
      </c>
      <c r="BB171" s="267">
        <f>SUM(BB159:BB170)</f>
        <v>0</v>
      </c>
      <c r="BC171" s="267">
        <f>SUM(BC159:BC170)</f>
        <v>0</v>
      </c>
      <c r="BD171" s="267">
        <f>SUM(BD159:BD170)</f>
        <v>0</v>
      </c>
      <c r="BE171" s="267">
        <f>SUM(BE159:BE170)</f>
        <v>0</v>
      </c>
    </row>
    <row r="172" spans="1:15" ht="12.75">
      <c r="A172" s="231" t="s">
        <v>98</v>
      </c>
      <c r="B172" s="232" t="s">
        <v>951</v>
      </c>
      <c r="C172" s="233" t="s">
        <v>952</v>
      </c>
      <c r="D172" s="234"/>
      <c r="E172" s="235"/>
      <c r="F172" s="361"/>
      <c r="G172" s="236"/>
      <c r="H172" s="237"/>
      <c r="I172" s="238"/>
      <c r="J172" s="239"/>
      <c r="K172" s="240"/>
      <c r="O172" s="241">
        <v>1</v>
      </c>
    </row>
    <row r="173" spans="1:80" ht="12.75">
      <c r="A173" s="242">
        <v>66</v>
      </c>
      <c r="B173" s="243" t="s">
        <v>1319</v>
      </c>
      <c r="C173" s="244" t="s">
        <v>1320</v>
      </c>
      <c r="D173" s="245" t="s">
        <v>959</v>
      </c>
      <c r="E173" s="246">
        <v>21.195</v>
      </c>
      <c r="F173" s="358"/>
      <c r="G173" s="247">
        <f>E173*F173</f>
        <v>0</v>
      </c>
      <c r="H173" s="248">
        <v>6E-05</v>
      </c>
      <c r="I173" s="249">
        <f>E173*H173</f>
        <v>0.0012717</v>
      </c>
      <c r="J173" s="248">
        <v>0</v>
      </c>
      <c r="K173" s="249">
        <f>E173*J173</f>
        <v>0</v>
      </c>
      <c r="O173" s="241">
        <v>2</v>
      </c>
      <c r="AA173" s="214">
        <v>1</v>
      </c>
      <c r="AB173" s="214">
        <v>7</v>
      </c>
      <c r="AC173" s="214">
        <v>7</v>
      </c>
      <c r="AZ173" s="214">
        <v>2</v>
      </c>
      <c r="BA173" s="214">
        <f>IF(AZ173=1,G173,0)</f>
        <v>0</v>
      </c>
      <c r="BB173" s="214">
        <f>IF(AZ173=2,G173,0)</f>
        <v>0</v>
      </c>
      <c r="BC173" s="214">
        <f>IF(AZ173=3,G173,0)</f>
        <v>0</v>
      </c>
      <c r="BD173" s="214">
        <f>IF(AZ173=4,G173,0)</f>
        <v>0</v>
      </c>
      <c r="BE173" s="214">
        <f>IF(AZ173=5,G173,0)</f>
        <v>0</v>
      </c>
      <c r="CA173" s="241">
        <v>1</v>
      </c>
      <c r="CB173" s="241">
        <v>7</v>
      </c>
    </row>
    <row r="174" spans="1:15" ht="12.75">
      <c r="A174" s="250"/>
      <c r="B174" s="253"/>
      <c r="C174" s="468" t="s">
        <v>1321</v>
      </c>
      <c r="D174" s="469"/>
      <c r="E174" s="254">
        <v>21.195</v>
      </c>
      <c r="F174" s="359"/>
      <c r="G174" s="255"/>
      <c r="H174" s="256"/>
      <c r="I174" s="251"/>
      <c r="J174" s="257"/>
      <c r="K174" s="251"/>
      <c r="M174" s="252" t="s">
        <v>1321</v>
      </c>
      <c r="O174" s="241"/>
    </row>
    <row r="175" spans="1:80" ht="12.75">
      <c r="A175" s="242">
        <v>67</v>
      </c>
      <c r="B175" s="243" t="s">
        <v>1322</v>
      </c>
      <c r="C175" s="244" t="s">
        <v>1323</v>
      </c>
      <c r="D175" s="245" t="s">
        <v>959</v>
      </c>
      <c r="E175" s="246">
        <v>394.1406</v>
      </c>
      <c r="F175" s="358"/>
      <c r="G175" s="247">
        <f>E175*F175</f>
        <v>0</v>
      </c>
      <c r="H175" s="248">
        <v>0</v>
      </c>
      <c r="I175" s="249">
        <f>E175*H175</f>
        <v>0</v>
      </c>
      <c r="J175" s="248">
        <v>0</v>
      </c>
      <c r="K175" s="249">
        <f>E175*J175</f>
        <v>0</v>
      </c>
      <c r="O175" s="241">
        <v>2</v>
      </c>
      <c r="AA175" s="214">
        <v>1</v>
      </c>
      <c r="AB175" s="214">
        <v>7</v>
      </c>
      <c r="AC175" s="214">
        <v>7</v>
      </c>
      <c r="AZ175" s="214">
        <v>2</v>
      </c>
      <c r="BA175" s="214">
        <f>IF(AZ175=1,G175,0)</f>
        <v>0</v>
      </c>
      <c r="BB175" s="214">
        <f>IF(AZ175=2,G175,0)</f>
        <v>0</v>
      </c>
      <c r="BC175" s="214">
        <f>IF(AZ175=3,G175,0)</f>
        <v>0</v>
      </c>
      <c r="BD175" s="214">
        <f>IF(AZ175=4,G175,0)</f>
        <v>0</v>
      </c>
      <c r="BE175" s="214">
        <f>IF(AZ175=5,G175,0)</f>
        <v>0</v>
      </c>
      <c r="CA175" s="241">
        <v>1</v>
      </c>
      <c r="CB175" s="241">
        <v>7</v>
      </c>
    </row>
    <row r="176" spans="1:15" ht="12.75">
      <c r="A176" s="250"/>
      <c r="B176" s="253"/>
      <c r="C176" s="468" t="s">
        <v>1324</v>
      </c>
      <c r="D176" s="469"/>
      <c r="E176" s="254">
        <v>202.5</v>
      </c>
      <c r="F176" s="359"/>
      <c r="G176" s="255"/>
      <c r="H176" s="256"/>
      <c r="I176" s="251"/>
      <c r="J176" s="257"/>
      <c r="K176" s="251"/>
      <c r="M176" s="252" t="s">
        <v>1324</v>
      </c>
      <c r="O176" s="241"/>
    </row>
    <row r="177" spans="1:15" ht="12.75">
      <c r="A177" s="250"/>
      <c r="B177" s="253"/>
      <c r="C177" s="468" t="s">
        <v>1325</v>
      </c>
      <c r="D177" s="469"/>
      <c r="E177" s="254">
        <v>168.75</v>
      </c>
      <c r="F177" s="359"/>
      <c r="G177" s="255"/>
      <c r="H177" s="256"/>
      <c r="I177" s="251"/>
      <c r="J177" s="257"/>
      <c r="K177" s="251"/>
      <c r="M177" s="252" t="s">
        <v>1325</v>
      </c>
      <c r="O177" s="241"/>
    </row>
    <row r="178" spans="1:15" ht="22.5">
      <c r="A178" s="250"/>
      <c r="B178" s="253"/>
      <c r="C178" s="468" t="s">
        <v>1326</v>
      </c>
      <c r="D178" s="469"/>
      <c r="E178" s="254">
        <v>22.8906</v>
      </c>
      <c r="F178" s="359"/>
      <c r="G178" s="255"/>
      <c r="H178" s="256"/>
      <c r="I178" s="251"/>
      <c r="J178" s="257"/>
      <c r="K178" s="251"/>
      <c r="M178" s="252" t="s">
        <v>1326</v>
      </c>
      <c r="O178" s="241"/>
    </row>
    <row r="179" spans="1:80" ht="12.75">
      <c r="A179" s="242">
        <v>68</v>
      </c>
      <c r="B179" s="243" t="s">
        <v>1327</v>
      </c>
      <c r="C179" s="244" t="s">
        <v>1328</v>
      </c>
      <c r="D179" s="245" t="s">
        <v>296</v>
      </c>
      <c r="E179" s="246">
        <v>1</v>
      </c>
      <c r="F179" s="358"/>
      <c r="G179" s="247">
        <f>E179*F179</f>
        <v>0</v>
      </c>
      <c r="H179" s="248">
        <v>0.7</v>
      </c>
      <c r="I179" s="249">
        <f>E179*H179</f>
        <v>0.7</v>
      </c>
      <c r="J179" s="248"/>
      <c r="K179" s="249">
        <f>E179*J179</f>
        <v>0</v>
      </c>
      <c r="O179" s="241">
        <v>2</v>
      </c>
      <c r="AA179" s="214">
        <v>12</v>
      </c>
      <c r="AB179" s="214">
        <v>0</v>
      </c>
      <c r="AC179" s="214">
        <v>39</v>
      </c>
      <c r="AZ179" s="214">
        <v>2</v>
      </c>
      <c r="BA179" s="214">
        <f>IF(AZ179=1,G179,0)</f>
        <v>0</v>
      </c>
      <c r="BB179" s="214">
        <f>IF(AZ179=2,G179,0)</f>
        <v>0</v>
      </c>
      <c r="BC179" s="214">
        <f>IF(AZ179=3,G179,0)</f>
        <v>0</v>
      </c>
      <c r="BD179" s="214">
        <f>IF(AZ179=4,G179,0)</f>
        <v>0</v>
      </c>
      <c r="BE179" s="214">
        <f>IF(AZ179=5,G179,0)</f>
        <v>0</v>
      </c>
      <c r="CA179" s="241">
        <v>12</v>
      </c>
      <c r="CB179" s="241">
        <v>0</v>
      </c>
    </row>
    <row r="180" spans="1:15" ht="22.5">
      <c r="A180" s="250"/>
      <c r="B180" s="253"/>
      <c r="C180" s="468" t="s">
        <v>1329</v>
      </c>
      <c r="D180" s="469"/>
      <c r="E180" s="254">
        <v>1</v>
      </c>
      <c r="F180" s="359"/>
      <c r="G180" s="255"/>
      <c r="H180" s="256"/>
      <c r="I180" s="251"/>
      <c r="J180" s="257"/>
      <c r="K180" s="251"/>
      <c r="M180" s="252" t="s">
        <v>1329</v>
      </c>
      <c r="O180" s="241"/>
    </row>
    <row r="181" spans="1:15" ht="12.75">
      <c r="A181" s="250"/>
      <c r="B181" s="253"/>
      <c r="C181" s="468" t="s">
        <v>1330</v>
      </c>
      <c r="D181" s="469"/>
      <c r="E181" s="254">
        <v>0</v>
      </c>
      <c r="F181" s="359"/>
      <c r="G181" s="255"/>
      <c r="H181" s="256"/>
      <c r="I181" s="251"/>
      <c r="J181" s="257"/>
      <c r="K181" s="251"/>
      <c r="M181" s="252" t="s">
        <v>1330</v>
      </c>
      <c r="O181" s="241"/>
    </row>
    <row r="182" spans="1:15" ht="22.5">
      <c r="A182" s="250"/>
      <c r="B182" s="253"/>
      <c r="C182" s="468" t="s">
        <v>1331</v>
      </c>
      <c r="D182" s="469"/>
      <c r="E182" s="254">
        <v>0</v>
      </c>
      <c r="F182" s="359"/>
      <c r="G182" s="255"/>
      <c r="H182" s="256"/>
      <c r="I182" s="251"/>
      <c r="J182" s="257"/>
      <c r="K182" s="251"/>
      <c r="M182" s="252" t="s">
        <v>1331</v>
      </c>
      <c r="O182" s="241"/>
    </row>
    <row r="183" spans="1:15" ht="22.5">
      <c r="A183" s="250"/>
      <c r="B183" s="253"/>
      <c r="C183" s="468" t="s">
        <v>1332</v>
      </c>
      <c r="D183" s="469"/>
      <c r="E183" s="254">
        <v>0</v>
      </c>
      <c r="F183" s="359"/>
      <c r="G183" s="255"/>
      <c r="H183" s="256"/>
      <c r="I183" s="251"/>
      <c r="J183" s="257"/>
      <c r="K183" s="251"/>
      <c r="M183" s="252" t="s">
        <v>1332</v>
      </c>
      <c r="O183" s="241"/>
    </row>
    <row r="184" spans="1:80" ht="12.75">
      <c r="A184" s="242">
        <v>69</v>
      </c>
      <c r="B184" s="243" t="s">
        <v>1333</v>
      </c>
      <c r="C184" s="244" t="s">
        <v>1334</v>
      </c>
      <c r="D184" s="245" t="s">
        <v>296</v>
      </c>
      <c r="E184" s="246">
        <v>1</v>
      </c>
      <c r="F184" s="358"/>
      <c r="G184" s="247">
        <f>E184*F184</f>
        <v>0</v>
      </c>
      <c r="H184" s="248">
        <v>0.05</v>
      </c>
      <c r="I184" s="249">
        <f>E184*H184</f>
        <v>0.05</v>
      </c>
      <c r="J184" s="248"/>
      <c r="K184" s="249">
        <f>E184*J184</f>
        <v>0</v>
      </c>
      <c r="O184" s="241">
        <v>2</v>
      </c>
      <c r="AA184" s="214">
        <v>12</v>
      </c>
      <c r="AB184" s="214">
        <v>0</v>
      </c>
      <c r="AC184" s="214">
        <v>81</v>
      </c>
      <c r="AZ184" s="214">
        <v>2</v>
      </c>
      <c r="BA184" s="214">
        <f>IF(AZ184=1,G184,0)</f>
        <v>0</v>
      </c>
      <c r="BB184" s="214">
        <f>IF(AZ184=2,G184,0)</f>
        <v>0</v>
      </c>
      <c r="BC184" s="214">
        <f>IF(AZ184=3,G184,0)</f>
        <v>0</v>
      </c>
      <c r="BD184" s="214">
        <f>IF(AZ184=4,G184,0)</f>
        <v>0</v>
      </c>
      <c r="BE184" s="214">
        <f>IF(AZ184=5,G184,0)</f>
        <v>0</v>
      </c>
      <c r="CA184" s="241">
        <v>12</v>
      </c>
      <c r="CB184" s="241">
        <v>0</v>
      </c>
    </row>
    <row r="185" spans="1:15" ht="22.5">
      <c r="A185" s="250"/>
      <c r="B185" s="253"/>
      <c r="C185" s="468" t="s">
        <v>1335</v>
      </c>
      <c r="D185" s="469"/>
      <c r="E185" s="254">
        <v>1</v>
      </c>
      <c r="F185" s="359"/>
      <c r="G185" s="255"/>
      <c r="H185" s="256"/>
      <c r="I185" s="251"/>
      <c r="J185" s="257"/>
      <c r="K185" s="251"/>
      <c r="M185" s="252" t="s">
        <v>1335</v>
      </c>
      <c r="O185" s="241"/>
    </row>
    <row r="186" spans="1:15" ht="22.5">
      <c r="A186" s="250"/>
      <c r="B186" s="253"/>
      <c r="C186" s="468" t="s">
        <v>1336</v>
      </c>
      <c r="D186" s="469"/>
      <c r="E186" s="254">
        <v>0</v>
      </c>
      <c r="F186" s="359"/>
      <c r="G186" s="255"/>
      <c r="H186" s="256"/>
      <c r="I186" s="251"/>
      <c r="J186" s="257"/>
      <c r="K186" s="251"/>
      <c r="M186" s="252" t="s">
        <v>1336</v>
      </c>
      <c r="O186" s="241"/>
    </row>
    <row r="187" spans="1:15" ht="12.75">
      <c r="A187" s="250"/>
      <c r="B187" s="253"/>
      <c r="C187" s="468" t="s">
        <v>1337</v>
      </c>
      <c r="D187" s="469"/>
      <c r="E187" s="254">
        <v>0</v>
      </c>
      <c r="F187" s="359"/>
      <c r="G187" s="255"/>
      <c r="H187" s="256"/>
      <c r="I187" s="251"/>
      <c r="J187" s="257"/>
      <c r="K187" s="251"/>
      <c r="M187" s="252" t="s">
        <v>1337</v>
      </c>
      <c r="O187" s="241"/>
    </row>
    <row r="188" spans="1:15" ht="22.5">
      <c r="A188" s="250"/>
      <c r="B188" s="253"/>
      <c r="C188" s="468" t="s">
        <v>1338</v>
      </c>
      <c r="D188" s="469"/>
      <c r="E188" s="254">
        <v>0</v>
      </c>
      <c r="F188" s="359"/>
      <c r="G188" s="255"/>
      <c r="H188" s="256"/>
      <c r="I188" s="251"/>
      <c r="J188" s="257"/>
      <c r="K188" s="251"/>
      <c r="M188" s="252" t="s">
        <v>1338</v>
      </c>
      <c r="O188" s="241"/>
    </row>
    <row r="189" spans="1:15" ht="22.5">
      <c r="A189" s="250"/>
      <c r="B189" s="253"/>
      <c r="C189" s="468" t="s">
        <v>1339</v>
      </c>
      <c r="D189" s="469"/>
      <c r="E189" s="254">
        <v>0</v>
      </c>
      <c r="F189" s="359"/>
      <c r="G189" s="255"/>
      <c r="H189" s="256"/>
      <c r="I189" s="251"/>
      <c r="J189" s="257"/>
      <c r="K189" s="251"/>
      <c r="M189" s="252" t="s">
        <v>1339</v>
      </c>
      <c r="O189" s="241"/>
    </row>
    <row r="190" spans="1:80" ht="12.75">
      <c r="A190" s="242">
        <v>70</v>
      </c>
      <c r="B190" s="243" t="s">
        <v>1340</v>
      </c>
      <c r="C190" s="244" t="s">
        <v>1341</v>
      </c>
      <c r="D190" s="245" t="s">
        <v>296</v>
      </c>
      <c r="E190" s="246">
        <v>1</v>
      </c>
      <c r="F190" s="358"/>
      <c r="G190" s="247">
        <f>E190*F190</f>
        <v>0</v>
      </c>
      <c r="H190" s="248">
        <v>0.07</v>
      </c>
      <c r="I190" s="249">
        <f>E190*H190</f>
        <v>0.07</v>
      </c>
      <c r="J190" s="248"/>
      <c r="K190" s="249">
        <f>E190*J190</f>
        <v>0</v>
      </c>
      <c r="O190" s="241">
        <v>2</v>
      </c>
      <c r="AA190" s="214">
        <v>12</v>
      </c>
      <c r="AB190" s="214">
        <v>0</v>
      </c>
      <c r="AC190" s="214">
        <v>83</v>
      </c>
      <c r="AZ190" s="214">
        <v>2</v>
      </c>
      <c r="BA190" s="214">
        <f>IF(AZ190=1,G190,0)</f>
        <v>0</v>
      </c>
      <c r="BB190" s="214">
        <f>IF(AZ190=2,G190,0)</f>
        <v>0</v>
      </c>
      <c r="BC190" s="214">
        <f>IF(AZ190=3,G190,0)</f>
        <v>0</v>
      </c>
      <c r="BD190" s="214">
        <f>IF(AZ190=4,G190,0)</f>
        <v>0</v>
      </c>
      <c r="BE190" s="214">
        <f>IF(AZ190=5,G190,0)</f>
        <v>0</v>
      </c>
      <c r="CA190" s="241">
        <v>12</v>
      </c>
      <c r="CB190" s="241">
        <v>0</v>
      </c>
    </row>
    <row r="191" spans="1:15" ht="22.5">
      <c r="A191" s="250"/>
      <c r="B191" s="253"/>
      <c r="C191" s="468" t="s">
        <v>1342</v>
      </c>
      <c r="D191" s="469"/>
      <c r="E191" s="254">
        <v>1</v>
      </c>
      <c r="F191" s="359"/>
      <c r="G191" s="255"/>
      <c r="H191" s="256"/>
      <c r="I191" s="251"/>
      <c r="J191" s="257"/>
      <c r="K191" s="251"/>
      <c r="M191" s="252" t="s">
        <v>1342</v>
      </c>
      <c r="O191" s="241"/>
    </row>
    <row r="192" spans="1:15" ht="22.5">
      <c r="A192" s="250"/>
      <c r="B192" s="253"/>
      <c r="C192" s="468" t="s">
        <v>1343</v>
      </c>
      <c r="D192" s="469"/>
      <c r="E192" s="254">
        <v>0</v>
      </c>
      <c r="F192" s="359"/>
      <c r="G192" s="255"/>
      <c r="H192" s="256"/>
      <c r="I192" s="251"/>
      <c r="J192" s="257"/>
      <c r="K192" s="251"/>
      <c r="M192" s="252" t="s">
        <v>1343</v>
      </c>
      <c r="O192" s="241"/>
    </row>
    <row r="193" spans="1:15" ht="12.75">
      <c r="A193" s="250"/>
      <c r="B193" s="253"/>
      <c r="C193" s="468" t="s">
        <v>1344</v>
      </c>
      <c r="D193" s="469"/>
      <c r="E193" s="254">
        <v>0</v>
      </c>
      <c r="F193" s="359"/>
      <c r="G193" s="255"/>
      <c r="H193" s="256"/>
      <c r="I193" s="251"/>
      <c r="J193" s="257"/>
      <c r="K193" s="251"/>
      <c r="M193" s="252" t="s">
        <v>1344</v>
      </c>
      <c r="O193" s="241"/>
    </row>
    <row r="194" spans="1:15" ht="22.5">
      <c r="A194" s="250"/>
      <c r="B194" s="253"/>
      <c r="C194" s="468" t="s">
        <v>1338</v>
      </c>
      <c r="D194" s="469"/>
      <c r="E194" s="254">
        <v>0</v>
      </c>
      <c r="F194" s="359"/>
      <c r="G194" s="255"/>
      <c r="H194" s="256"/>
      <c r="I194" s="251"/>
      <c r="J194" s="257"/>
      <c r="K194" s="251"/>
      <c r="M194" s="252" t="s">
        <v>1338</v>
      </c>
      <c r="O194" s="241"/>
    </row>
    <row r="195" spans="1:15" ht="22.5">
      <c r="A195" s="250"/>
      <c r="B195" s="253"/>
      <c r="C195" s="468" t="s">
        <v>1345</v>
      </c>
      <c r="D195" s="469"/>
      <c r="E195" s="254">
        <v>0</v>
      </c>
      <c r="F195" s="359"/>
      <c r="G195" s="255"/>
      <c r="H195" s="256"/>
      <c r="I195" s="251"/>
      <c r="J195" s="257"/>
      <c r="K195" s="251"/>
      <c r="M195" s="252" t="s">
        <v>1345</v>
      </c>
      <c r="O195" s="241"/>
    </row>
    <row r="196" spans="1:80" ht="12.75">
      <c r="A196" s="242">
        <v>71</v>
      </c>
      <c r="B196" s="243" t="s">
        <v>1346</v>
      </c>
      <c r="C196" s="244" t="s">
        <v>1347</v>
      </c>
      <c r="D196" s="245" t="s">
        <v>959</v>
      </c>
      <c r="E196" s="246">
        <v>22.8906</v>
      </c>
      <c r="F196" s="358"/>
      <c r="G196" s="247">
        <f>E196*F196</f>
        <v>0</v>
      </c>
      <c r="H196" s="248">
        <v>0.001</v>
      </c>
      <c r="I196" s="249">
        <f>E196*H196</f>
        <v>0.0228906</v>
      </c>
      <c r="J196" s="248"/>
      <c r="K196" s="249">
        <f>E196*J196</f>
        <v>0</v>
      </c>
      <c r="O196" s="241">
        <v>2</v>
      </c>
      <c r="AA196" s="214">
        <v>3</v>
      </c>
      <c r="AB196" s="214">
        <v>7</v>
      </c>
      <c r="AC196" s="214">
        <v>132202620000</v>
      </c>
      <c r="AZ196" s="214">
        <v>2</v>
      </c>
      <c r="BA196" s="214">
        <f>IF(AZ196=1,G196,0)</f>
        <v>0</v>
      </c>
      <c r="BB196" s="214">
        <f>IF(AZ196=2,G196,0)</f>
        <v>0</v>
      </c>
      <c r="BC196" s="214">
        <f>IF(AZ196=3,G196,0)</f>
        <v>0</v>
      </c>
      <c r="BD196" s="214">
        <f>IF(AZ196=4,G196,0)</f>
        <v>0</v>
      </c>
      <c r="BE196" s="214">
        <f>IF(AZ196=5,G196,0)</f>
        <v>0</v>
      </c>
      <c r="CA196" s="241">
        <v>3</v>
      </c>
      <c r="CB196" s="241">
        <v>7</v>
      </c>
    </row>
    <row r="197" spans="1:15" ht="22.5">
      <c r="A197" s="250"/>
      <c r="B197" s="253"/>
      <c r="C197" s="468" t="s">
        <v>1326</v>
      </c>
      <c r="D197" s="469"/>
      <c r="E197" s="254">
        <v>22.8906</v>
      </c>
      <c r="F197" s="359"/>
      <c r="G197" s="255"/>
      <c r="H197" s="256"/>
      <c r="I197" s="251"/>
      <c r="J197" s="257"/>
      <c r="K197" s="251"/>
      <c r="M197" s="252" t="s">
        <v>1326</v>
      </c>
      <c r="O197" s="241"/>
    </row>
    <row r="198" spans="1:80" ht="12.75">
      <c r="A198" s="242">
        <v>72</v>
      </c>
      <c r="B198" s="243" t="s">
        <v>1348</v>
      </c>
      <c r="C198" s="244" t="s">
        <v>1349</v>
      </c>
      <c r="D198" s="245" t="s">
        <v>673</v>
      </c>
      <c r="E198" s="246">
        <v>0.8441623</v>
      </c>
      <c r="F198" s="358"/>
      <c r="G198" s="247">
        <f>E198*F198</f>
        <v>0</v>
      </c>
      <c r="H198" s="248">
        <v>0</v>
      </c>
      <c r="I198" s="249">
        <f>E198*H198</f>
        <v>0</v>
      </c>
      <c r="J198" s="248"/>
      <c r="K198" s="249">
        <f>E198*J198</f>
        <v>0</v>
      </c>
      <c r="O198" s="241">
        <v>2</v>
      </c>
      <c r="AA198" s="214">
        <v>7</v>
      </c>
      <c r="AB198" s="214">
        <v>1001</v>
      </c>
      <c r="AC198" s="214">
        <v>5</v>
      </c>
      <c r="AZ198" s="214">
        <v>2</v>
      </c>
      <c r="BA198" s="214">
        <f>IF(AZ198=1,G198,0)</f>
        <v>0</v>
      </c>
      <c r="BB198" s="214">
        <f>IF(AZ198=2,G198,0)</f>
        <v>0</v>
      </c>
      <c r="BC198" s="214">
        <f>IF(AZ198=3,G198,0)</f>
        <v>0</v>
      </c>
      <c r="BD198" s="214">
        <f>IF(AZ198=4,G198,0)</f>
        <v>0</v>
      </c>
      <c r="BE198" s="214">
        <f>IF(AZ198=5,G198,0)</f>
        <v>0</v>
      </c>
      <c r="CA198" s="241">
        <v>7</v>
      </c>
      <c r="CB198" s="241">
        <v>1001</v>
      </c>
    </row>
    <row r="199" spans="1:80" ht="12.75">
      <c r="A199" s="242">
        <v>73</v>
      </c>
      <c r="B199" s="243" t="s">
        <v>1350</v>
      </c>
      <c r="C199" s="244" t="s">
        <v>1351</v>
      </c>
      <c r="D199" s="245" t="s">
        <v>1352</v>
      </c>
      <c r="E199" s="246">
        <v>20</v>
      </c>
      <c r="F199" s="358"/>
      <c r="G199" s="247">
        <f>E199*F199</f>
        <v>0</v>
      </c>
      <c r="H199" s="248"/>
      <c r="I199" s="249">
        <f>E199*H199</f>
        <v>0</v>
      </c>
      <c r="J199" s="248"/>
      <c r="K199" s="249">
        <f>E199*J199</f>
        <v>0</v>
      </c>
      <c r="O199" s="241">
        <v>2</v>
      </c>
      <c r="AA199" s="214">
        <v>6</v>
      </c>
      <c r="AB199" s="214">
        <v>7</v>
      </c>
      <c r="AC199" s="214">
        <v>171156530100</v>
      </c>
      <c r="AZ199" s="214">
        <v>2</v>
      </c>
      <c r="BA199" s="214">
        <f>IF(AZ199=1,G199,0)</f>
        <v>0</v>
      </c>
      <c r="BB199" s="214">
        <f>IF(AZ199=2,G199,0)</f>
        <v>0</v>
      </c>
      <c r="BC199" s="214">
        <f>IF(AZ199=3,G199,0)</f>
        <v>0</v>
      </c>
      <c r="BD199" s="214">
        <f>IF(AZ199=4,G199,0)</f>
        <v>0</v>
      </c>
      <c r="BE199" s="214">
        <f>IF(AZ199=5,G199,0)</f>
        <v>0</v>
      </c>
      <c r="CA199" s="241">
        <v>6</v>
      </c>
      <c r="CB199" s="241">
        <v>7</v>
      </c>
    </row>
    <row r="200" spans="1:15" ht="12.75">
      <c r="A200" s="250"/>
      <c r="B200" s="253"/>
      <c r="C200" s="468" t="s">
        <v>1353</v>
      </c>
      <c r="D200" s="469"/>
      <c r="E200" s="254">
        <v>20</v>
      </c>
      <c r="F200" s="359"/>
      <c r="G200" s="255"/>
      <c r="H200" s="256"/>
      <c r="I200" s="251"/>
      <c r="J200" s="257"/>
      <c r="K200" s="251"/>
      <c r="M200" s="252" t="s">
        <v>1353</v>
      </c>
      <c r="O200" s="241"/>
    </row>
    <row r="201" spans="1:57" ht="12.75">
      <c r="A201" s="258"/>
      <c r="B201" s="259" t="s">
        <v>102</v>
      </c>
      <c r="C201" s="260" t="s">
        <v>953</v>
      </c>
      <c r="D201" s="261"/>
      <c r="E201" s="262"/>
      <c r="F201" s="360"/>
      <c r="G201" s="264">
        <f>SUM(G172:G200)</f>
        <v>0</v>
      </c>
      <c r="H201" s="265"/>
      <c r="I201" s="266">
        <f>SUM(I172:I200)</f>
        <v>0.8441623</v>
      </c>
      <c r="J201" s="265"/>
      <c r="K201" s="266">
        <f>SUM(K172:K200)</f>
        <v>0</v>
      </c>
      <c r="O201" s="241">
        <v>4</v>
      </c>
      <c r="BA201" s="267">
        <f>SUM(BA172:BA200)</f>
        <v>0</v>
      </c>
      <c r="BB201" s="267">
        <f>SUM(BB172:BB200)</f>
        <v>0</v>
      </c>
      <c r="BC201" s="267">
        <f>SUM(BC172:BC200)</f>
        <v>0</v>
      </c>
      <c r="BD201" s="267">
        <f>SUM(BD172:BD200)</f>
        <v>0</v>
      </c>
      <c r="BE201" s="267">
        <f>SUM(BE172:BE200)</f>
        <v>0</v>
      </c>
    </row>
    <row r="202" spans="1:15" ht="12.75">
      <c r="A202" s="231" t="s">
        <v>98</v>
      </c>
      <c r="B202" s="232" t="s">
        <v>1354</v>
      </c>
      <c r="C202" s="233" t="s">
        <v>1355</v>
      </c>
      <c r="D202" s="234"/>
      <c r="E202" s="235"/>
      <c r="F202" s="361"/>
      <c r="G202" s="236"/>
      <c r="H202" s="237"/>
      <c r="I202" s="238"/>
      <c r="J202" s="239"/>
      <c r="K202" s="240"/>
      <c r="O202" s="241">
        <v>1</v>
      </c>
    </row>
    <row r="203" spans="1:80" ht="22.5">
      <c r="A203" s="242">
        <v>74</v>
      </c>
      <c r="B203" s="243" t="s">
        <v>1357</v>
      </c>
      <c r="C203" s="244" t="s">
        <v>1358</v>
      </c>
      <c r="D203" s="245" t="s">
        <v>112</v>
      </c>
      <c r="E203" s="246">
        <v>3.5</v>
      </c>
      <c r="F203" s="358"/>
      <c r="G203" s="247">
        <f>E203*F203</f>
        <v>0</v>
      </c>
      <c r="H203" s="248">
        <v>0.0161</v>
      </c>
      <c r="I203" s="249">
        <f>E203*H203</f>
        <v>0.05635</v>
      </c>
      <c r="J203" s="248">
        <v>0</v>
      </c>
      <c r="K203" s="249">
        <f>E203*J203</f>
        <v>0</v>
      </c>
      <c r="O203" s="241">
        <v>2</v>
      </c>
      <c r="AA203" s="214">
        <v>2</v>
      </c>
      <c r="AB203" s="214">
        <v>7</v>
      </c>
      <c r="AC203" s="214">
        <v>7</v>
      </c>
      <c r="AZ203" s="214">
        <v>2</v>
      </c>
      <c r="BA203" s="214">
        <f>IF(AZ203=1,G203,0)</f>
        <v>0</v>
      </c>
      <c r="BB203" s="214">
        <f>IF(AZ203=2,G203,0)</f>
        <v>0</v>
      </c>
      <c r="BC203" s="214">
        <f>IF(AZ203=3,G203,0)</f>
        <v>0</v>
      </c>
      <c r="BD203" s="214">
        <f>IF(AZ203=4,G203,0)</f>
        <v>0</v>
      </c>
      <c r="BE203" s="214">
        <f>IF(AZ203=5,G203,0)</f>
        <v>0</v>
      </c>
      <c r="CA203" s="241">
        <v>2</v>
      </c>
      <c r="CB203" s="241">
        <v>7</v>
      </c>
    </row>
    <row r="204" spans="1:15" ht="12.75">
      <c r="A204" s="250"/>
      <c r="B204" s="253"/>
      <c r="C204" s="468" t="s">
        <v>1359</v>
      </c>
      <c r="D204" s="469"/>
      <c r="E204" s="254">
        <v>1</v>
      </c>
      <c r="F204" s="359"/>
      <c r="G204" s="255"/>
      <c r="H204" s="256"/>
      <c r="I204" s="251"/>
      <c r="J204" s="257"/>
      <c r="K204" s="251"/>
      <c r="M204" s="252" t="s">
        <v>1359</v>
      </c>
      <c r="O204" s="241"/>
    </row>
    <row r="205" spans="1:15" ht="12.75">
      <c r="A205" s="250"/>
      <c r="B205" s="253"/>
      <c r="C205" s="468" t="s">
        <v>1360</v>
      </c>
      <c r="D205" s="469"/>
      <c r="E205" s="254">
        <v>2.5</v>
      </c>
      <c r="F205" s="359"/>
      <c r="G205" s="255"/>
      <c r="H205" s="256"/>
      <c r="I205" s="251"/>
      <c r="J205" s="257"/>
      <c r="K205" s="251"/>
      <c r="M205" s="252" t="s">
        <v>1360</v>
      </c>
      <c r="O205" s="241"/>
    </row>
    <row r="206" spans="1:57" ht="12.75">
      <c r="A206" s="258"/>
      <c r="B206" s="259" t="s">
        <v>102</v>
      </c>
      <c r="C206" s="260" t="s">
        <v>1356</v>
      </c>
      <c r="D206" s="261"/>
      <c r="E206" s="262"/>
      <c r="F206" s="360"/>
      <c r="G206" s="264">
        <f>SUM(G202:G205)</f>
        <v>0</v>
      </c>
      <c r="H206" s="265"/>
      <c r="I206" s="266">
        <f>SUM(I202:I205)</f>
        <v>0.05635</v>
      </c>
      <c r="J206" s="265"/>
      <c r="K206" s="266">
        <f>SUM(K202:K205)</f>
        <v>0</v>
      </c>
      <c r="O206" s="241">
        <v>4</v>
      </c>
      <c r="BA206" s="267">
        <f>SUM(BA202:BA205)</f>
        <v>0</v>
      </c>
      <c r="BB206" s="267">
        <f>SUM(BB202:BB205)</f>
        <v>0</v>
      </c>
      <c r="BC206" s="267">
        <f>SUM(BC202:BC205)</f>
        <v>0</v>
      </c>
      <c r="BD206" s="267">
        <f>SUM(BD202:BD205)</f>
        <v>0</v>
      </c>
      <c r="BE206" s="267">
        <f>SUM(BE202:BE205)</f>
        <v>0</v>
      </c>
    </row>
    <row r="207" spans="1:15" ht="12.75">
      <c r="A207" s="231" t="s">
        <v>98</v>
      </c>
      <c r="B207" s="232" t="s">
        <v>1058</v>
      </c>
      <c r="C207" s="233" t="s">
        <v>1059</v>
      </c>
      <c r="D207" s="234"/>
      <c r="E207" s="235"/>
      <c r="F207" s="361"/>
      <c r="G207" s="236"/>
      <c r="H207" s="237"/>
      <c r="I207" s="238"/>
      <c r="J207" s="239"/>
      <c r="K207" s="240"/>
      <c r="O207" s="241">
        <v>1</v>
      </c>
    </row>
    <row r="208" spans="1:80" ht="22.5">
      <c r="A208" s="242">
        <v>75</v>
      </c>
      <c r="B208" s="243" t="s">
        <v>1069</v>
      </c>
      <c r="C208" s="244" t="s">
        <v>1070</v>
      </c>
      <c r="D208" s="245" t="s">
        <v>112</v>
      </c>
      <c r="E208" s="246">
        <v>447.56</v>
      </c>
      <c r="F208" s="358"/>
      <c r="G208" s="247">
        <f>E208*F208</f>
        <v>0</v>
      </c>
      <c r="H208" s="248">
        <v>0.00026</v>
      </c>
      <c r="I208" s="249">
        <f>E208*H208</f>
        <v>0.11636559999999999</v>
      </c>
      <c r="J208" s="248">
        <v>0</v>
      </c>
      <c r="K208" s="249">
        <f>E208*J208</f>
        <v>0</v>
      </c>
      <c r="O208" s="241">
        <v>2</v>
      </c>
      <c r="AA208" s="214">
        <v>2</v>
      </c>
      <c r="AB208" s="214">
        <v>7</v>
      </c>
      <c r="AC208" s="214">
        <v>7</v>
      </c>
      <c r="AZ208" s="214">
        <v>2</v>
      </c>
      <c r="BA208" s="214">
        <f>IF(AZ208=1,G208,0)</f>
        <v>0</v>
      </c>
      <c r="BB208" s="214">
        <f>IF(AZ208=2,G208,0)</f>
        <v>0</v>
      </c>
      <c r="BC208" s="214">
        <f>IF(AZ208=3,G208,0)</f>
        <v>0</v>
      </c>
      <c r="BD208" s="214">
        <f>IF(AZ208=4,G208,0)</f>
        <v>0</v>
      </c>
      <c r="BE208" s="214">
        <f>IF(AZ208=5,G208,0)</f>
        <v>0</v>
      </c>
      <c r="CA208" s="241">
        <v>2</v>
      </c>
      <c r="CB208" s="241">
        <v>7</v>
      </c>
    </row>
    <row r="209" spans="1:15" ht="12.75">
      <c r="A209" s="250"/>
      <c r="B209" s="253"/>
      <c r="C209" s="468" t="s">
        <v>1361</v>
      </c>
      <c r="D209" s="469"/>
      <c r="E209" s="254">
        <v>221.2</v>
      </c>
      <c r="F209" s="359"/>
      <c r="G209" s="255"/>
      <c r="H209" s="256"/>
      <c r="I209" s="251"/>
      <c r="J209" s="257"/>
      <c r="K209" s="251"/>
      <c r="M209" s="252" t="s">
        <v>1361</v>
      </c>
      <c r="O209" s="241"/>
    </row>
    <row r="210" spans="1:15" ht="12.75">
      <c r="A210" s="250"/>
      <c r="B210" s="253"/>
      <c r="C210" s="468" t="s">
        <v>1362</v>
      </c>
      <c r="D210" s="469"/>
      <c r="E210" s="254">
        <v>137.7</v>
      </c>
      <c r="F210" s="359"/>
      <c r="G210" s="255"/>
      <c r="H210" s="256"/>
      <c r="I210" s="251"/>
      <c r="J210" s="257"/>
      <c r="K210" s="251"/>
      <c r="M210" s="252" t="s">
        <v>1362</v>
      </c>
      <c r="O210" s="241"/>
    </row>
    <row r="211" spans="1:15" ht="12.75">
      <c r="A211" s="250"/>
      <c r="B211" s="253"/>
      <c r="C211" s="468" t="s">
        <v>1363</v>
      </c>
      <c r="D211" s="469"/>
      <c r="E211" s="254">
        <v>5.81</v>
      </c>
      <c r="F211" s="359"/>
      <c r="G211" s="255"/>
      <c r="H211" s="256"/>
      <c r="I211" s="251"/>
      <c r="J211" s="257"/>
      <c r="K211" s="251"/>
      <c r="M211" s="252" t="s">
        <v>1363</v>
      </c>
      <c r="O211" s="241"/>
    </row>
    <row r="212" spans="1:15" ht="12.75">
      <c r="A212" s="250"/>
      <c r="B212" s="253"/>
      <c r="C212" s="468" t="s">
        <v>1364</v>
      </c>
      <c r="D212" s="469"/>
      <c r="E212" s="254">
        <v>82.85</v>
      </c>
      <c r="F212" s="359"/>
      <c r="G212" s="255"/>
      <c r="H212" s="256"/>
      <c r="I212" s="251"/>
      <c r="J212" s="257"/>
      <c r="K212" s="251"/>
      <c r="M212" s="252" t="s">
        <v>1364</v>
      </c>
      <c r="O212" s="241"/>
    </row>
    <row r="213" spans="1:57" ht="12.75">
      <c r="A213" s="258"/>
      <c r="B213" s="259" t="s">
        <v>102</v>
      </c>
      <c r="C213" s="260" t="s">
        <v>1060</v>
      </c>
      <c r="D213" s="261"/>
      <c r="E213" s="262"/>
      <c r="F213" s="360"/>
      <c r="G213" s="264">
        <f>SUM(G207:G212)</f>
        <v>0</v>
      </c>
      <c r="H213" s="265"/>
      <c r="I213" s="266">
        <f>SUM(I207:I212)</f>
        <v>0.11636559999999999</v>
      </c>
      <c r="J213" s="265"/>
      <c r="K213" s="266">
        <f>SUM(K207:K212)</f>
        <v>0</v>
      </c>
      <c r="O213" s="241">
        <v>4</v>
      </c>
      <c r="BA213" s="267">
        <f>SUM(BA207:BA212)</f>
        <v>0</v>
      </c>
      <c r="BB213" s="267">
        <f>SUM(BB207:BB212)</f>
        <v>0</v>
      </c>
      <c r="BC213" s="267">
        <f>SUM(BC207:BC212)</f>
        <v>0</v>
      </c>
      <c r="BD213" s="267">
        <f>SUM(BD207:BD212)</f>
        <v>0</v>
      </c>
      <c r="BE213" s="267">
        <f>SUM(BE207:BE212)</f>
        <v>0</v>
      </c>
    </row>
    <row r="214" spans="1:15" ht="12.75">
      <c r="A214" s="231" t="s">
        <v>98</v>
      </c>
      <c r="B214" s="232" t="s">
        <v>1092</v>
      </c>
      <c r="C214" s="233" t="s">
        <v>1093</v>
      </c>
      <c r="D214" s="234"/>
      <c r="E214" s="235"/>
      <c r="F214" s="361"/>
      <c r="G214" s="236"/>
      <c r="H214" s="237"/>
      <c r="I214" s="238"/>
      <c r="J214" s="239"/>
      <c r="K214" s="240"/>
      <c r="O214" s="241">
        <v>1</v>
      </c>
    </row>
    <row r="215" spans="1:80" ht="12.75">
      <c r="A215" s="242">
        <v>76</v>
      </c>
      <c r="B215" s="243" t="s">
        <v>1098</v>
      </c>
      <c r="C215" s="244" t="s">
        <v>1099</v>
      </c>
      <c r="D215" s="245" t="s">
        <v>673</v>
      </c>
      <c r="E215" s="246">
        <v>5.721908</v>
      </c>
      <c r="F215" s="358"/>
      <c r="G215" s="247">
        <f aca="true" t="shared" si="0" ref="G215:G220">E215*F215</f>
        <v>0</v>
      </c>
      <c r="H215" s="248">
        <v>0</v>
      </c>
      <c r="I215" s="249">
        <f aca="true" t="shared" si="1" ref="I215:I220">E215*H215</f>
        <v>0</v>
      </c>
      <c r="J215" s="248"/>
      <c r="K215" s="249">
        <f aca="true" t="shared" si="2" ref="K215:K220">E215*J215</f>
        <v>0</v>
      </c>
      <c r="O215" s="241">
        <v>2</v>
      </c>
      <c r="AA215" s="214">
        <v>8</v>
      </c>
      <c r="AB215" s="214">
        <v>0</v>
      </c>
      <c r="AC215" s="214">
        <v>3</v>
      </c>
      <c r="AZ215" s="214">
        <v>1</v>
      </c>
      <c r="BA215" s="214">
        <f aca="true" t="shared" si="3" ref="BA215:BA220">IF(AZ215=1,G215,0)</f>
        <v>0</v>
      </c>
      <c r="BB215" s="214">
        <f aca="true" t="shared" si="4" ref="BB215:BB220">IF(AZ215=2,G215,0)</f>
        <v>0</v>
      </c>
      <c r="BC215" s="214">
        <f aca="true" t="shared" si="5" ref="BC215:BC220">IF(AZ215=3,G215,0)</f>
        <v>0</v>
      </c>
      <c r="BD215" s="214">
        <f aca="true" t="shared" si="6" ref="BD215:BD220">IF(AZ215=4,G215,0)</f>
        <v>0</v>
      </c>
      <c r="BE215" s="214">
        <f aca="true" t="shared" si="7" ref="BE215:BE220">IF(AZ215=5,G215,0)</f>
        <v>0</v>
      </c>
      <c r="CA215" s="241">
        <v>8</v>
      </c>
      <c r="CB215" s="241">
        <v>0</v>
      </c>
    </row>
    <row r="216" spans="1:80" ht="12.75">
      <c r="A216" s="242">
        <v>77</v>
      </c>
      <c r="B216" s="243" t="s">
        <v>1100</v>
      </c>
      <c r="C216" s="244" t="s">
        <v>1101</v>
      </c>
      <c r="D216" s="245" t="s">
        <v>673</v>
      </c>
      <c r="E216" s="246">
        <v>5.721908</v>
      </c>
      <c r="F216" s="358"/>
      <c r="G216" s="247">
        <f t="shared" si="0"/>
        <v>0</v>
      </c>
      <c r="H216" s="248">
        <v>0</v>
      </c>
      <c r="I216" s="249">
        <f t="shared" si="1"/>
        <v>0</v>
      </c>
      <c r="J216" s="248"/>
      <c r="K216" s="249">
        <f t="shared" si="2"/>
        <v>0</v>
      </c>
      <c r="O216" s="241">
        <v>2</v>
      </c>
      <c r="AA216" s="214">
        <v>8</v>
      </c>
      <c r="AB216" s="214">
        <v>0</v>
      </c>
      <c r="AC216" s="214">
        <v>3</v>
      </c>
      <c r="AZ216" s="214">
        <v>1</v>
      </c>
      <c r="BA216" s="214">
        <f t="shared" si="3"/>
        <v>0</v>
      </c>
      <c r="BB216" s="214">
        <f t="shared" si="4"/>
        <v>0</v>
      </c>
      <c r="BC216" s="214">
        <f t="shared" si="5"/>
        <v>0</v>
      </c>
      <c r="BD216" s="214">
        <f t="shared" si="6"/>
        <v>0</v>
      </c>
      <c r="BE216" s="214">
        <f t="shared" si="7"/>
        <v>0</v>
      </c>
      <c r="CA216" s="241">
        <v>8</v>
      </c>
      <c r="CB216" s="241">
        <v>0</v>
      </c>
    </row>
    <row r="217" spans="1:80" ht="12.75">
      <c r="A217" s="242">
        <v>78</v>
      </c>
      <c r="B217" s="243" t="s">
        <v>1102</v>
      </c>
      <c r="C217" s="244" t="s">
        <v>1103</v>
      </c>
      <c r="D217" s="245" t="s">
        <v>673</v>
      </c>
      <c r="E217" s="246">
        <v>22.887632</v>
      </c>
      <c r="F217" s="358"/>
      <c r="G217" s="247">
        <f t="shared" si="0"/>
        <v>0</v>
      </c>
      <c r="H217" s="248">
        <v>0</v>
      </c>
      <c r="I217" s="249">
        <f t="shared" si="1"/>
        <v>0</v>
      </c>
      <c r="J217" s="248"/>
      <c r="K217" s="249">
        <f t="shared" si="2"/>
        <v>0</v>
      </c>
      <c r="O217" s="241">
        <v>2</v>
      </c>
      <c r="AA217" s="214">
        <v>8</v>
      </c>
      <c r="AB217" s="214">
        <v>0</v>
      </c>
      <c r="AC217" s="214">
        <v>3</v>
      </c>
      <c r="AZ217" s="214">
        <v>1</v>
      </c>
      <c r="BA217" s="214">
        <f t="shared" si="3"/>
        <v>0</v>
      </c>
      <c r="BB217" s="214">
        <f t="shared" si="4"/>
        <v>0</v>
      </c>
      <c r="BC217" s="214">
        <f t="shared" si="5"/>
        <v>0</v>
      </c>
      <c r="BD217" s="214">
        <f t="shared" si="6"/>
        <v>0</v>
      </c>
      <c r="BE217" s="214">
        <f t="shared" si="7"/>
        <v>0</v>
      </c>
      <c r="CA217" s="241">
        <v>8</v>
      </c>
      <c r="CB217" s="241">
        <v>0</v>
      </c>
    </row>
    <row r="218" spans="1:80" ht="12.75">
      <c r="A218" s="242">
        <v>79</v>
      </c>
      <c r="B218" s="243" t="s">
        <v>1104</v>
      </c>
      <c r="C218" s="244" t="s">
        <v>1105</v>
      </c>
      <c r="D218" s="245" t="s">
        <v>673</v>
      </c>
      <c r="E218" s="246">
        <v>5.721908</v>
      </c>
      <c r="F218" s="358"/>
      <c r="G218" s="247">
        <f t="shared" si="0"/>
        <v>0</v>
      </c>
      <c r="H218" s="248">
        <v>0</v>
      </c>
      <c r="I218" s="249">
        <f t="shared" si="1"/>
        <v>0</v>
      </c>
      <c r="J218" s="248"/>
      <c r="K218" s="249">
        <f t="shared" si="2"/>
        <v>0</v>
      </c>
      <c r="O218" s="241">
        <v>2</v>
      </c>
      <c r="AA218" s="214">
        <v>8</v>
      </c>
      <c r="AB218" s="214">
        <v>0</v>
      </c>
      <c r="AC218" s="214">
        <v>3</v>
      </c>
      <c r="AZ218" s="214">
        <v>1</v>
      </c>
      <c r="BA218" s="214">
        <f t="shared" si="3"/>
        <v>0</v>
      </c>
      <c r="BB218" s="214">
        <f t="shared" si="4"/>
        <v>0</v>
      </c>
      <c r="BC218" s="214">
        <f t="shared" si="5"/>
        <v>0</v>
      </c>
      <c r="BD218" s="214">
        <f t="shared" si="6"/>
        <v>0</v>
      </c>
      <c r="BE218" s="214">
        <f t="shared" si="7"/>
        <v>0</v>
      </c>
      <c r="CA218" s="241">
        <v>8</v>
      </c>
      <c r="CB218" s="241">
        <v>0</v>
      </c>
    </row>
    <row r="219" spans="1:80" ht="12.75">
      <c r="A219" s="242">
        <v>80</v>
      </c>
      <c r="B219" s="243" t="s">
        <v>1106</v>
      </c>
      <c r="C219" s="244" t="s">
        <v>1107</v>
      </c>
      <c r="D219" s="245" t="s">
        <v>673</v>
      </c>
      <c r="E219" s="246">
        <v>22.887632</v>
      </c>
      <c r="F219" s="358"/>
      <c r="G219" s="247">
        <f t="shared" si="0"/>
        <v>0</v>
      </c>
      <c r="H219" s="248">
        <v>0</v>
      </c>
      <c r="I219" s="249">
        <f t="shared" si="1"/>
        <v>0</v>
      </c>
      <c r="J219" s="248"/>
      <c r="K219" s="249">
        <f t="shared" si="2"/>
        <v>0</v>
      </c>
      <c r="O219" s="241">
        <v>2</v>
      </c>
      <c r="AA219" s="214">
        <v>8</v>
      </c>
      <c r="AB219" s="214">
        <v>0</v>
      </c>
      <c r="AC219" s="214">
        <v>3</v>
      </c>
      <c r="AZ219" s="214">
        <v>1</v>
      </c>
      <c r="BA219" s="214">
        <f t="shared" si="3"/>
        <v>0</v>
      </c>
      <c r="BB219" s="214">
        <f t="shared" si="4"/>
        <v>0</v>
      </c>
      <c r="BC219" s="214">
        <f t="shared" si="5"/>
        <v>0</v>
      </c>
      <c r="BD219" s="214">
        <f t="shared" si="6"/>
        <v>0</v>
      </c>
      <c r="BE219" s="214">
        <f t="shared" si="7"/>
        <v>0</v>
      </c>
      <c r="CA219" s="241">
        <v>8</v>
      </c>
      <c r="CB219" s="241">
        <v>0</v>
      </c>
    </row>
    <row r="220" spans="1:80" ht="12.75">
      <c r="A220" s="242">
        <v>81</v>
      </c>
      <c r="B220" s="243" t="s">
        <v>1108</v>
      </c>
      <c r="C220" s="244" t="s">
        <v>1109</v>
      </c>
      <c r="D220" s="245" t="s">
        <v>673</v>
      </c>
      <c r="E220" s="246">
        <v>5.721908</v>
      </c>
      <c r="F220" s="358"/>
      <c r="G220" s="247">
        <f t="shared" si="0"/>
        <v>0</v>
      </c>
      <c r="H220" s="248">
        <v>0</v>
      </c>
      <c r="I220" s="249">
        <f t="shared" si="1"/>
        <v>0</v>
      </c>
      <c r="J220" s="248"/>
      <c r="K220" s="249">
        <f t="shared" si="2"/>
        <v>0</v>
      </c>
      <c r="O220" s="241">
        <v>2</v>
      </c>
      <c r="AA220" s="214">
        <v>8</v>
      </c>
      <c r="AB220" s="214">
        <v>0</v>
      </c>
      <c r="AC220" s="214">
        <v>3</v>
      </c>
      <c r="AZ220" s="214">
        <v>1</v>
      </c>
      <c r="BA220" s="214">
        <f t="shared" si="3"/>
        <v>0</v>
      </c>
      <c r="BB220" s="214">
        <f t="shared" si="4"/>
        <v>0</v>
      </c>
      <c r="BC220" s="214">
        <f t="shared" si="5"/>
        <v>0</v>
      </c>
      <c r="BD220" s="214">
        <f t="shared" si="6"/>
        <v>0</v>
      </c>
      <c r="BE220" s="214">
        <f t="shared" si="7"/>
        <v>0</v>
      </c>
      <c r="CA220" s="241">
        <v>8</v>
      </c>
      <c r="CB220" s="241">
        <v>0</v>
      </c>
    </row>
    <row r="221" spans="1:57" ht="12.75">
      <c r="A221" s="258"/>
      <c r="B221" s="259" t="s">
        <v>102</v>
      </c>
      <c r="C221" s="260" t="s">
        <v>1094</v>
      </c>
      <c r="D221" s="261"/>
      <c r="E221" s="262"/>
      <c r="F221" s="263"/>
      <c r="G221" s="264">
        <f>SUM(G214:G220)</f>
        <v>0</v>
      </c>
      <c r="H221" s="265"/>
      <c r="I221" s="266">
        <f>SUM(I214:I220)</f>
        <v>0</v>
      </c>
      <c r="J221" s="265"/>
      <c r="K221" s="266">
        <f>SUM(K214:K220)</f>
        <v>0</v>
      </c>
      <c r="O221" s="241">
        <v>4</v>
      </c>
      <c r="BA221" s="267">
        <f>SUM(BA214:BA220)</f>
        <v>0</v>
      </c>
      <c r="BB221" s="267">
        <f>SUM(BB214:BB220)</f>
        <v>0</v>
      </c>
      <c r="BC221" s="267">
        <f>SUM(BC214:BC220)</f>
        <v>0</v>
      </c>
      <c r="BD221" s="267">
        <f>SUM(BD214:BD220)</f>
        <v>0</v>
      </c>
      <c r="BE221" s="267">
        <f>SUM(BE214:BE220)</f>
        <v>0</v>
      </c>
    </row>
    <row r="222" ht="12.75">
      <c r="E222" s="214"/>
    </row>
    <row r="223" ht="12.75">
      <c r="E223" s="214"/>
    </row>
    <row r="224" ht="12.75">
      <c r="E224" s="214"/>
    </row>
    <row r="225" ht="12.75">
      <c r="E225" s="214"/>
    </row>
    <row r="226" ht="12.75">
      <c r="E226" s="214"/>
    </row>
    <row r="227" ht="12.75">
      <c r="E227" s="214"/>
    </row>
    <row r="228" ht="12.75">
      <c r="E228" s="214"/>
    </row>
    <row r="229" ht="12.75">
      <c r="E229" s="214"/>
    </row>
    <row r="230" ht="12.75">
      <c r="E230" s="214"/>
    </row>
    <row r="231" ht="12.75">
      <c r="E231" s="214"/>
    </row>
    <row r="232" ht="12.75">
      <c r="E232" s="214"/>
    </row>
    <row r="233" ht="12.75">
      <c r="E233" s="214"/>
    </row>
    <row r="234" ht="12.75">
      <c r="E234" s="214"/>
    </row>
    <row r="235" ht="12.75">
      <c r="E235" s="214"/>
    </row>
    <row r="236" ht="12.75">
      <c r="E236" s="214"/>
    </row>
    <row r="237" ht="12.75">
      <c r="E237" s="214"/>
    </row>
    <row r="238" ht="12.75">
      <c r="E238" s="214"/>
    </row>
    <row r="239" ht="12.75">
      <c r="E239" s="214"/>
    </row>
    <row r="240" ht="12.75">
      <c r="E240" s="214"/>
    </row>
    <row r="241" ht="12.75">
      <c r="E241" s="214"/>
    </row>
    <row r="242" ht="12.75">
      <c r="E242" s="214"/>
    </row>
    <row r="243" ht="12.75">
      <c r="E243" s="214"/>
    </row>
    <row r="244" ht="12.75">
      <c r="E244" s="214"/>
    </row>
    <row r="245" spans="1:7" ht="12.75">
      <c r="A245" s="257"/>
      <c r="B245" s="257"/>
      <c r="C245" s="257"/>
      <c r="D245" s="257"/>
      <c r="E245" s="257"/>
      <c r="F245" s="257"/>
      <c r="G245" s="257"/>
    </row>
    <row r="246" spans="1:7" ht="12.75">
      <c r="A246" s="257"/>
      <c r="B246" s="257"/>
      <c r="C246" s="257"/>
      <c r="D246" s="257"/>
      <c r="E246" s="257"/>
      <c r="F246" s="257"/>
      <c r="G246" s="257"/>
    </row>
    <row r="247" spans="1:7" ht="12.75">
      <c r="A247" s="257"/>
      <c r="B247" s="257"/>
      <c r="C247" s="257"/>
      <c r="D247" s="257"/>
      <c r="E247" s="257"/>
      <c r="F247" s="257"/>
      <c r="G247" s="257"/>
    </row>
    <row r="248" spans="1:7" ht="12.75">
      <c r="A248" s="257"/>
      <c r="B248" s="257"/>
      <c r="C248" s="257"/>
      <c r="D248" s="257"/>
      <c r="E248" s="257"/>
      <c r="F248" s="257"/>
      <c r="G248" s="257"/>
    </row>
    <row r="249" ht="12.75">
      <c r="E249" s="214"/>
    </row>
    <row r="250" ht="12.75">
      <c r="E250" s="214"/>
    </row>
    <row r="251" ht="12.75">
      <c r="E251" s="214"/>
    </row>
    <row r="252" ht="12.75">
      <c r="E252" s="214"/>
    </row>
    <row r="253" ht="12.75">
      <c r="E253" s="214"/>
    </row>
    <row r="254" ht="12.75">
      <c r="E254" s="214"/>
    </row>
    <row r="255" ht="12.75">
      <c r="E255" s="214"/>
    </row>
    <row r="256" ht="12.75">
      <c r="E256" s="214"/>
    </row>
    <row r="257" ht="12.75">
      <c r="E257" s="214"/>
    </row>
    <row r="258" ht="12.75">
      <c r="E258" s="214"/>
    </row>
    <row r="259" ht="12.75">
      <c r="E259" s="214"/>
    </row>
    <row r="260" ht="12.75">
      <c r="E260" s="214"/>
    </row>
    <row r="261" ht="12.75">
      <c r="E261" s="214"/>
    </row>
    <row r="262" ht="12.75">
      <c r="E262" s="214"/>
    </row>
    <row r="263" ht="12.75">
      <c r="E263" s="214"/>
    </row>
    <row r="264" ht="12.75">
      <c r="E264" s="214"/>
    </row>
    <row r="265" ht="12.75">
      <c r="E265" s="214"/>
    </row>
    <row r="266" ht="12.75">
      <c r="E266" s="214"/>
    </row>
    <row r="267" ht="12.75">
      <c r="E267" s="214"/>
    </row>
    <row r="268" ht="12.75">
      <c r="E268" s="214"/>
    </row>
    <row r="269" ht="12.75">
      <c r="E269" s="214"/>
    </row>
    <row r="270" ht="12.75">
      <c r="E270" s="214"/>
    </row>
    <row r="271" ht="12.75">
      <c r="E271" s="214"/>
    </row>
    <row r="272" ht="12.75">
      <c r="E272" s="214"/>
    </row>
    <row r="273" ht="12.75">
      <c r="E273" s="214"/>
    </row>
    <row r="274" ht="12.75">
      <c r="E274" s="214"/>
    </row>
    <row r="275" ht="12.75">
      <c r="E275" s="214"/>
    </row>
    <row r="276" ht="12.75">
      <c r="E276" s="214"/>
    </row>
    <row r="277" ht="12.75">
      <c r="E277" s="214"/>
    </row>
    <row r="278" ht="12.75">
      <c r="E278" s="214"/>
    </row>
    <row r="279" ht="12.75">
      <c r="E279" s="214"/>
    </row>
    <row r="280" spans="1:2" ht="12.75">
      <c r="A280" s="268"/>
      <c r="B280" s="268"/>
    </row>
    <row r="281" spans="1:7" ht="12.75">
      <c r="A281" s="257"/>
      <c r="B281" s="257"/>
      <c r="C281" s="269"/>
      <c r="D281" s="269"/>
      <c r="E281" s="270"/>
      <c r="F281" s="269"/>
      <c r="G281" s="271"/>
    </row>
    <row r="282" spans="1:7" ht="12.75">
      <c r="A282" s="272"/>
      <c r="B282" s="272"/>
      <c r="C282" s="257"/>
      <c r="D282" s="257"/>
      <c r="E282" s="273"/>
      <c r="F282" s="257"/>
      <c r="G282" s="257"/>
    </row>
    <row r="283" spans="1:7" ht="12.75">
      <c r="A283" s="257"/>
      <c r="B283" s="257"/>
      <c r="C283" s="257"/>
      <c r="D283" s="257"/>
      <c r="E283" s="273"/>
      <c r="F283" s="257"/>
      <c r="G283" s="257"/>
    </row>
    <row r="284" spans="1:7" ht="12.75">
      <c r="A284" s="257"/>
      <c r="B284" s="257"/>
      <c r="C284" s="257"/>
      <c r="D284" s="257"/>
      <c r="E284" s="273"/>
      <c r="F284" s="257"/>
      <c r="G284" s="257"/>
    </row>
    <row r="285" spans="1:7" ht="12.75">
      <c r="A285" s="257"/>
      <c r="B285" s="257"/>
      <c r="C285" s="257"/>
      <c r="D285" s="257"/>
      <c r="E285" s="273"/>
      <c r="F285" s="257"/>
      <c r="G285" s="257"/>
    </row>
    <row r="286" spans="1:7" ht="12.75">
      <c r="A286" s="257"/>
      <c r="B286" s="257"/>
      <c r="C286" s="257"/>
      <c r="D286" s="257"/>
      <c r="E286" s="273"/>
      <c r="F286" s="257"/>
      <c r="G286" s="257"/>
    </row>
    <row r="287" spans="1:7" ht="12.75">
      <c r="A287" s="257"/>
      <c r="B287" s="257"/>
      <c r="C287" s="257"/>
      <c r="D287" s="257"/>
      <c r="E287" s="273"/>
      <c r="F287" s="257"/>
      <c r="G287" s="257"/>
    </row>
    <row r="288" spans="1:7" ht="12.75">
      <c r="A288" s="257"/>
      <c r="B288" s="257"/>
      <c r="C288" s="257"/>
      <c r="D288" s="257"/>
      <c r="E288" s="273"/>
      <c r="F288" s="257"/>
      <c r="G288" s="257"/>
    </row>
    <row r="289" spans="1:7" ht="12.75">
      <c r="A289" s="257"/>
      <c r="B289" s="257"/>
      <c r="C289" s="257"/>
      <c r="D289" s="257"/>
      <c r="E289" s="273"/>
      <c r="F289" s="257"/>
      <c r="G289" s="257"/>
    </row>
    <row r="290" spans="1:7" ht="12.75">
      <c r="A290" s="257"/>
      <c r="B290" s="257"/>
      <c r="C290" s="257"/>
      <c r="D290" s="257"/>
      <c r="E290" s="273"/>
      <c r="F290" s="257"/>
      <c r="G290" s="257"/>
    </row>
    <row r="291" spans="1:7" ht="12.75">
      <c r="A291" s="257"/>
      <c r="B291" s="257"/>
      <c r="C291" s="257"/>
      <c r="D291" s="257"/>
      <c r="E291" s="273"/>
      <c r="F291" s="257"/>
      <c r="G291" s="257"/>
    </row>
    <row r="292" spans="1:7" ht="12.75">
      <c r="A292" s="257"/>
      <c r="B292" s="257"/>
      <c r="C292" s="257"/>
      <c r="D292" s="257"/>
      <c r="E292" s="273"/>
      <c r="F292" s="257"/>
      <c r="G292" s="257"/>
    </row>
    <row r="293" spans="1:7" ht="12.75">
      <c r="A293" s="257"/>
      <c r="B293" s="257"/>
      <c r="C293" s="257"/>
      <c r="D293" s="257"/>
      <c r="E293" s="273"/>
      <c r="F293" s="257"/>
      <c r="G293" s="257"/>
    </row>
    <row r="294" spans="1:7" ht="12.75">
      <c r="A294" s="257"/>
      <c r="B294" s="257"/>
      <c r="C294" s="257"/>
      <c r="D294" s="257"/>
      <c r="E294" s="273"/>
      <c r="F294" s="257"/>
      <c r="G294" s="257"/>
    </row>
  </sheetData>
  <sheetProtection algorithmName="SHA-512" hashValue="aVuyJRD124vt4mDx/S2mjCuW6b86skdrYIih0Z++P3HEieO4gX2Udfhiuet4m+YN7+sUPx09VsEt9s40kiUPQg==" saltValue="1GFthVERWzQ24RAuw7SloQ==" spinCount="100000" sheet="1" objects="1" scenarios="1"/>
  <mergeCells count="96">
    <mergeCell ref="C212:D212"/>
    <mergeCell ref="C192:D192"/>
    <mergeCell ref="C193:D193"/>
    <mergeCell ref="C194:D194"/>
    <mergeCell ref="C195:D195"/>
    <mergeCell ref="C197:D197"/>
    <mergeCell ref="C200:D200"/>
    <mergeCell ref="C204:D204"/>
    <mergeCell ref="C205:D205"/>
    <mergeCell ref="C209:D209"/>
    <mergeCell ref="C210:D210"/>
    <mergeCell ref="C211:D211"/>
    <mergeCell ref="C191:D191"/>
    <mergeCell ref="C174:D174"/>
    <mergeCell ref="C176:D176"/>
    <mergeCell ref="C177:D177"/>
    <mergeCell ref="C178:D178"/>
    <mergeCell ref="C180:D180"/>
    <mergeCell ref="C181:D181"/>
    <mergeCell ref="C182:D182"/>
    <mergeCell ref="C183:D183"/>
    <mergeCell ref="C185:D185"/>
    <mergeCell ref="C186:D186"/>
    <mergeCell ref="C187:D187"/>
    <mergeCell ref="C188:D188"/>
    <mergeCell ref="C189:D189"/>
    <mergeCell ref="C161:D161"/>
    <mergeCell ref="C163:D163"/>
    <mergeCell ref="C165:D165"/>
    <mergeCell ref="C167:D167"/>
    <mergeCell ref="C169:D169"/>
    <mergeCell ref="C151:D151"/>
    <mergeCell ref="C153:D153"/>
    <mergeCell ref="C155:D155"/>
    <mergeCell ref="C157:D157"/>
    <mergeCell ref="C142:D142"/>
    <mergeCell ref="C144:D144"/>
    <mergeCell ref="C146:D146"/>
    <mergeCell ref="C132:D132"/>
    <mergeCell ref="C136:D136"/>
    <mergeCell ref="C121:D121"/>
    <mergeCell ref="C123:D123"/>
    <mergeCell ref="C128:D128"/>
    <mergeCell ref="C113:D113"/>
    <mergeCell ref="C115:D115"/>
    <mergeCell ref="C116:D116"/>
    <mergeCell ref="C100:D100"/>
    <mergeCell ref="C102:D102"/>
    <mergeCell ref="C104:D104"/>
    <mergeCell ref="C106:D106"/>
    <mergeCell ref="C95:D95"/>
    <mergeCell ref="C97:D97"/>
    <mergeCell ref="C99:D99"/>
    <mergeCell ref="C69:D69"/>
    <mergeCell ref="C70:D70"/>
    <mergeCell ref="C71:D71"/>
    <mergeCell ref="C76:D76"/>
    <mergeCell ref="C79:D79"/>
    <mergeCell ref="C81:D81"/>
    <mergeCell ref="C85:D85"/>
    <mergeCell ref="C87:D87"/>
    <mergeCell ref="C89:D89"/>
    <mergeCell ref="C91:D91"/>
    <mergeCell ref="C93:D93"/>
    <mergeCell ref="C68:D68"/>
    <mergeCell ref="C47:D47"/>
    <mergeCell ref="C48:D48"/>
    <mergeCell ref="C50:D50"/>
    <mergeCell ref="C52:D52"/>
    <mergeCell ref="C59:D59"/>
    <mergeCell ref="C61:D61"/>
    <mergeCell ref="C65:D65"/>
    <mergeCell ref="C66:D66"/>
    <mergeCell ref="C67:D67"/>
    <mergeCell ref="C42:D42"/>
    <mergeCell ref="C44:D44"/>
    <mergeCell ref="C45:D45"/>
    <mergeCell ref="C17:D17"/>
    <mergeCell ref="C20:D20"/>
    <mergeCell ref="C22:D22"/>
    <mergeCell ref="C24:D24"/>
    <mergeCell ref="C26:D26"/>
    <mergeCell ref="C28:D28"/>
    <mergeCell ref="C30:D30"/>
    <mergeCell ref="C34:D34"/>
    <mergeCell ref="C36:D36"/>
    <mergeCell ref="C38:D38"/>
    <mergeCell ref="C39:D39"/>
    <mergeCell ref="C41:D41"/>
    <mergeCell ref="C11:D11"/>
    <mergeCell ref="C13:D13"/>
    <mergeCell ref="A1:G1"/>
    <mergeCell ref="A3:B3"/>
    <mergeCell ref="A4:B4"/>
    <mergeCell ref="E4:G4"/>
    <mergeCell ref="C9:D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1367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1366</v>
      </c>
      <c r="B5" s="92"/>
      <c r="C5" s="93" t="s">
        <v>1367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450" t="s">
        <v>1111</v>
      </c>
      <c r="D8" s="450"/>
      <c r="E8" s="451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450"/>
      <c r="D9" s="450"/>
      <c r="E9" s="451"/>
      <c r="F9" s="87"/>
      <c r="G9" s="108"/>
      <c r="H9" s="109"/>
    </row>
    <row r="10" spans="1:8" ht="12.75">
      <c r="A10" s="103" t="s">
        <v>44</v>
      </c>
      <c r="B10" s="87"/>
      <c r="C10" s="450" t="s">
        <v>1110</v>
      </c>
      <c r="D10" s="450"/>
      <c r="E10" s="450"/>
      <c r="F10" s="110"/>
      <c r="G10" s="111"/>
      <c r="H10" s="112"/>
    </row>
    <row r="11" spans="1:57" ht="13.5" customHeight="1">
      <c r="A11" s="103" t="s">
        <v>45</v>
      </c>
      <c r="B11" s="87"/>
      <c r="C11" s="450"/>
      <c r="D11" s="450"/>
      <c r="E11" s="450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452"/>
      <c r="D12" s="452"/>
      <c r="E12" s="452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02 b 1 Rek'!E8</f>
        <v>0</v>
      </c>
      <c r="D15" s="131">
        <f>'SO 02 b 1 Rek'!A16</f>
        <v>0</v>
      </c>
      <c r="E15" s="132"/>
      <c r="F15" s="133"/>
      <c r="G15" s="130">
        <f>'SO 02 b 1 Rek'!I16</f>
        <v>0</v>
      </c>
    </row>
    <row r="16" spans="1:7" ht="15.95" customHeight="1">
      <c r="A16" s="128" t="s">
        <v>53</v>
      </c>
      <c r="B16" s="129" t="s">
        <v>54</v>
      </c>
      <c r="C16" s="130">
        <f>'SO 02 b 1 Rek'!F8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02 b 1 Rek'!H8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02 b 1 Rek'!G8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02 b 1 Rek'!I8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448" t="s">
        <v>62</v>
      </c>
      <c r="B23" s="449"/>
      <c r="C23" s="140">
        <f>C22+G23</f>
        <v>0</v>
      </c>
      <c r="D23" s="141" t="s">
        <v>63</v>
      </c>
      <c r="E23" s="142"/>
      <c r="F23" s="143"/>
      <c r="G23" s="130">
        <f>'SO 02 b 1 Rek'!H14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454">
        <f>C23-F32</f>
        <v>0</v>
      </c>
      <c r="G30" s="455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454">
        <f>ROUND(PRODUCT(F30,C31/100),0)</f>
        <v>0</v>
      </c>
      <c r="G31" s="455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454">
        <v>0</v>
      </c>
      <c r="G32" s="455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454">
        <f>ROUND(PRODUCT(F32,C33/100),0)</f>
        <v>0</v>
      </c>
      <c r="G33" s="455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456">
        <f>ROUND(SUM(F30:F33),0)</f>
        <v>0</v>
      </c>
      <c r="G34" s="457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58"/>
      <c r="C37" s="458"/>
      <c r="D37" s="458"/>
      <c r="E37" s="458"/>
      <c r="F37" s="458"/>
      <c r="G37" s="458"/>
      <c r="H37" s="1" t="s">
        <v>1</v>
      </c>
    </row>
    <row r="38" spans="1:8" ht="12.75" customHeight="1">
      <c r="A38" s="167"/>
      <c r="B38" s="458"/>
      <c r="C38" s="458"/>
      <c r="D38" s="458"/>
      <c r="E38" s="458"/>
      <c r="F38" s="458"/>
      <c r="G38" s="458"/>
      <c r="H38" s="1" t="s">
        <v>1</v>
      </c>
    </row>
    <row r="39" spans="1:8" ht="12.75">
      <c r="A39" s="167"/>
      <c r="B39" s="458"/>
      <c r="C39" s="458"/>
      <c r="D39" s="458"/>
      <c r="E39" s="458"/>
      <c r="F39" s="458"/>
      <c r="G39" s="458"/>
      <c r="H39" s="1" t="s">
        <v>1</v>
      </c>
    </row>
    <row r="40" spans="1:8" ht="12.75">
      <c r="A40" s="167"/>
      <c r="B40" s="458"/>
      <c r="C40" s="458"/>
      <c r="D40" s="458"/>
      <c r="E40" s="458"/>
      <c r="F40" s="458"/>
      <c r="G40" s="458"/>
      <c r="H40" s="1" t="s">
        <v>1</v>
      </c>
    </row>
    <row r="41" spans="1:8" ht="12.75">
      <c r="A41" s="167"/>
      <c r="B41" s="458"/>
      <c r="C41" s="458"/>
      <c r="D41" s="458"/>
      <c r="E41" s="458"/>
      <c r="F41" s="458"/>
      <c r="G41" s="458"/>
      <c r="H41" s="1" t="s">
        <v>1</v>
      </c>
    </row>
    <row r="42" spans="1:8" ht="12.75">
      <c r="A42" s="167"/>
      <c r="B42" s="458"/>
      <c r="C42" s="458"/>
      <c r="D42" s="458"/>
      <c r="E42" s="458"/>
      <c r="F42" s="458"/>
      <c r="G42" s="458"/>
      <c r="H42" s="1" t="s">
        <v>1</v>
      </c>
    </row>
    <row r="43" spans="1:8" ht="12.75">
      <c r="A43" s="167"/>
      <c r="B43" s="458"/>
      <c r="C43" s="458"/>
      <c r="D43" s="458"/>
      <c r="E43" s="458"/>
      <c r="F43" s="458"/>
      <c r="G43" s="458"/>
      <c r="H43" s="1" t="s">
        <v>1</v>
      </c>
    </row>
    <row r="44" spans="1:8" ht="12.75" customHeight="1">
      <c r="A44" s="167"/>
      <c r="B44" s="458"/>
      <c r="C44" s="458"/>
      <c r="D44" s="458"/>
      <c r="E44" s="458"/>
      <c r="F44" s="458"/>
      <c r="G44" s="458"/>
      <c r="H44" s="1" t="s">
        <v>1</v>
      </c>
    </row>
    <row r="45" spans="1:8" ht="12.75" customHeight="1">
      <c r="A45" s="167"/>
      <c r="B45" s="458"/>
      <c r="C45" s="458"/>
      <c r="D45" s="458"/>
      <c r="E45" s="458"/>
      <c r="F45" s="458"/>
      <c r="G45" s="458"/>
      <c r="H45" s="1" t="s">
        <v>1</v>
      </c>
    </row>
    <row r="46" spans="2:7" ht="12.75">
      <c r="B46" s="453"/>
      <c r="C46" s="453"/>
      <c r="D46" s="453"/>
      <c r="E46" s="453"/>
      <c r="F46" s="453"/>
      <c r="G46" s="453"/>
    </row>
    <row r="47" spans="2:7" ht="12.75">
      <c r="B47" s="453"/>
      <c r="C47" s="453"/>
      <c r="D47" s="453"/>
      <c r="E47" s="453"/>
      <c r="F47" s="453"/>
      <c r="G47" s="453"/>
    </row>
    <row r="48" spans="2:7" ht="12.75">
      <c r="B48" s="453"/>
      <c r="C48" s="453"/>
      <c r="D48" s="453"/>
      <c r="E48" s="453"/>
      <c r="F48" s="453"/>
      <c r="G48" s="453"/>
    </row>
    <row r="49" spans="2:7" ht="12.75">
      <c r="B49" s="453"/>
      <c r="C49" s="453"/>
      <c r="D49" s="453"/>
      <c r="E49" s="453"/>
      <c r="F49" s="453"/>
      <c r="G49" s="453"/>
    </row>
    <row r="50" spans="2:7" ht="12.75">
      <c r="B50" s="453"/>
      <c r="C50" s="453"/>
      <c r="D50" s="453"/>
      <c r="E50" s="453"/>
      <c r="F50" s="453"/>
      <c r="G50" s="453"/>
    </row>
    <row r="51" spans="2:7" ht="12.75">
      <c r="B51" s="453"/>
      <c r="C51" s="453"/>
      <c r="D51" s="453"/>
      <c r="E51" s="453"/>
      <c r="F51" s="453"/>
      <c r="G51" s="45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59" t="s">
        <v>2</v>
      </c>
      <c r="B1" s="460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461" t="s">
        <v>77</v>
      </c>
      <c r="B2" s="462"/>
      <c r="C2" s="174" t="s">
        <v>1368</v>
      </c>
      <c r="D2" s="175"/>
      <c r="E2" s="176"/>
      <c r="F2" s="175"/>
      <c r="G2" s="463" t="s">
        <v>1367</v>
      </c>
      <c r="H2" s="464"/>
      <c r="I2" s="465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3.5" thickBot="1">
      <c r="A7" s="274" t="str">
        <f>'SO 02 b 1 Pol'!B7</f>
        <v>M24</v>
      </c>
      <c r="B7" s="47" t="str">
        <f>'SO 02 b 1 Pol'!C7</f>
        <v>Montáže vzduchotechnických zařízení</v>
      </c>
      <c r="D7" s="186"/>
      <c r="E7" s="275">
        <f>'SO 02 b 1 Pol'!BA9</f>
        <v>0</v>
      </c>
      <c r="F7" s="276">
        <f>'SO 02 b 1 Pol'!BB9</f>
        <v>0</v>
      </c>
      <c r="G7" s="276">
        <f>'SO 02 b 1 Pol'!BC9</f>
        <v>0</v>
      </c>
      <c r="H7" s="276">
        <f>'SO 02 b 1 Pol'!BD9</f>
        <v>0</v>
      </c>
      <c r="I7" s="277">
        <f>'SO 02 b 1 Pol'!BE9</f>
        <v>0</v>
      </c>
    </row>
    <row r="8" spans="1:9" s="4" customFormat="1" ht="13.5" thickBot="1">
      <c r="A8" s="187"/>
      <c r="B8" s="188" t="s">
        <v>80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81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82</v>
      </c>
      <c r="B12" s="145"/>
      <c r="C12" s="145"/>
      <c r="D12" s="194"/>
      <c r="E12" s="195" t="s">
        <v>83</v>
      </c>
      <c r="F12" s="196" t="s">
        <v>12</v>
      </c>
      <c r="G12" s="197" t="s">
        <v>84</v>
      </c>
      <c r="H12" s="198"/>
      <c r="I12" s="199" t="s">
        <v>83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85</v>
      </c>
      <c r="C14" s="208"/>
      <c r="D14" s="209"/>
      <c r="E14" s="210"/>
      <c r="F14" s="211"/>
      <c r="G14" s="211"/>
      <c r="H14" s="466">
        <f>SUM(I13:I13)</f>
        <v>0</v>
      </c>
      <c r="I14" s="467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471" t="s">
        <v>1386</v>
      </c>
      <c r="B1" s="471"/>
      <c r="C1" s="471"/>
      <c r="D1" s="471"/>
      <c r="E1" s="471"/>
      <c r="F1" s="471"/>
      <c r="G1" s="47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459" t="s">
        <v>2</v>
      </c>
      <c r="B3" s="460"/>
      <c r="C3" s="168" t="s">
        <v>105</v>
      </c>
      <c r="D3" s="218"/>
      <c r="E3" s="219" t="s">
        <v>86</v>
      </c>
      <c r="F3" s="220" t="str">
        <f>'SO 02 b 1 Rek'!H1</f>
        <v>1</v>
      </c>
      <c r="G3" s="221"/>
    </row>
    <row r="4" spans="1:7" ht="13.5" thickBot="1">
      <c r="A4" s="472" t="s">
        <v>77</v>
      </c>
      <c r="B4" s="462"/>
      <c r="C4" s="174" t="s">
        <v>1368</v>
      </c>
      <c r="D4" s="222"/>
      <c r="E4" s="473" t="str">
        <f>'SO 02 b 1 Rek'!G2</f>
        <v>Nucené větrání - VZT</v>
      </c>
      <c r="F4" s="474"/>
      <c r="G4" s="475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1083</v>
      </c>
      <c r="C7" s="233" t="s">
        <v>1084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1369</v>
      </c>
      <c r="C8" s="244" t="s">
        <v>1370</v>
      </c>
      <c r="D8" s="245" t="s">
        <v>1120</v>
      </c>
      <c r="E8" s="246">
        <v>1</v>
      </c>
      <c r="F8" s="246">
        <f>SUM('SO 02 b 1 Pol VZT'!H102)</f>
        <v>0</v>
      </c>
      <c r="G8" s="247">
        <f>E8*F8</f>
        <v>0</v>
      </c>
      <c r="H8" s="248">
        <v>0</v>
      </c>
      <c r="I8" s="249">
        <f>E8*H8</f>
        <v>0</v>
      </c>
      <c r="J8" s="248"/>
      <c r="K8" s="249">
        <f>E8*J8</f>
        <v>0</v>
      </c>
      <c r="O8" s="241">
        <v>2</v>
      </c>
      <c r="AA8" s="214">
        <v>12</v>
      </c>
      <c r="AB8" s="214">
        <v>0</v>
      </c>
      <c r="AC8" s="214">
        <v>2</v>
      </c>
      <c r="AZ8" s="214">
        <v>4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12</v>
      </c>
      <c r="CB8" s="241">
        <v>0</v>
      </c>
    </row>
    <row r="9" spans="1:57" ht="12.75">
      <c r="A9" s="258"/>
      <c r="B9" s="259" t="s">
        <v>102</v>
      </c>
      <c r="C9" s="260" t="s">
        <v>1085</v>
      </c>
      <c r="D9" s="261"/>
      <c r="E9" s="262"/>
      <c r="F9" s="263"/>
      <c r="G9" s="264">
        <f>SUM(G7:G8)</f>
        <v>0</v>
      </c>
      <c r="H9" s="265"/>
      <c r="I9" s="266">
        <f>SUM(I7:I8)</f>
        <v>0</v>
      </c>
      <c r="J9" s="265"/>
      <c r="K9" s="266">
        <f>SUM(K7:K8)</f>
        <v>0</v>
      </c>
      <c r="O9" s="241">
        <v>4</v>
      </c>
      <c r="BA9" s="267">
        <f>SUM(BA7:BA8)</f>
        <v>0</v>
      </c>
      <c r="BB9" s="267">
        <f>SUM(BB7:BB8)</f>
        <v>0</v>
      </c>
      <c r="BC9" s="267">
        <f>SUM(BC7:BC8)</f>
        <v>0</v>
      </c>
      <c r="BD9" s="267">
        <f>SUM(BD7:BD8)</f>
        <v>0</v>
      </c>
      <c r="BE9" s="267">
        <f>SUM(BE7:BE8)</f>
        <v>0</v>
      </c>
    </row>
    <row r="10" ht="12.75">
      <c r="E10" s="214"/>
    </row>
    <row r="11" ht="12.75">
      <c r="E11" s="214"/>
    </row>
    <row r="12" ht="12.75">
      <c r="E12" s="214"/>
    </row>
    <row r="13" ht="12.75">
      <c r="E13" s="214"/>
    </row>
    <row r="14" ht="12.75">
      <c r="E14" s="214"/>
    </row>
    <row r="15" ht="12.75">
      <c r="E15" s="214"/>
    </row>
    <row r="16" ht="12.75">
      <c r="E16" s="214"/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spans="1:7" ht="12.75">
      <c r="A33" s="257"/>
      <c r="B33" s="257"/>
      <c r="C33" s="257"/>
      <c r="D33" s="257"/>
      <c r="E33" s="257"/>
      <c r="F33" s="257"/>
      <c r="G33" s="257"/>
    </row>
    <row r="34" spans="1:7" ht="12.75">
      <c r="A34" s="257"/>
      <c r="B34" s="257"/>
      <c r="C34" s="257"/>
      <c r="D34" s="257"/>
      <c r="E34" s="257"/>
      <c r="F34" s="257"/>
      <c r="G34" s="257"/>
    </row>
    <row r="35" spans="1:7" ht="12.75">
      <c r="A35" s="257"/>
      <c r="B35" s="257"/>
      <c r="C35" s="257"/>
      <c r="D35" s="257"/>
      <c r="E35" s="257"/>
      <c r="F35" s="257"/>
      <c r="G35" s="257"/>
    </row>
    <row r="36" spans="1:7" ht="12.75">
      <c r="A36" s="257"/>
      <c r="B36" s="257"/>
      <c r="C36" s="257"/>
      <c r="D36" s="257"/>
      <c r="E36" s="257"/>
      <c r="F36" s="257"/>
      <c r="G36" s="257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ht="12.75">
      <c r="E42" s="214"/>
    </row>
    <row r="43" ht="12.75">
      <c r="E43" s="214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spans="1:2" ht="12.75">
      <c r="A68" s="268"/>
      <c r="B68" s="268"/>
    </row>
    <row r="69" spans="1:7" ht="12.75">
      <c r="A69" s="257"/>
      <c r="B69" s="257"/>
      <c r="C69" s="269"/>
      <c r="D69" s="269"/>
      <c r="E69" s="270"/>
      <c r="F69" s="269"/>
      <c r="G69" s="271"/>
    </row>
    <row r="70" spans="1:7" ht="12.75">
      <c r="A70" s="272"/>
      <c r="B70" s="272"/>
      <c r="C70" s="257"/>
      <c r="D70" s="257"/>
      <c r="E70" s="273"/>
      <c r="F70" s="257"/>
      <c r="G70" s="257"/>
    </row>
    <row r="71" spans="1:7" ht="12.75">
      <c r="A71" s="257"/>
      <c r="B71" s="257"/>
      <c r="C71" s="257"/>
      <c r="D71" s="257"/>
      <c r="E71" s="273"/>
      <c r="F71" s="257"/>
      <c r="G71" s="257"/>
    </row>
    <row r="72" spans="1:7" ht="12.75">
      <c r="A72" s="257"/>
      <c r="B72" s="257"/>
      <c r="C72" s="257"/>
      <c r="D72" s="257"/>
      <c r="E72" s="273"/>
      <c r="F72" s="257"/>
      <c r="G72" s="257"/>
    </row>
    <row r="73" spans="1:7" ht="12.75">
      <c r="A73" s="257"/>
      <c r="B73" s="257"/>
      <c r="C73" s="257"/>
      <c r="D73" s="257"/>
      <c r="E73" s="273"/>
      <c r="F73" s="257"/>
      <c r="G73" s="257"/>
    </row>
    <row r="74" spans="1:7" ht="12.75">
      <c r="A74" s="257"/>
      <c r="B74" s="257"/>
      <c r="C74" s="257"/>
      <c r="D74" s="257"/>
      <c r="E74" s="273"/>
      <c r="F74" s="257"/>
      <c r="G74" s="257"/>
    </row>
    <row r="75" spans="1:7" ht="12.75">
      <c r="A75" s="257"/>
      <c r="B75" s="257"/>
      <c r="C75" s="257"/>
      <c r="D75" s="257"/>
      <c r="E75" s="273"/>
      <c r="F75" s="257"/>
      <c r="G75" s="257"/>
    </row>
    <row r="76" spans="1:7" ht="12.75">
      <c r="A76" s="257"/>
      <c r="B76" s="257"/>
      <c r="C76" s="257"/>
      <c r="D76" s="257"/>
      <c r="E76" s="273"/>
      <c r="F76" s="257"/>
      <c r="G76" s="257"/>
    </row>
    <row r="77" spans="1:7" ht="12.75">
      <c r="A77" s="257"/>
      <c r="B77" s="257"/>
      <c r="C77" s="257"/>
      <c r="D77" s="257"/>
      <c r="E77" s="273"/>
      <c r="F77" s="257"/>
      <c r="G77" s="257"/>
    </row>
    <row r="78" spans="1:7" ht="12.75">
      <c r="A78" s="257"/>
      <c r="B78" s="257"/>
      <c r="C78" s="257"/>
      <c r="D78" s="257"/>
      <c r="E78" s="273"/>
      <c r="F78" s="257"/>
      <c r="G78" s="257"/>
    </row>
    <row r="79" spans="1:7" ht="12.75">
      <c r="A79" s="257"/>
      <c r="B79" s="257"/>
      <c r="C79" s="257"/>
      <c r="D79" s="257"/>
      <c r="E79" s="273"/>
      <c r="F79" s="257"/>
      <c r="G79" s="257"/>
    </row>
    <row r="80" spans="1:7" ht="12.75">
      <c r="A80" s="257"/>
      <c r="B80" s="257"/>
      <c r="C80" s="257"/>
      <c r="D80" s="257"/>
      <c r="E80" s="273"/>
      <c r="F80" s="257"/>
      <c r="G80" s="257"/>
    </row>
    <row r="81" spans="1:7" ht="12.75">
      <c r="A81" s="257"/>
      <c r="B81" s="257"/>
      <c r="C81" s="257"/>
      <c r="D81" s="257"/>
      <c r="E81" s="273"/>
      <c r="F81" s="257"/>
      <c r="G81" s="257"/>
    </row>
    <row r="82" spans="1:7" ht="12.75">
      <c r="A82" s="257"/>
      <c r="B82" s="257"/>
      <c r="C82" s="257"/>
      <c r="D82" s="257"/>
      <c r="E82" s="273"/>
      <c r="F82" s="257"/>
      <c r="G82" s="257"/>
    </row>
  </sheetData>
  <sheetProtection algorithmName="SHA-512" hashValue="asXojeO1q3pA20T+vSEh8upEdxX0yf1T0Jw5Qx7sKNSsJZjze3SPlZr4W1yKGBeW81Sasu3bLr59arx0dCma7Q==" saltValue="+bQZY3zcta5wdDXUnlAzX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1373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1372</v>
      </c>
      <c r="B5" s="92"/>
      <c r="C5" s="93" t="s">
        <v>1373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450" t="s">
        <v>1111</v>
      </c>
      <c r="D8" s="450"/>
      <c r="E8" s="451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450"/>
      <c r="D9" s="450"/>
      <c r="E9" s="451"/>
      <c r="F9" s="87"/>
      <c r="G9" s="108"/>
      <c r="H9" s="109"/>
    </row>
    <row r="10" spans="1:8" ht="12.75">
      <c r="A10" s="103" t="s">
        <v>44</v>
      </c>
      <c r="B10" s="87"/>
      <c r="C10" s="450" t="s">
        <v>1110</v>
      </c>
      <c r="D10" s="450"/>
      <c r="E10" s="450"/>
      <c r="F10" s="110"/>
      <c r="G10" s="111"/>
      <c r="H10" s="112"/>
    </row>
    <row r="11" spans="1:57" ht="13.5" customHeight="1">
      <c r="A11" s="103" t="s">
        <v>45</v>
      </c>
      <c r="B11" s="87"/>
      <c r="C11" s="450"/>
      <c r="D11" s="450"/>
      <c r="E11" s="450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452"/>
      <c r="D12" s="452"/>
      <c r="E12" s="452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02 c 1 Rek'!E8</f>
        <v>0</v>
      </c>
      <c r="D15" s="131">
        <f>'SO 02 c 1 Rek'!A16</f>
        <v>0</v>
      </c>
      <c r="E15" s="132"/>
      <c r="F15" s="133"/>
      <c r="G15" s="130">
        <f>'SO 02 c 1 Rek'!I16</f>
        <v>0</v>
      </c>
    </row>
    <row r="16" spans="1:7" ht="15.95" customHeight="1">
      <c r="A16" s="128" t="s">
        <v>53</v>
      </c>
      <c r="B16" s="129" t="s">
        <v>54</v>
      </c>
      <c r="C16" s="130">
        <f>'SO 02 c 1 Rek'!F8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02 c 1 Rek'!H8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02 c 1 Rek'!G8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02 c 1 Rek'!I8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448" t="s">
        <v>62</v>
      </c>
      <c r="B23" s="449"/>
      <c r="C23" s="140">
        <f>C22+G23</f>
        <v>0</v>
      </c>
      <c r="D23" s="141" t="s">
        <v>63</v>
      </c>
      <c r="E23" s="142"/>
      <c r="F23" s="143"/>
      <c r="G23" s="130">
        <f>'SO 02 c 1 Rek'!H14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454">
        <f>C23-F32</f>
        <v>0</v>
      </c>
      <c r="G30" s="455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454">
        <f>ROUND(PRODUCT(F30,C31/100),0)</f>
        <v>0</v>
      </c>
      <c r="G31" s="455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454">
        <v>0</v>
      </c>
      <c r="G32" s="455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454">
        <f>ROUND(PRODUCT(F32,C33/100),0)</f>
        <v>0</v>
      </c>
      <c r="G33" s="455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456">
        <f>ROUND(SUM(F30:F33),0)</f>
        <v>0</v>
      </c>
      <c r="G34" s="457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58"/>
      <c r="C37" s="458"/>
      <c r="D37" s="458"/>
      <c r="E37" s="458"/>
      <c r="F37" s="458"/>
      <c r="G37" s="458"/>
      <c r="H37" s="1" t="s">
        <v>1</v>
      </c>
    </row>
    <row r="38" spans="1:8" ht="12.75" customHeight="1">
      <c r="A38" s="167"/>
      <c r="B38" s="458"/>
      <c r="C38" s="458"/>
      <c r="D38" s="458"/>
      <c r="E38" s="458"/>
      <c r="F38" s="458"/>
      <c r="G38" s="458"/>
      <c r="H38" s="1" t="s">
        <v>1</v>
      </c>
    </row>
    <row r="39" spans="1:8" ht="12.75">
      <c r="A39" s="167"/>
      <c r="B39" s="458"/>
      <c r="C39" s="458"/>
      <c r="D39" s="458"/>
      <c r="E39" s="458"/>
      <c r="F39" s="458"/>
      <c r="G39" s="458"/>
      <c r="H39" s="1" t="s">
        <v>1</v>
      </c>
    </row>
    <row r="40" spans="1:8" ht="12.75">
      <c r="A40" s="167"/>
      <c r="B40" s="458"/>
      <c r="C40" s="458"/>
      <c r="D40" s="458"/>
      <c r="E40" s="458"/>
      <c r="F40" s="458"/>
      <c r="G40" s="458"/>
      <c r="H40" s="1" t="s">
        <v>1</v>
      </c>
    </row>
    <row r="41" spans="1:8" ht="12.75">
      <c r="A41" s="167"/>
      <c r="B41" s="458"/>
      <c r="C41" s="458"/>
      <c r="D41" s="458"/>
      <c r="E41" s="458"/>
      <c r="F41" s="458"/>
      <c r="G41" s="458"/>
      <c r="H41" s="1" t="s">
        <v>1</v>
      </c>
    </row>
    <row r="42" spans="1:8" ht="12.75">
      <c r="A42" s="167"/>
      <c r="B42" s="458"/>
      <c r="C42" s="458"/>
      <c r="D42" s="458"/>
      <c r="E42" s="458"/>
      <c r="F42" s="458"/>
      <c r="G42" s="458"/>
      <c r="H42" s="1" t="s">
        <v>1</v>
      </c>
    </row>
    <row r="43" spans="1:8" ht="12.75">
      <c r="A43" s="167"/>
      <c r="B43" s="458"/>
      <c r="C43" s="458"/>
      <c r="D43" s="458"/>
      <c r="E43" s="458"/>
      <c r="F43" s="458"/>
      <c r="G43" s="458"/>
      <c r="H43" s="1" t="s">
        <v>1</v>
      </c>
    </row>
    <row r="44" spans="1:8" ht="12.75" customHeight="1">
      <c r="A44" s="167"/>
      <c r="B44" s="458"/>
      <c r="C44" s="458"/>
      <c r="D44" s="458"/>
      <c r="E44" s="458"/>
      <c r="F44" s="458"/>
      <c r="G44" s="458"/>
      <c r="H44" s="1" t="s">
        <v>1</v>
      </c>
    </row>
    <row r="45" spans="1:8" ht="12.75" customHeight="1">
      <c r="A45" s="167"/>
      <c r="B45" s="458"/>
      <c r="C45" s="458"/>
      <c r="D45" s="458"/>
      <c r="E45" s="458"/>
      <c r="F45" s="458"/>
      <c r="G45" s="458"/>
      <c r="H45" s="1" t="s">
        <v>1</v>
      </c>
    </row>
    <row r="46" spans="2:7" ht="12.75">
      <c r="B46" s="453"/>
      <c r="C46" s="453"/>
      <c r="D46" s="453"/>
      <c r="E46" s="453"/>
      <c r="F46" s="453"/>
      <c r="G46" s="453"/>
    </row>
    <row r="47" spans="2:7" ht="12.75">
      <c r="B47" s="453"/>
      <c r="C47" s="453"/>
      <c r="D47" s="453"/>
      <c r="E47" s="453"/>
      <c r="F47" s="453"/>
      <c r="G47" s="453"/>
    </row>
    <row r="48" spans="2:7" ht="12.75">
      <c r="B48" s="453"/>
      <c r="C48" s="453"/>
      <c r="D48" s="453"/>
      <c r="E48" s="453"/>
      <c r="F48" s="453"/>
      <c r="G48" s="453"/>
    </row>
    <row r="49" spans="2:7" ht="12.75">
      <c r="B49" s="453"/>
      <c r="C49" s="453"/>
      <c r="D49" s="453"/>
      <c r="E49" s="453"/>
      <c r="F49" s="453"/>
      <c r="G49" s="453"/>
    </row>
    <row r="50" spans="2:7" ht="12.75">
      <c r="B50" s="453"/>
      <c r="C50" s="453"/>
      <c r="D50" s="453"/>
      <c r="E50" s="453"/>
      <c r="F50" s="453"/>
      <c r="G50" s="453"/>
    </row>
    <row r="51" spans="2:7" ht="12.75">
      <c r="B51" s="453"/>
      <c r="C51" s="453"/>
      <c r="D51" s="453"/>
      <c r="E51" s="453"/>
      <c r="F51" s="453"/>
      <c r="G51" s="45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59" t="s">
        <v>2</v>
      </c>
      <c r="B1" s="460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461" t="s">
        <v>77</v>
      </c>
      <c r="B2" s="462"/>
      <c r="C2" s="174" t="s">
        <v>1374</v>
      </c>
      <c r="D2" s="175"/>
      <c r="E2" s="176"/>
      <c r="F2" s="175"/>
      <c r="G2" s="463" t="s">
        <v>1373</v>
      </c>
      <c r="H2" s="464"/>
      <c r="I2" s="465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3.5" thickBot="1">
      <c r="A7" s="274" t="str">
        <f>'SO 02 c 1 Pol'!B7</f>
        <v>M21</v>
      </c>
      <c r="B7" s="47" t="str">
        <f>'SO 02 c 1 Pol'!C7</f>
        <v>Elektromontáže</v>
      </c>
      <c r="D7" s="186"/>
      <c r="E7" s="275">
        <f>'SO 02 c 1 Pol'!BA9</f>
        <v>0</v>
      </c>
      <c r="F7" s="276">
        <f>'SO 02 c 1 Pol'!BB9</f>
        <v>0</v>
      </c>
      <c r="G7" s="276">
        <f>'SO 02 c 1 Pol'!BC9</f>
        <v>0</v>
      </c>
      <c r="H7" s="276">
        <f>'SO 02 c 1 Pol'!BD9</f>
        <v>0</v>
      </c>
      <c r="I7" s="277">
        <f>'SO 02 c 1 Pol'!BE9</f>
        <v>0</v>
      </c>
    </row>
    <row r="8" spans="1:9" s="4" customFormat="1" ht="13.5" thickBot="1">
      <c r="A8" s="187"/>
      <c r="B8" s="188" t="s">
        <v>80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81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82</v>
      </c>
      <c r="B12" s="145"/>
      <c r="C12" s="145"/>
      <c r="D12" s="194"/>
      <c r="E12" s="195" t="s">
        <v>83</v>
      </c>
      <c r="F12" s="196" t="s">
        <v>12</v>
      </c>
      <c r="G12" s="197" t="s">
        <v>84</v>
      </c>
      <c r="H12" s="198"/>
      <c r="I12" s="199" t="s">
        <v>83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85</v>
      </c>
      <c r="C14" s="208"/>
      <c r="D14" s="209"/>
      <c r="E14" s="210"/>
      <c r="F14" s="211"/>
      <c r="G14" s="211"/>
      <c r="H14" s="466">
        <f>SUM(I13:I13)</f>
        <v>0</v>
      </c>
      <c r="I14" s="467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workbookViewId="0" topLeftCell="A1">
      <selection activeCell="G12" sqref="G12"/>
    </sheetView>
  </sheetViews>
  <sheetFormatPr defaultColWidth="9.00390625" defaultRowHeight="12.75"/>
  <cols>
    <col min="1" max="3" width="9.125" style="366" customWidth="1"/>
    <col min="4" max="4" width="55.625" style="366" customWidth="1"/>
    <col min="5" max="6" width="9.125" style="366" customWidth="1"/>
    <col min="7" max="7" width="11.875" style="366" customWidth="1"/>
    <col min="8" max="8" width="13.00390625" style="366" customWidth="1"/>
    <col min="9" max="16384" width="9.125" style="366" customWidth="1"/>
  </cols>
  <sheetData>
    <row r="1" spans="1:8" ht="12.75">
      <c r="A1" s="362" t="s">
        <v>1388</v>
      </c>
      <c r="B1" s="363"/>
      <c r="C1" s="363"/>
      <c r="D1" s="363" t="s">
        <v>1389</v>
      </c>
      <c r="E1" s="364"/>
      <c r="F1" s="364"/>
      <c r="G1" s="365"/>
      <c r="H1" s="365"/>
    </row>
    <row r="2" spans="1:8" ht="12.75">
      <c r="A2" s="367" t="s">
        <v>1390</v>
      </c>
      <c r="B2" s="363"/>
      <c r="C2" s="363"/>
      <c r="D2" s="363" t="s">
        <v>1391</v>
      </c>
      <c r="E2" s="364"/>
      <c r="F2" s="364"/>
      <c r="G2" s="365" t="s">
        <v>1392</v>
      </c>
      <c r="H2" s="365"/>
    </row>
    <row r="3" spans="1:8" ht="12.75">
      <c r="A3" s="367" t="s">
        <v>1393</v>
      </c>
      <c r="B3" s="363"/>
      <c r="C3" s="363"/>
      <c r="D3" s="363" t="s">
        <v>1394</v>
      </c>
      <c r="E3" s="364"/>
      <c r="F3" s="364"/>
      <c r="G3" s="365" t="s">
        <v>1395</v>
      </c>
      <c r="H3" s="365"/>
    </row>
    <row r="4" spans="1:8" ht="12.75">
      <c r="A4" s="367" t="s">
        <v>1396</v>
      </c>
      <c r="B4" s="363"/>
      <c r="C4" s="363"/>
      <c r="D4" s="363" t="s">
        <v>1397</v>
      </c>
      <c r="E4" s="364"/>
      <c r="F4" s="364"/>
      <c r="G4" s="365" t="s">
        <v>1398</v>
      </c>
      <c r="H4" s="365"/>
    </row>
    <row r="5" spans="1:8" ht="13.5" thickBot="1">
      <c r="A5" s="363"/>
      <c r="B5" s="363"/>
      <c r="C5" s="363"/>
      <c r="D5" s="363"/>
      <c r="E5" s="364"/>
      <c r="F5" s="364"/>
      <c r="G5" s="365"/>
      <c r="H5" s="365"/>
    </row>
    <row r="6" spans="1:8" ht="26.25" thickBot="1">
      <c r="A6" s="368" t="s">
        <v>1399</v>
      </c>
      <c r="B6" s="368" t="s">
        <v>1400</v>
      </c>
      <c r="C6" s="368" t="s">
        <v>1401</v>
      </c>
      <c r="D6" s="368" t="s">
        <v>1402</v>
      </c>
      <c r="E6" s="368" t="s">
        <v>90</v>
      </c>
      <c r="F6" s="368" t="s">
        <v>1403</v>
      </c>
      <c r="G6" s="368" t="s">
        <v>1404</v>
      </c>
      <c r="H6" s="368" t="s">
        <v>17</v>
      </c>
    </row>
    <row r="7" spans="1:8" ht="13.5" thickBot="1">
      <c r="A7" s="369" t="s">
        <v>99</v>
      </c>
      <c r="B7" s="369" t="s">
        <v>1148</v>
      </c>
      <c r="C7" s="369" t="s">
        <v>155</v>
      </c>
      <c r="D7" s="369" t="s">
        <v>1405</v>
      </c>
      <c r="E7" s="368" t="s">
        <v>223</v>
      </c>
      <c r="F7" s="368" t="s">
        <v>1406</v>
      </c>
      <c r="G7" s="370" t="s">
        <v>1407</v>
      </c>
      <c r="H7" s="370" t="s">
        <v>1137</v>
      </c>
    </row>
    <row r="8" spans="1:8" ht="13.5" thickBot="1">
      <c r="A8" s="371"/>
      <c r="B8" s="372"/>
      <c r="C8" s="372"/>
      <c r="D8" s="372"/>
      <c r="E8" s="373"/>
      <c r="F8" s="374"/>
      <c r="G8" s="375"/>
      <c r="H8" s="376"/>
    </row>
    <row r="9" spans="1:8" ht="13.5" thickBot="1">
      <c r="A9" s="377"/>
      <c r="B9" s="378"/>
      <c r="C9" s="378"/>
      <c r="D9" s="378"/>
      <c r="E9" s="379"/>
      <c r="F9" s="380"/>
      <c r="G9" s="381"/>
      <c r="H9" s="382"/>
    </row>
    <row r="10" spans="1:8" ht="13.5" thickBot="1">
      <c r="A10" s="383"/>
      <c r="B10" s="384"/>
      <c r="C10" s="385"/>
      <c r="D10" s="385" t="s">
        <v>1408</v>
      </c>
      <c r="E10" s="386"/>
      <c r="F10" s="387"/>
      <c r="G10" s="388"/>
      <c r="H10" s="389"/>
    </row>
    <row r="11" spans="1:8" ht="12.75">
      <c r="A11" s="390"/>
      <c r="B11" s="391"/>
      <c r="C11" s="391"/>
      <c r="D11" s="392"/>
      <c r="E11" s="393"/>
      <c r="F11" s="394"/>
      <c r="G11" s="395"/>
      <c r="H11" s="396"/>
    </row>
    <row r="12" spans="1:8" ht="25.5">
      <c r="A12" s="397"/>
      <c r="B12" s="398"/>
      <c r="C12" s="398" t="s">
        <v>1409</v>
      </c>
      <c r="D12" s="399" t="s">
        <v>1410</v>
      </c>
      <c r="E12" s="400" t="s">
        <v>101</v>
      </c>
      <c r="F12" s="401">
        <v>1</v>
      </c>
      <c r="G12" s="434"/>
      <c r="H12" s="403">
        <f>+G12*F12</f>
        <v>0</v>
      </c>
    </row>
    <row r="13" spans="1:8" ht="25.5">
      <c r="A13" s="397"/>
      <c r="B13" s="398"/>
      <c r="C13" s="398"/>
      <c r="D13" s="399" t="s">
        <v>1411</v>
      </c>
      <c r="E13" s="400"/>
      <c r="F13" s="401"/>
      <c r="G13" s="434"/>
      <c r="H13" s="396"/>
    </row>
    <row r="14" spans="1:8" ht="12.75">
      <c r="A14" s="397"/>
      <c r="B14" s="398"/>
      <c r="C14" s="398"/>
      <c r="D14" s="399" t="s">
        <v>1412</v>
      </c>
      <c r="E14" s="400"/>
      <c r="F14" s="401"/>
      <c r="G14" s="434"/>
      <c r="H14" s="396"/>
    </row>
    <row r="15" spans="1:8" ht="12.75">
      <c r="A15" s="397"/>
      <c r="B15" s="398"/>
      <c r="C15" s="398"/>
      <c r="D15" s="399" t="s">
        <v>1413</v>
      </c>
      <c r="E15" s="400"/>
      <c r="F15" s="401"/>
      <c r="G15" s="434"/>
      <c r="H15" s="396"/>
    </row>
    <row r="16" spans="1:8" ht="12.75">
      <c r="A16" s="397"/>
      <c r="B16" s="398"/>
      <c r="C16" s="398"/>
      <c r="D16" s="399" t="s">
        <v>1414</v>
      </c>
      <c r="E16" s="400"/>
      <c r="F16" s="401"/>
      <c r="G16" s="434"/>
      <c r="H16" s="396"/>
    </row>
    <row r="17" spans="1:8" ht="25.5">
      <c r="A17" s="397"/>
      <c r="B17" s="398"/>
      <c r="C17" s="398"/>
      <c r="D17" s="399" t="s">
        <v>1415</v>
      </c>
      <c r="E17" s="400"/>
      <c r="F17" s="401"/>
      <c r="G17" s="434"/>
      <c r="H17" s="396"/>
    </row>
    <row r="18" spans="1:8" ht="25.5">
      <c r="A18" s="397"/>
      <c r="B18" s="398"/>
      <c r="C18" s="398"/>
      <c r="D18" s="399" t="s">
        <v>1416</v>
      </c>
      <c r="E18" s="400" t="s">
        <v>1417</v>
      </c>
      <c r="F18" s="401">
        <v>1</v>
      </c>
      <c r="G18" s="434"/>
      <c r="H18" s="403">
        <f>+G18*F18</f>
        <v>0</v>
      </c>
    </row>
    <row r="19" spans="1:8" ht="25.5">
      <c r="A19" s="397"/>
      <c r="B19" s="398"/>
      <c r="C19" s="398" t="s">
        <v>1418</v>
      </c>
      <c r="D19" s="399" t="s">
        <v>1419</v>
      </c>
      <c r="E19" s="400" t="s">
        <v>101</v>
      </c>
      <c r="F19" s="401">
        <v>1</v>
      </c>
      <c r="G19" s="434"/>
      <c r="H19" s="403">
        <f>+G19*F19</f>
        <v>0</v>
      </c>
    </row>
    <row r="20" spans="1:8" ht="12.75">
      <c r="A20" s="397"/>
      <c r="B20" s="398"/>
      <c r="C20" s="398"/>
      <c r="D20" s="399"/>
      <c r="E20" s="400"/>
      <c r="F20" s="401"/>
      <c r="G20" s="434"/>
      <c r="H20" s="396"/>
    </row>
    <row r="21" spans="1:8" ht="12.75">
      <c r="A21" s="397"/>
      <c r="B21" s="398"/>
      <c r="C21" s="398" t="s">
        <v>1420</v>
      </c>
      <c r="D21" s="399" t="s">
        <v>1421</v>
      </c>
      <c r="E21" s="400" t="s">
        <v>101</v>
      </c>
      <c r="F21" s="401">
        <v>4</v>
      </c>
      <c r="G21" s="434"/>
      <c r="H21" s="403">
        <f aca="true" t="shared" si="0" ref="H21:H26">+G21*F21</f>
        <v>0</v>
      </c>
    </row>
    <row r="22" spans="1:8" ht="12.75">
      <c r="A22" s="397"/>
      <c r="B22" s="398"/>
      <c r="C22" s="398" t="s">
        <v>1422</v>
      </c>
      <c r="D22" s="399" t="s">
        <v>1423</v>
      </c>
      <c r="E22" s="400" t="s">
        <v>101</v>
      </c>
      <c r="F22" s="401">
        <v>8</v>
      </c>
      <c r="G22" s="434"/>
      <c r="H22" s="403">
        <f t="shared" si="0"/>
        <v>0</v>
      </c>
    </row>
    <row r="23" spans="1:8" ht="25.5">
      <c r="A23" s="397"/>
      <c r="B23" s="398"/>
      <c r="C23" s="398" t="s">
        <v>1424</v>
      </c>
      <c r="D23" s="399" t="s">
        <v>1425</v>
      </c>
      <c r="E23" s="400" t="s">
        <v>101</v>
      </c>
      <c r="F23" s="401">
        <v>2</v>
      </c>
      <c r="G23" s="434"/>
      <c r="H23" s="403">
        <f t="shared" si="0"/>
        <v>0</v>
      </c>
    </row>
    <row r="24" spans="1:8" ht="25.5">
      <c r="A24" s="397"/>
      <c r="B24" s="398"/>
      <c r="C24" s="398" t="s">
        <v>1426</v>
      </c>
      <c r="D24" s="399" t="s">
        <v>1425</v>
      </c>
      <c r="E24" s="400" t="s">
        <v>101</v>
      </c>
      <c r="F24" s="401">
        <v>2</v>
      </c>
      <c r="G24" s="434"/>
      <c r="H24" s="403">
        <f t="shared" si="0"/>
        <v>0</v>
      </c>
    </row>
    <row r="25" spans="1:8" ht="25.5">
      <c r="A25" s="397"/>
      <c r="B25" s="398"/>
      <c r="C25" s="398" t="s">
        <v>1427</v>
      </c>
      <c r="D25" s="399" t="s">
        <v>1428</v>
      </c>
      <c r="E25" s="400" t="s">
        <v>101</v>
      </c>
      <c r="F25" s="401">
        <v>8</v>
      </c>
      <c r="G25" s="434"/>
      <c r="H25" s="403">
        <f t="shared" si="0"/>
        <v>0</v>
      </c>
    </row>
    <row r="26" spans="1:8" ht="25.5">
      <c r="A26" s="397"/>
      <c r="B26" s="398"/>
      <c r="C26" s="398" t="s">
        <v>1429</v>
      </c>
      <c r="D26" s="399" t="s">
        <v>1430</v>
      </c>
      <c r="E26" s="400" t="s">
        <v>101</v>
      </c>
      <c r="F26" s="401">
        <v>8</v>
      </c>
      <c r="G26" s="434"/>
      <c r="H26" s="403">
        <f t="shared" si="0"/>
        <v>0</v>
      </c>
    </row>
    <row r="27" spans="1:8" ht="12.75">
      <c r="A27" s="397"/>
      <c r="B27" s="398"/>
      <c r="C27" s="398"/>
      <c r="D27" s="399"/>
      <c r="E27" s="400"/>
      <c r="F27" s="404"/>
      <c r="G27" s="434"/>
      <c r="H27" s="396"/>
    </row>
    <row r="28" spans="1:8" ht="38.25">
      <c r="A28" s="397"/>
      <c r="B28" s="398"/>
      <c r="C28" s="398"/>
      <c r="D28" s="405" t="s">
        <v>1431</v>
      </c>
      <c r="E28" s="406"/>
      <c r="F28" s="406"/>
      <c r="G28" s="434"/>
      <c r="H28" s="396"/>
    </row>
    <row r="29" spans="1:8" ht="12.75">
      <c r="A29" s="397"/>
      <c r="B29" s="398"/>
      <c r="C29" s="398"/>
      <c r="D29" s="405" t="s">
        <v>1432</v>
      </c>
      <c r="E29" s="400" t="s">
        <v>1433</v>
      </c>
      <c r="F29" s="401">
        <v>14</v>
      </c>
      <c r="G29" s="434"/>
      <c r="H29" s="403">
        <f>+G29*F29</f>
        <v>0</v>
      </c>
    </row>
    <row r="30" spans="1:8" ht="12.75">
      <c r="A30" s="397"/>
      <c r="B30" s="398"/>
      <c r="C30" s="398"/>
      <c r="D30" s="405" t="s">
        <v>1434</v>
      </c>
      <c r="E30" s="400" t="s">
        <v>1433</v>
      </c>
      <c r="F30" s="401">
        <v>64</v>
      </c>
      <c r="G30" s="434"/>
      <c r="H30" s="403">
        <f>+G30*F30</f>
        <v>0</v>
      </c>
    </row>
    <row r="31" spans="1:8" ht="12.75">
      <c r="A31" s="397"/>
      <c r="B31" s="398"/>
      <c r="C31" s="398"/>
      <c r="D31" s="405" t="s">
        <v>1435</v>
      </c>
      <c r="E31" s="400" t="s">
        <v>112</v>
      </c>
      <c r="F31" s="401">
        <v>12</v>
      </c>
      <c r="G31" s="434"/>
      <c r="H31" s="403">
        <f>+G31*F31</f>
        <v>0</v>
      </c>
    </row>
    <row r="32" spans="1:8" ht="12.75">
      <c r="A32" s="397"/>
      <c r="B32" s="398"/>
      <c r="C32" s="398"/>
      <c r="D32" s="405" t="s">
        <v>1436</v>
      </c>
      <c r="E32" s="400" t="s">
        <v>112</v>
      </c>
      <c r="F32" s="401">
        <v>58</v>
      </c>
      <c r="G32" s="434"/>
      <c r="H32" s="403">
        <f>+G32*F32</f>
        <v>0</v>
      </c>
    </row>
    <row r="33" spans="1:8" ht="12.75">
      <c r="A33" s="397"/>
      <c r="B33" s="398"/>
      <c r="C33" s="398"/>
      <c r="D33" s="405"/>
      <c r="E33" s="400"/>
      <c r="F33" s="401"/>
      <c r="G33" s="434"/>
      <c r="H33" s="396"/>
    </row>
    <row r="34" spans="1:8" ht="12.75">
      <c r="A34" s="397"/>
      <c r="B34" s="398"/>
      <c r="C34" s="398"/>
      <c r="D34" s="405" t="s">
        <v>1437</v>
      </c>
      <c r="E34" s="400" t="s">
        <v>101</v>
      </c>
      <c r="F34" s="401">
        <v>1</v>
      </c>
      <c r="G34" s="434"/>
      <c r="H34" s="403">
        <f>+G34*F34</f>
        <v>0</v>
      </c>
    </row>
    <row r="35" spans="1:8" ht="12.75">
      <c r="A35" s="397"/>
      <c r="B35" s="398"/>
      <c r="C35" s="398"/>
      <c r="D35" s="405" t="s">
        <v>1438</v>
      </c>
      <c r="E35" s="400" t="s">
        <v>101</v>
      </c>
      <c r="F35" s="401">
        <v>2</v>
      </c>
      <c r="G35" s="434"/>
      <c r="H35" s="403">
        <f>+G35*F35</f>
        <v>0</v>
      </c>
    </row>
    <row r="36" spans="1:8" ht="13.5" thickBot="1">
      <c r="A36" s="397"/>
      <c r="B36" s="398"/>
      <c r="C36" s="398"/>
      <c r="D36" s="405"/>
      <c r="E36" s="400"/>
      <c r="F36" s="401"/>
      <c r="G36" s="434"/>
      <c r="H36" s="396"/>
    </row>
    <row r="37" spans="1:8" ht="13.5" thickBot="1">
      <c r="A37" s="383"/>
      <c r="B37" s="384"/>
      <c r="C37" s="385"/>
      <c r="D37" s="385" t="s">
        <v>1439</v>
      </c>
      <c r="E37" s="386"/>
      <c r="F37" s="387"/>
      <c r="G37" s="280"/>
      <c r="H37" s="389"/>
    </row>
    <row r="38" spans="1:8" ht="12.75">
      <c r="A38" s="397"/>
      <c r="B38" s="398"/>
      <c r="C38" s="398"/>
      <c r="D38" s="405"/>
      <c r="E38" s="400"/>
      <c r="F38" s="401"/>
      <c r="G38" s="434"/>
      <c r="H38" s="396"/>
    </row>
    <row r="39" spans="1:8" ht="25.5">
      <c r="A39" s="397"/>
      <c r="B39" s="398"/>
      <c r="C39" s="398" t="s">
        <v>1440</v>
      </c>
      <c r="D39" s="399" t="s">
        <v>1441</v>
      </c>
      <c r="E39" s="400" t="s">
        <v>101</v>
      </c>
      <c r="F39" s="401">
        <v>1</v>
      </c>
      <c r="G39" s="434"/>
      <c r="H39" s="403">
        <f>+G39*F39</f>
        <v>0</v>
      </c>
    </row>
    <row r="40" spans="1:8" ht="12.75">
      <c r="A40" s="397"/>
      <c r="B40" s="398"/>
      <c r="C40" s="398"/>
      <c r="D40" s="399" t="s">
        <v>1442</v>
      </c>
      <c r="E40" s="400"/>
      <c r="F40" s="401"/>
      <c r="G40" s="434"/>
      <c r="H40" s="396"/>
    </row>
    <row r="41" spans="1:8" ht="12.75">
      <c r="A41" s="397"/>
      <c r="B41" s="398"/>
      <c r="C41" s="398"/>
      <c r="D41" s="399" t="s">
        <v>1443</v>
      </c>
      <c r="E41" s="400"/>
      <c r="F41" s="401"/>
      <c r="G41" s="434"/>
      <c r="H41" s="396"/>
    </row>
    <row r="42" spans="1:8" ht="12.75">
      <c r="A42" s="397"/>
      <c r="B42" s="398"/>
      <c r="C42" s="398"/>
      <c r="D42" s="399" t="s">
        <v>1444</v>
      </c>
      <c r="E42" s="400"/>
      <c r="F42" s="401"/>
      <c r="G42" s="434"/>
      <c r="H42" s="396"/>
    </row>
    <row r="43" spans="1:8" ht="12.75">
      <c r="A43" s="397"/>
      <c r="B43" s="398"/>
      <c r="C43" s="398"/>
      <c r="D43" s="399" t="s">
        <v>1445</v>
      </c>
      <c r="E43" s="400"/>
      <c r="F43" s="401"/>
      <c r="G43" s="434"/>
      <c r="H43" s="396"/>
    </row>
    <row r="44" spans="1:8" ht="25.5">
      <c r="A44" s="397"/>
      <c r="B44" s="398"/>
      <c r="C44" s="398"/>
      <c r="D44" s="399" t="s">
        <v>1415</v>
      </c>
      <c r="E44" s="400"/>
      <c r="F44" s="401"/>
      <c r="G44" s="434"/>
      <c r="H44" s="396"/>
    </row>
    <row r="45" spans="1:8" ht="25.5">
      <c r="A45" s="397"/>
      <c r="B45" s="398"/>
      <c r="C45" s="398"/>
      <c r="D45" s="399" t="s">
        <v>1416</v>
      </c>
      <c r="E45" s="400" t="s">
        <v>1417</v>
      </c>
      <c r="F45" s="401">
        <v>1</v>
      </c>
      <c r="G45" s="434"/>
      <c r="H45" s="403">
        <f>+G45*F45</f>
        <v>0</v>
      </c>
    </row>
    <row r="46" spans="1:8" ht="25.5">
      <c r="A46" s="397"/>
      <c r="B46" s="398"/>
      <c r="C46" s="398" t="s">
        <v>1446</v>
      </c>
      <c r="D46" s="399" t="s">
        <v>1447</v>
      </c>
      <c r="E46" s="400" t="s">
        <v>101</v>
      </c>
      <c r="F46" s="401">
        <v>1</v>
      </c>
      <c r="G46" s="434"/>
      <c r="H46" s="403">
        <f>+G46*F46</f>
        <v>0</v>
      </c>
    </row>
    <row r="47" spans="1:8" ht="12.75">
      <c r="A47" s="397"/>
      <c r="B47" s="398"/>
      <c r="C47" s="398"/>
      <c r="D47" s="399"/>
      <c r="E47" s="400"/>
      <c r="F47" s="401"/>
      <c r="G47" s="434"/>
      <c r="H47" s="396"/>
    </row>
    <row r="48" spans="1:8" ht="12.75">
      <c r="A48" s="397"/>
      <c r="B48" s="398"/>
      <c r="C48" s="398" t="s">
        <v>1448</v>
      </c>
      <c r="D48" s="399" t="s">
        <v>1423</v>
      </c>
      <c r="E48" s="400" t="s">
        <v>101</v>
      </c>
      <c r="F48" s="401">
        <v>8</v>
      </c>
      <c r="G48" s="434"/>
      <c r="H48" s="403">
        <f>+G48*F48</f>
        <v>0</v>
      </c>
    </row>
    <row r="49" spans="1:8" ht="12.75">
      <c r="A49" s="397"/>
      <c r="B49" s="398"/>
      <c r="C49" s="398" t="s">
        <v>1449</v>
      </c>
      <c r="D49" s="399" t="s">
        <v>1450</v>
      </c>
      <c r="E49" s="400" t="s">
        <v>101</v>
      </c>
      <c r="F49" s="401">
        <v>2</v>
      </c>
      <c r="G49" s="434"/>
      <c r="H49" s="403">
        <f>+G49*F49</f>
        <v>0</v>
      </c>
    </row>
    <row r="50" spans="1:8" ht="25.5">
      <c r="A50" s="397"/>
      <c r="B50" s="398"/>
      <c r="C50" s="398" t="s">
        <v>1451</v>
      </c>
      <c r="D50" s="399" t="s">
        <v>1428</v>
      </c>
      <c r="E50" s="400" t="s">
        <v>101</v>
      </c>
      <c r="F50" s="401">
        <v>4</v>
      </c>
      <c r="G50" s="434"/>
      <c r="H50" s="403">
        <f>+G50*F50</f>
        <v>0</v>
      </c>
    </row>
    <row r="51" spans="1:8" ht="25.5">
      <c r="A51" s="397"/>
      <c r="B51" s="398"/>
      <c r="C51" s="398" t="s">
        <v>1452</v>
      </c>
      <c r="D51" s="399" t="s">
        <v>1453</v>
      </c>
      <c r="E51" s="400" t="s">
        <v>101</v>
      </c>
      <c r="F51" s="401">
        <v>4</v>
      </c>
      <c r="G51" s="434"/>
      <c r="H51" s="403">
        <f>+G51*F51</f>
        <v>0</v>
      </c>
    </row>
    <row r="52" spans="1:8" ht="12.75">
      <c r="A52" s="397"/>
      <c r="B52" s="398"/>
      <c r="C52" s="398"/>
      <c r="D52" s="399"/>
      <c r="E52" s="400"/>
      <c r="F52" s="401"/>
      <c r="G52" s="434"/>
      <c r="H52" s="396"/>
    </row>
    <row r="53" spans="1:8" ht="38.25">
      <c r="A53" s="397"/>
      <c r="B53" s="398"/>
      <c r="C53" s="398"/>
      <c r="D53" s="405" t="s">
        <v>1431</v>
      </c>
      <c r="E53" s="400"/>
      <c r="F53" s="401"/>
      <c r="G53" s="434"/>
      <c r="H53" s="396"/>
    </row>
    <row r="54" spans="1:8" ht="12.75">
      <c r="A54" s="397"/>
      <c r="B54" s="398"/>
      <c r="C54" s="398"/>
      <c r="D54" s="405" t="s">
        <v>1434</v>
      </c>
      <c r="E54" s="400" t="s">
        <v>1433</v>
      </c>
      <c r="F54" s="401">
        <v>28</v>
      </c>
      <c r="G54" s="434"/>
      <c r="H54" s="403">
        <f>+G54*F54</f>
        <v>0</v>
      </c>
    </row>
    <row r="55" spans="1:8" ht="12.75">
      <c r="A55" s="397"/>
      <c r="B55" s="398"/>
      <c r="C55" s="398"/>
      <c r="D55" s="405" t="s">
        <v>1454</v>
      </c>
      <c r="E55" s="400" t="s">
        <v>1433</v>
      </c>
      <c r="F55" s="401">
        <v>3</v>
      </c>
      <c r="G55" s="434"/>
      <c r="H55" s="403">
        <f>+G55*F55</f>
        <v>0</v>
      </c>
    </row>
    <row r="56" spans="1:8" ht="12.75">
      <c r="A56" s="397"/>
      <c r="B56" s="398"/>
      <c r="C56" s="398"/>
      <c r="D56" s="405" t="s">
        <v>1435</v>
      </c>
      <c r="E56" s="400" t="s">
        <v>112</v>
      </c>
      <c r="F56" s="401">
        <v>24</v>
      </c>
      <c r="G56" s="434"/>
      <c r="H56" s="403">
        <f>+G56*F56</f>
        <v>0</v>
      </c>
    </row>
    <row r="57" spans="1:8" ht="12.75">
      <c r="A57" s="397"/>
      <c r="B57" s="398"/>
      <c r="C57" s="398"/>
      <c r="D57" s="405"/>
      <c r="E57" s="400"/>
      <c r="F57" s="401"/>
      <c r="G57" s="434"/>
      <c r="H57" s="396"/>
    </row>
    <row r="58" spans="1:8" ht="13.5" thickBot="1">
      <c r="A58" s="397"/>
      <c r="B58" s="398"/>
      <c r="C58" s="398"/>
      <c r="D58" s="405"/>
      <c r="E58" s="400"/>
      <c r="F58" s="401"/>
      <c r="G58" s="434"/>
      <c r="H58" s="396"/>
    </row>
    <row r="59" spans="1:8" ht="13.5" thickBot="1">
      <c r="A59" s="383"/>
      <c r="B59" s="384"/>
      <c r="C59" s="385"/>
      <c r="D59" s="385" t="s">
        <v>1455</v>
      </c>
      <c r="E59" s="386"/>
      <c r="F59" s="387"/>
      <c r="G59" s="280"/>
      <c r="H59" s="389"/>
    </row>
    <row r="60" spans="1:8" ht="12.75">
      <c r="A60" s="397"/>
      <c r="B60" s="398"/>
      <c r="C60" s="398"/>
      <c r="D60" s="399"/>
      <c r="E60" s="400"/>
      <c r="F60" s="401"/>
      <c r="G60" s="434"/>
      <c r="H60" s="396"/>
    </row>
    <row r="61" spans="1:8" ht="25.5">
      <c r="A61" s="397"/>
      <c r="B61" s="398"/>
      <c r="C61" s="398" t="s">
        <v>1456</v>
      </c>
      <c r="D61" s="399" t="s">
        <v>1457</v>
      </c>
      <c r="E61" s="400" t="s">
        <v>101</v>
      </c>
      <c r="F61" s="401">
        <v>1</v>
      </c>
      <c r="G61" s="434"/>
      <c r="H61" s="403">
        <f>+G61*F61</f>
        <v>0</v>
      </c>
    </row>
    <row r="62" spans="1:8" ht="25.5">
      <c r="A62" s="397"/>
      <c r="B62" s="398"/>
      <c r="C62" s="398"/>
      <c r="D62" s="399" t="s">
        <v>1411</v>
      </c>
      <c r="E62" s="400"/>
      <c r="F62" s="401"/>
      <c r="G62" s="434"/>
      <c r="H62" s="396"/>
    </row>
    <row r="63" spans="1:8" ht="12.75">
      <c r="A63" s="397"/>
      <c r="B63" s="398"/>
      <c r="C63" s="398"/>
      <c r="D63" s="399" t="s">
        <v>1412</v>
      </c>
      <c r="E63" s="400"/>
      <c r="F63" s="401"/>
      <c r="G63" s="434"/>
      <c r="H63" s="396"/>
    </row>
    <row r="64" spans="1:8" ht="12.75">
      <c r="A64" s="397"/>
      <c r="B64" s="398"/>
      <c r="C64" s="398"/>
      <c r="D64" s="399" t="s">
        <v>1458</v>
      </c>
      <c r="E64" s="400"/>
      <c r="F64" s="401"/>
      <c r="G64" s="434"/>
      <c r="H64" s="396"/>
    </row>
    <row r="65" spans="1:8" ht="12.75">
      <c r="A65" s="397"/>
      <c r="B65" s="398"/>
      <c r="C65" s="398"/>
      <c r="D65" s="399" t="s">
        <v>1459</v>
      </c>
      <c r="E65" s="400"/>
      <c r="F65" s="401"/>
      <c r="G65" s="434"/>
      <c r="H65" s="396"/>
    </row>
    <row r="66" spans="1:8" ht="25.5">
      <c r="A66" s="397"/>
      <c r="B66" s="398"/>
      <c r="C66" s="398"/>
      <c r="D66" s="399" t="s">
        <v>1415</v>
      </c>
      <c r="E66" s="400"/>
      <c r="F66" s="401"/>
      <c r="G66" s="434"/>
      <c r="H66" s="396"/>
    </row>
    <row r="67" spans="1:8" ht="25.5">
      <c r="A67" s="397"/>
      <c r="B67" s="398"/>
      <c r="C67" s="398"/>
      <c r="D67" s="399" t="s">
        <v>1416</v>
      </c>
      <c r="E67" s="400" t="s">
        <v>1417</v>
      </c>
      <c r="F67" s="401">
        <v>1</v>
      </c>
      <c r="G67" s="434"/>
      <c r="H67" s="403">
        <f>+G67*F67</f>
        <v>0</v>
      </c>
    </row>
    <row r="68" spans="1:8" ht="25.5">
      <c r="A68" s="397"/>
      <c r="B68" s="398"/>
      <c r="C68" s="398" t="s">
        <v>1460</v>
      </c>
      <c r="D68" s="399" t="s">
        <v>1461</v>
      </c>
      <c r="E68" s="400" t="s">
        <v>101</v>
      </c>
      <c r="F68" s="401">
        <v>1</v>
      </c>
      <c r="G68" s="434"/>
      <c r="H68" s="403">
        <f>+G68*F68</f>
        <v>0</v>
      </c>
    </row>
    <row r="69" spans="1:8" ht="12.75">
      <c r="A69" s="397"/>
      <c r="B69" s="398"/>
      <c r="C69" s="398"/>
      <c r="D69" s="399"/>
      <c r="E69" s="400"/>
      <c r="F69" s="401"/>
      <c r="G69" s="434"/>
      <c r="H69" s="396"/>
    </row>
    <row r="70" spans="1:8" ht="12.75">
      <c r="A70" s="397"/>
      <c r="B70" s="398"/>
      <c r="C70" s="398"/>
      <c r="D70" s="399" t="s">
        <v>1462</v>
      </c>
      <c r="E70" s="400"/>
      <c r="F70" s="401"/>
      <c r="G70" s="434"/>
      <c r="H70" s="396"/>
    </row>
    <row r="71" spans="1:8" ht="12.75">
      <c r="A71" s="397"/>
      <c r="B71" s="398"/>
      <c r="C71" s="398" t="s">
        <v>1463</v>
      </c>
      <c r="D71" s="399" t="s">
        <v>1464</v>
      </c>
      <c r="E71" s="400" t="s">
        <v>101</v>
      </c>
      <c r="F71" s="401">
        <v>9</v>
      </c>
      <c r="G71" s="434"/>
      <c r="H71" s="403">
        <f>+G71*F71</f>
        <v>0</v>
      </c>
    </row>
    <row r="72" spans="1:8" ht="25.5">
      <c r="A72" s="397"/>
      <c r="B72" s="398"/>
      <c r="C72" s="398" t="s">
        <v>1465</v>
      </c>
      <c r="D72" s="399" t="s">
        <v>1466</v>
      </c>
      <c r="E72" s="400" t="s">
        <v>101</v>
      </c>
      <c r="F72" s="401">
        <v>1</v>
      </c>
      <c r="G72" s="434"/>
      <c r="H72" s="403">
        <f aca="true" t="shared" si="1" ref="H72:H77">+G72*F72</f>
        <v>0</v>
      </c>
    </row>
    <row r="73" spans="1:8" ht="25.5">
      <c r="A73" s="397"/>
      <c r="B73" s="398"/>
      <c r="C73" s="398" t="s">
        <v>1467</v>
      </c>
      <c r="D73" s="399" t="s">
        <v>1466</v>
      </c>
      <c r="E73" s="400" t="s">
        <v>101</v>
      </c>
      <c r="F73" s="401">
        <v>1</v>
      </c>
      <c r="G73" s="434"/>
      <c r="H73" s="403">
        <f t="shared" si="1"/>
        <v>0</v>
      </c>
    </row>
    <row r="74" spans="1:8" ht="25.5">
      <c r="A74" s="397"/>
      <c r="B74" s="398"/>
      <c r="C74" s="398" t="s">
        <v>1468</v>
      </c>
      <c r="D74" s="399" t="s">
        <v>1466</v>
      </c>
      <c r="E74" s="400" t="s">
        <v>101</v>
      </c>
      <c r="F74" s="401">
        <v>1</v>
      </c>
      <c r="G74" s="434"/>
      <c r="H74" s="403">
        <f t="shared" si="1"/>
        <v>0</v>
      </c>
    </row>
    <row r="75" spans="1:8" ht="25.5">
      <c r="A75" s="397"/>
      <c r="B75" s="398"/>
      <c r="C75" s="398" t="s">
        <v>1469</v>
      </c>
      <c r="D75" s="399" t="s">
        <v>1466</v>
      </c>
      <c r="E75" s="400" t="s">
        <v>101</v>
      </c>
      <c r="F75" s="401">
        <v>1</v>
      </c>
      <c r="G75" s="434"/>
      <c r="H75" s="403">
        <f t="shared" si="1"/>
        <v>0</v>
      </c>
    </row>
    <row r="76" spans="1:8" ht="25.5">
      <c r="A76" s="397"/>
      <c r="B76" s="398"/>
      <c r="C76" s="398" t="s">
        <v>1470</v>
      </c>
      <c r="D76" s="399" t="s">
        <v>1466</v>
      </c>
      <c r="E76" s="400" t="s">
        <v>101</v>
      </c>
      <c r="F76" s="401">
        <v>1</v>
      </c>
      <c r="G76" s="434"/>
      <c r="H76" s="403">
        <f t="shared" si="1"/>
        <v>0</v>
      </c>
    </row>
    <row r="77" spans="1:8" ht="25.5">
      <c r="A77" s="397"/>
      <c r="B77" s="398"/>
      <c r="C77" s="398" t="s">
        <v>1471</v>
      </c>
      <c r="D77" s="399" t="s">
        <v>1428</v>
      </c>
      <c r="E77" s="400" t="s">
        <v>101</v>
      </c>
      <c r="F77" s="401">
        <v>20</v>
      </c>
      <c r="G77" s="434"/>
      <c r="H77" s="403">
        <f t="shared" si="1"/>
        <v>0</v>
      </c>
    </row>
    <row r="78" spans="1:8" ht="25.5">
      <c r="A78" s="397"/>
      <c r="B78" s="398"/>
      <c r="C78" s="398" t="s">
        <v>1429</v>
      </c>
      <c r="D78" s="399" t="s">
        <v>1472</v>
      </c>
      <c r="E78" s="400" t="s">
        <v>101</v>
      </c>
      <c r="F78" s="401">
        <v>5</v>
      </c>
      <c r="G78" s="434"/>
      <c r="H78" s="403">
        <f>+G78*F78</f>
        <v>0</v>
      </c>
    </row>
    <row r="79" spans="1:8" ht="12.75">
      <c r="A79" s="397"/>
      <c r="B79" s="398"/>
      <c r="C79" s="398"/>
      <c r="D79" s="399"/>
      <c r="E79" s="400"/>
      <c r="F79" s="404"/>
      <c r="G79" s="434"/>
      <c r="H79" s="396"/>
    </row>
    <row r="80" spans="1:8" ht="38.25">
      <c r="A80" s="397"/>
      <c r="B80" s="398"/>
      <c r="C80" s="398"/>
      <c r="D80" s="405" t="s">
        <v>1431</v>
      </c>
      <c r="E80" s="406"/>
      <c r="F80" s="406"/>
      <c r="G80" s="434"/>
      <c r="H80" s="396"/>
    </row>
    <row r="81" spans="1:8" ht="12.75">
      <c r="A81" s="397"/>
      <c r="B81" s="398"/>
      <c r="C81" s="398"/>
      <c r="D81" s="405" t="s">
        <v>1454</v>
      </c>
      <c r="E81" s="400" t="s">
        <v>1433</v>
      </c>
      <c r="F81" s="401">
        <v>18</v>
      </c>
      <c r="G81" s="434"/>
      <c r="H81" s="403">
        <f>+G81*F81</f>
        <v>0</v>
      </c>
    </row>
    <row r="82" spans="1:8" ht="12.75">
      <c r="A82" s="397"/>
      <c r="B82" s="398"/>
      <c r="C82" s="398"/>
      <c r="D82" s="405" t="s">
        <v>1473</v>
      </c>
      <c r="E82" s="400" t="s">
        <v>1433</v>
      </c>
      <c r="F82" s="401">
        <v>76</v>
      </c>
      <c r="G82" s="434"/>
      <c r="H82" s="403">
        <f>+G82*F82</f>
        <v>0</v>
      </c>
    </row>
    <row r="83" spans="1:8" ht="25.5">
      <c r="A83" s="397"/>
      <c r="B83" s="398"/>
      <c r="C83" s="398"/>
      <c r="D83" s="405" t="s">
        <v>1474</v>
      </c>
      <c r="E83" s="400"/>
      <c r="F83" s="401"/>
      <c r="G83" s="434"/>
      <c r="H83" s="396"/>
    </row>
    <row r="84" spans="1:8" ht="12.75">
      <c r="A84" s="397"/>
      <c r="B84" s="398"/>
      <c r="C84" s="398"/>
      <c r="D84" s="405" t="s">
        <v>1475</v>
      </c>
      <c r="E84" s="400" t="s">
        <v>1433</v>
      </c>
      <c r="F84" s="401">
        <v>58</v>
      </c>
      <c r="G84" s="434"/>
      <c r="H84" s="403">
        <f>+G84*F84</f>
        <v>0</v>
      </c>
    </row>
    <row r="85" spans="1:8" ht="12.75">
      <c r="A85" s="397"/>
      <c r="B85" s="398"/>
      <c r="C85" s="398"/>
      <c r="D85" s="405"/>
      <c r="E85" s="400"/>
      <c r="F85" s="401"/>
      <c r="G85" s="434"/>
      <c r="H85" s="396"/>
    </row>
    <row r="86" spans="1:8" ht="12.75">
      <c r="A86" s="397"/>
      <c r="B86" s="398"/>
      <c r="C86" s="398"/>
      <c r="D86" s="405" t="s">
        <v>1435</v>
      </c>
      <c r="E86" s="400" t="s">
        <v>112</v>
      </c>
      <c r="F86" s="401">
        <v>108</v>
      </c>
      <c r="G86" s="434"/>
      <c r="H86" s="403">
        <f>+G86*F86</f>
        <v>0</v>
      </c>
    </row>
    <row r="87" spans="1:8" ht="13.5" thickBot="1">
      <c r="A87" s="407"/>
      <c r="B87" s="408"/>
      <c r="C87" s="408"/>
      <c r="D87" s="405"/>
      <c r="E87" s="409"/>
      <c r="F87" s="410"/>
      <c r="G87" s="435"/>
      <c r="H87" s="411"/>
    </row>
    <row r="88" spans="1:8" ht="13.5" thickBot="1">
      <c r="A88" s="412"/>
      <c r="B88" s="413"/>
      <c r="C88" s="414"/>
      <c r="D88" s="414" t="s">
        <v>1476</v>
      </c>
      <c r="E88" s="415"/>
      <c r="F88" s="416"/>
      <c r="G88" s="281"/>
      <c r="H88" s="417"/>
    </row>
    <row r="89" spans="1:8" ht="12.75">
      <c r="A89" s="407"/>
      <c r="B89" s="408"/>
      <c r="C89" s="408"/>
      <c r="D89" s="405"/>
      <c r="E89" s="409"/>
      <c r="F89" s="410"/>
      <c r="G89" s="435"/>
      <c r="H89" s="411"/>
    </row>
    <row r="90" spans="1:8" ht="38.25">
      <c r="A90" s="407"/>
      <c r="B90" s="408"/>
      <c r="C90" s="408"/>
      <c r="D90" s="405" t="s">
        <v>1477</v>
      </c>
      <c r="E90" s="409" t="s">
        <v>1417</v>
      </c>
      <c r="F90" s="410">
        <v>1</v>
      </c>
      <c r="G90" s="435"/>
      <c r="H90" s="403">
        <f>+G90*F90</f>
        <v>0</v>
      </c>
    </row>
    <row r="91" spans="1:8" ht="25.5">
      <c r="A91" s="407"/>
      <c r="B91" s="408"/>
      <c r="C91" s="408"/>
      <c r="D91" s="405" t="s">
        <v>1478</v>
      </c>
      <c r="E91" s="400" t="s">
        <v>1479</v>
      </c>
      <c r="F91" s="401">
        <v>1</v>
      </c>
      <c r="G91" s="434"/>
      <c r="H91" s="403">
        <f aca="true" t="shared" si="2" ref="H91:H100">+G91*F91</f>
        <v>0</v>
      </c>
    </row>
    <row r="92" spans="1:8" ht="12.75">
      <c r="A92" s="407"/>
      <c r="B92" s="408"/>
      <c r="C92" s="408"/>
      <c r="D92" s="405" t="s">
        <v>1480</v>
      </c>
      <c r="E92" s="400" t="s">
        <v>296</v>
      </c>
      <c r="F92" s="401">
        <v>1</v>
      </c>
      <c r="G92" s="435"/>
      <c r="H92" s="403">
        <f t="shared" si="2"/>
        <v>0</v>
      </c>
    </row>
    <row r="93" spans="1:8" ht="12.75">
      <c r="A93" s="407"/>
      <c r="B93" s="408"/>
      <c r="C93" s="408"/>
      <c r="D93" s="405" t="s">
        <v>1481</v>
      </c>
      <c r="E93" s="400" t="s">
        <v>296</v>
      </c>
      <c r="F93" s="401">
        <v>1</v>
      </c>
      <c r="G93" s="435"/>
      <c r="H93" s="403">
        <f t="shared" si="2"/>
        <v>0</v>
      </c>
    </row>
    <row r="94" spans="1:8" ht="12.75">
      <c r="A94" s="407"/>
      <c r="B94" s="408"/>
      <c r="C94" s="408"/>
      <c r="D94" s="405" t="s">
        <v>1482</v>
      </c>
      <c r="E94" s="400" t="s">
        <v>296</v>
      </c>
      <c r="F94" s="401">
        <v>1</v>
      </c>
      <c r="G94" s="435"/>
      <c r="H94" s="403">
        <f t="shared" si="2"/>
        <v>0</v>
      </c>
    </row>
    <row r="95" spans="1:8" ht="12.75">
      <c r="A95" s="407"/>
      <c r="B95" s="408"/>
      <c r="C95" s="408"/>
      <c r="D95" s="405" t="s">
        <v>1483</v>
      </c>
      <c r="E95" s="400" t="s">
        <v>296</v>
      </c>
      <c r="F95" s="401">
        <v>1</v>
      </c>
      <c r="G95" s="435"/>
      <c r="H95" s="403">
        <f t="shared" si="2"/>
        <v>0</v>
      </c>
    </row>
    <row r="96" spans="1:8" ht="12.75">
      <c r="A96" s="407"/>
      <c r="B96" s="408"/>
      <c r="C96" s="408"/>
      <c r="D96" s="405" t="s">
        <v>1484</v>
      </c>
      <c r="E96" s="400" t="s">
        <v>296</v>
      </c>
      <c r="F96" s="401">
        <v>1</v>
      </c>
      <c r="G96" s="435"/>
      <c r="H96" s="403">
        <f t="shared" si="2"/>
        <v>0</v>
      </c>
    </row>
    <row r="97" spans="1:8" ht="12.75">
      <c r="A97" s="407"/>
      <c r="B97" s="408"/>
      <c r="C97" s="408"/>
      <c r="D97" s="405" t="s">
        <v>1485</v>
      </c>
      <c r="E97" s="400" t="s">
        <v>296</v>
      </c>
      <c r="F97" s="401">
        <v>1</v>
      </c>
      <c r="G97" s="435"/>
      <c r="H97" s="403">
        <f t="shared" si="2"/>
        <v>0</v>
      </c>
    </row>
    <row r="98" spans="1:8" ht="12.75">
      <c r="A98" s="407"/>
      <c r="B98" s="408"/>
      <c r="C98" s="408"/>
      <c r="D98" s="405" t="s">
        <v>1486</v>
      </c>
      <c r="E98" s="400" t="s">
        <v>296</v>
      </c>
      <c r="F98" s="401">
        <v>1</v>
      </c>
      <c r="G98" s="435"/>
      <c r="H98" s="403">
        <f t="shared" si="2"/>
        <v>0</v>
      </c>
    </row>
    <row r="99" spans="1:8" ht="12.75">
      <c r="A99" s="407"/>
      <c r="B99" s="408"/>
      <c r="C99" s="408"/>
      <c r="D99" s="405" t="s">
        <v>1487</v>
      </c>
      <c r="E99" s="400" t="s">
        <v>296</v>
      </c>
      <c r="F99" s="401">
        <v>1</v>
      </c>
      <c r="G99" s="435"/>
      <c r="H99" s="403">
        <f t="shared" si="2"/>
        <v>0</v>
      </c>
    </row>
    <row r="100" spans="1:8" ht="12.75">
      <c r="A100" s="407"/>
      <c r="B100" s="408"/>
      <c r="C100" s="408"/>
      <c r="D100" s="405" t="s">
        <v>1488</v>
      </c>
      <c r="E100" s="400" t="s">
        <v>296</v>
      </c>
      <c r="F100" s="401">
        <v>1</v>
      </c>
      <c r="G100" s="435"/>
      <c r="H100" s="403">
        <f t="shared" si="2"/>
        <v>0</v>
      </c>
    </row>
    <row r="101" spans="1:8" ht="13.5" thickBot="1">
      <c r="A101" s="418"/>
      <c r="B101" s="419"/>
      <c r="C101" s="419"/>
      <c r="D101" s="419"/>
      <c r="E101" s="420"/>
      <c r="F101" s="421"/>
      <c r="G101" s="422"/>
      <c r="H101" s="423"/>
    </row>
    <row r="102" spans="1:8" ht="12.75">
      <c r="A102" s="424"/>
      <c r="B102" s="425"/>
      <c r="C102" s="425"/>
      <c r="D102" s="426" t="s">
        <v>1489</v>
      </c>
      <c r="E102" s="427"/>
      <c r="F102" s="428"/>
      <c r="G102" s="429"/>
      <c r="H102" s="429">
        <f>SUM(H12:H101)</f>
        <v>0</v>
      </c>
    </row>
    <row r="103" spans="1:8" ht="12.75">
      <c r="A103" s="424"/>
      <c r="B103" s="425"/>
      <c r="C103" s="425"/>
      <c r="D103" s="425"/>
      <c r="E103" s="427"/>
      <c r="F103" s="428"/>
      <c r="G103" s="429"/>
      <c r="H103" s="429"/>
    </row>
    <row r="104" spans="1:8" ht="12.75">
      <c r="A104" s="424"/>
      <c r="B104" s="425"/>
      <c r="C104" s="425"/>
      <c r="D104" s="425"/>
      <c r="E104" s="427"/>
      <c r="F104" s="428"/>
      <c r="G104" s="429"/>
      <c r="H104" s="429"/>
    </row>
    <row r="105" spans="1:8" ht="38.25">
      <c r="A105" s="430"/>
      <c r="B105" s="398"/>
      <c r="C105" s="398"/>
      <c r="D105" s="431" t="s">
        <v>1490</v>
      </c>
      <c r="E105" s="400"/>
      <c r="F105" s="400"/>
      <c r="G105" s="402"/>
      <c r="H105" s="432"/>
    </row>
    <row r="106" spans="1:8" ht="51">
      <c r="A106" s="430"/>
      <c r="B106" s="398"/>
      <c r="C106" s="398"/>
      <c r="D106" s="431" t="s">
        <v>1491</v>
      </c>
      <c r="E106" s="400"/>
      <c r="F106" s="400"/>
      <c r="G106" s="402"/>
      <c r="H106" s="433"/>
    </row>
    <row r="107" spans="1:8" ht="12.75">
      <c r="A107" s="430"/>
      <c r="B107" s="398"/>
      <c r="C107" s="398"/>
      <c r="D107" s="431" t="s">
        <v>1492</v>
      </c>
      <c r="E107" s="400"/>
      <c r="F107" s="400"/>
      <c r="G107" s="402"/>
      <c r="H107" s="433"/>
    </row>
    <row r="108" spans="1:8" ht="38.25">
      <c r="A108" s="430"/>
      <c r="B108" s="398"/>
      <c r="C108" s="398"/>
      <c r="D108" s="431" t="s">
        <v>1493</v>
      </c>
      <c r="E108" s="400"/>
      <c r="F108" s="400"/>
      <c r="G108" s="402"/>
      <c r="H108" s="433"/>
    </row>
    <row r="109" spans="1:8" ht="76.5">
      <c r="A109" s="430"/>
      <c r="B109" s="398"/>
      <c r="C109" s="398"/>
      <c r="D109" s="431" t="s">
        <v>1494</v>
      </c>
      <c r="E109" s="400"/>
      <c r="F109" s="400"/>
      <c r="G109" s="402"/>
      <c r="H109" s="433"/>
    </row>
    <row r="110" spans="1:8" ht="76.5">
      <c r="A110" s="430"/>
      <c r="B110" s="398"/>
      <c r="C110" s="398"/>
      <c r="D110" s="431" t="s">
        <v>1495</v>
      </c>
      <c r="E110" s="400"/>
      <c r="F110" s="400"/>
      <c r="G110" s="402"/>
      <c r="H110" s="433"/>
    </row>
    <row r="111" spans="1:8" ht="63.75">
      <c r="A111" s="430"/>
      <c r="B111" s="398"/>
      <c r="C111" s="398"/>
      <c r="D111" s="431" t="s">
        <v>1496</v>
      </c>
      <c r="E111" s="400"/>
      <c r="F111" s="400"/>
      <c r="G111" s="402"/>
      <c r="H111" s="433"/>
    </row>
    <row r="112" spans="1:8" ht="12.75">
      <c r="A112" s="430"/>
      <c r="B112" s="398"/>
      <c r="C112" s="398"/>
      <c r="D112" s="431"/>
      <c r="E112" s="400"/>
      <c r="F112" s="400"/>
      <c r="G112" s="402"/>
      <c r="H112" s="433"/>
    </row>
    <row r="113" spans="1:8" ht="12.75">
      <c r="A113" s="430"/>
      <c r="B113" s="398"/>
      <c r="C113" s="398"/>
      <c r="D113" s="431"/>
      <c r="E113" s="400"/>
      <c r="F113" s="400"/>
      <c r="G113" s="402"/>
      <c r="H113" s="433"/>
    </row>
  </sheetData>
  <sheetProtection algorithmName="SHA-512" hashValue="T8FGnKoj5w9BW5/kCpVKUii5o3YannlFubJkSWuCVmMqDk1ofWa0rTSdQ6QmMGZ/pbOHk8iItvLZYjHbgfpWZw==" saltValue="uZekot/XoMo7lEtB92VSnA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19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107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106</v>
      </c>
      <c r="B5" s="92"/>
      <c r="C5" s="93" t="s">
        <v>107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450" t="s">
        <v>1111</v>
      </c>
      <c r="D8" s="450"/>
      <c r="E8" s="451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450"/>
      <c r="D9" s="450"/>
      <c r="E9" s="451"/>
      <c r="F9" s="87"/>
      <c r="G9" s="108"/>
      <c r="H9" s="109"/>
    </row>
    <row r="10" spans="1:8" ht="12.75">
      <c r="A10" s="103" t="s">
        <v>44</v>
      </c>
      <c r="B10" s="87"/>
      <c r="C10" s="450" t="s">
        <v>1110</v>
      </c>
      <c r="D10" s="450"/>
      <c r="E10" s="450"/>
      <c r="F10" s="110"/>
      <c r="G10" s="111"/>
      <c r="H10" s="112"/>
    </row>
    <row r="11" spans="1:57" ht="13.5" customHeight="1">
      <c r="A11" s="103" t="s">
        <v>45</v>
      </c>
      <c r="B11" s="87"/>
      <c r="C11" s="450"/>
      <c r="D11" s="450"/>
      <c r="E11" s="450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452"/>
      <c r="D12" s="452"/>
      <c r="E12" s="452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01 a 1 Rek'!E38</f>
        <v>0</v>
      </c>
      <c r="D15" s="131">
        <f>'SO 01 a 1 Rek'!A46</f>
        <v>0</v>
      </c>
      <c r="E15" s="132"/>
      <c r="F15" s="133"/>
      <c r="G15" s="130">
        <f>'SO 01 a 1 Rek'!I46</f>
        <v>0</v>
      </c>
    </row>
    <row r="16" spans="1:7" ht="15.95" customHeight="1">
      <c r="A16" s="128" t="s">
        <v>53</v>
      </c>
      <c r="B16" s="129" t="s">
        <v>54</v>
      </c>
      <c r="C16" s="130">
        <f>'SO 01 a 1 Rek'!F38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01 a 1 Rek'!H38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01 a 1 Rek'!G38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01 a 1 Rek'!I38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448" t="s">
        <v>62</v>
      </c>
      <c r="B23" s="449"/>
      <c r="C23" s="140">
        <f>C22+G23</f>
        <v>0</v>
      </c>
      <c r="D23" s="141" t="s">
        <v>63</v>
      </c>
      <c r="E23" s="142"/>
      <c r="F23" s="143"/>
      <c r="G23" s="130">
        <f>'SO 01 a 1 Rek'!H44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454">
        <f>C23-F32</f>
        <v>0</v>
      </c>
      <c r="G30" s="455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454">
        <f>ROUND(PRODUCT(F30,C31/100),0)</f>
        <v>0</v>
      </c>
      <c r="G31" s="455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454">
        <v>0</v>
      </c>
      <c r="G32" s="455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454">
        <f>ROUND(PRODUCT(F32,C33/100),0)</f>
        <v>0</v>
      </c>
      <c r="G33" s="455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456">
        <f>ROUND(SUM(F30:F33),0)</f>
        <v>0</v>
      </c>
      <c r="G34" s="457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58"/>
      <c r="C37" s="458"/>
      <c r="D37" s="458"/>
      <c r="E37" s="458"/>
      <c r="F37" s="458"/>
      <c r="G37" s="458"/>
      <c r="H37" s="1" t="s">
        <v>1</v>
      </c>
    </row>
    <row r="38" spans="1:8" ht="12.75" customHeight="1">
      <c r="A38" s="167"/>
      <c r="B38" s="458"/>
      <c r="C38" s="458"/>
      <c r="D38" s="458"/>
      <c r="E38" s="458"/>
      <c r="F38" s="458"/>
      <c r="G38" s="458"/>
      <c r="H38" s="1" t="s">
        <v>1</v>
      </c>
    </row>
    <row r="39" spans="1:8" ht="12.75">
      <c r="A39" s="167"/>
      <c r="B39" s="458"/>
      <c r="C39" s="458"/>
      <c r="D39" s="458"/>
      <c r="E39" s="458"/>
      <c r="F39" s="458"/>
      <c r="G39" s="458"/>
      <c r="H39" s="1" t="s">
        <v>1</v>
      </c>
    </row>
    <row r="40" spans="1:8" ht="12.75">
      <c r="A40" s="167"/>
      <c r="B40" s="458"/>
      <c r="C40" s="458"/>
      <c r="D40" s="458"/>
      <c r="E40" s="458"/>
      <c r="F40" s="458"/>
      <c r="G40" s="458"/>
      <c r="H40" s="1" t="s">
        <v>1</v>
      </c>
    </row>
    <row r="41" spans="1:8" ht="12.75">
      <c r="A41" s="167"/>
      <c r="B41" s="458"/>
      <c r="C41" s="458"/>
      <c r="D41" s="458"/>
      <c r="E41" s="458"/>
      <c r="F41" s="458"/>
      <c r="G41" s="458"/>
      <c r="H41" s="1" t="s">
        <v>1</v>
      </c>
    </row>
    <row r="42" spans="1:8" ht="12.75">
      <c r="A42" s="167"/>
      <c r="B42" s="458"/>
      <c r="C42" s="458"/>
      <c r="D42" s="458"/>
      <c r="E42" s="458"/>
      <c r="F42" s="458"/>
      <c r="G42" s="458"/>
      <c r="H42" s="1" t="s">
        <v>1</v>
      </c>
    </row>
    <row r="43" spans="1:8" ht="12.75">
      <c r="A43" s="167"/>
      <c r="B43" s="458"/>
      <c r="C43" s="458"/>
      <c r="D43" s="458"/>
      <c r="E43" s="458"/>
      <c r="F43" s="458"/>
      <c r="G43" s="458"/>
      <c r="H43" s="1" t="s">
        <v>1</v>
      </c>
    </row>
    <row r="44" spans="1:8" ht="12.75" customHeight="1">
      <c r="A44" s="167"/>
      <c r="B44" s="458"/>
      <c r="C44" s="458"/>
      <c r="D44" s="458"/>
      <c r="E44" s="458"/>
      <c r="F44" s="458"/>
      <c r="G44" s="458"/>
      <c r="H44" s="1" t="s">
        <v>1</v>
      </c>
    </row>
    <row r="45" spans="1:8" ht="12.75" customHeight="1">
      <c r="A45" s="167"/>
      <c r="B45" s="458"/>
      <c r="C45" s="458"/>
      <c r="D45" s="458"/>
      <c r="E45" s="458"/>
      <c r="F45" s="458"/>
      <c r="G45" s="458"/>
      <c r="H45" s="1" t="s">
        <v>1</v>
      </c>
    </row>
    <row r="46" spans="2:7" ht="12.75">
      <c r="B46" s="453"/>
      <c r="C46" s="453"/>
      <c r="D46" s="453"/>
      <c r="E46" s="453"/>
      <c r="F46" s="453"/>
      <c r="G46" s="453"/>
    </row>
    <row r="47" spans="2:7" ht="12.75">
      <c r="B47" s="453"/>
      <c r="C47" s="453"/>
      <c r="D47" s="453"/>
      <c r="E47" s="453"/>
      <c r="F47" s="453"/>
      <c r="G47" s="453"/>
    </row>
    <row r="48" spans="2:7" ht="12.75">
      <c r="B48" s="453"/>
      <c r="C48" s="453"/>
      <c r="D48" s="453"/>
      <c r="E48" s="453"/>
      <c r="F48" s="453"/>
      <c r="G48" s="453"/>
    </row>
    <row r="49" spans="2:7" ht="12.75">
      <c r="B49" s="453"/>
      <c r="C49" s="453"/>
      <c r="D49" s="453"/>
      <c r="E49" s="453"/>
      <c r="F49" s="453"/>
      <c r="G49" s="453"/>
    </row>
    <row r="50" spans="2:7" ht="12.75">
      <c r="B50" s="453"/>
      <c r="C50" s="453"/>
      <c r="D50" s="453"/>
      <c r="E50" s="453"/>
      <c r="F50" s="453"/>
      <c r="G50" s="453"/>
    </row>
    <row r="51" spans="2:7" ht="12.75">
      <c r="B51" s="453"/>
      <c r="C51" s="453"/>
      <c r="D51" s="453"/>
      <c r="E51" s="453"/>
      <c r="F51" s="453"/>
      <c r="G51" s="45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471" t="s">
        <v>1386</v>
      </c>
      <c r="B1" s="471"/>
      <c r="C1" s="471"/>
      <c r="D1" s="471"/>
      <c r="E1" s="471"/>
      <c r="F1" s="471"/>
      <c r="G1" s="47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459" t="s">
        <v>2</v>
      </c>
      <c r="B3" s="460"/>
      <c r="C3" s="168" t="s">
        <v>105</v>
      </c>
      <c r="D3" s="218"/>
      <c r="E3" s="219" t="s">
        <v>86</v>
      </c>
      <c r="F3" s="220" t="str">
        <f>'SO 02 c 1 Rek'!H1</f>
        <v>1</v>
      </c>
      <c r="G3" s="221"/>
    </row>
    <row r="4" spans="1:7" ht="13.5" thickBot="1">
      <c r="A4" s="472" t="s">
        <v>77</v>
      </c>
      <c r="B4" s="462"/>
      <c r="C4" s="174" t="s">
        <v>1374</v>
      </c>
      <c r="D4" s="222"/>
      <c r="E4" s="473" t="str">
        <f>'SO 02 c 1 Rek'!G2</f>
        <v>Nucené větrání - Elektro</v>
      </c>
      <c r="F4" s="474"/>
      <c r="G4" s="475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1072</v>
      </c>
      <c r="C7" s="233" t="s">
        <v>1073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1375</v>
      </c>
      <c r="C8" s="244" t="s">
        <v>1376</v>
      </c>
      <c r="D8" s="245" t="s">
        <v>1120</v>
      </c>
      <c r="E8" s="246">
        <v>1</v>
      </c>
      <c r="F8" s="246">
        <f>SUM('SO 02 c 1 pol EL KL'!C29)</f>
        <v>0</v>
      </c>
      <c r="G8" s="247">
        <f>E8*F8</f>
        <v>0</v>
      </c>
      <c r="H8" s="248">
        <v>0</v>
      </c>
      <c r="I8" s="249">
        <f>E8*H8</f>
        <v>0</v>
      </c>
      <c r="J8" s="248"/>
      <c r="K8" s="249">
        <f>E8*J8</f>
        <v>0</v>
      </c>
      <c r="O8" s="241">
        <v>2</v>
      </c>
      <c r="AA8" s="214">
        <v>12</v>
      </c>
      <c r="AB8" s="214">
        <v>0</v>
      </c>
      <c r="AC8" s="214">
        <v>1</v>
      </c>
      <c r="AZ8" s="214">
        <v>4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12</v>
      </c>
      <c r="CB8" s="241">
        <v>0</v>
      </c>
    </row>
    <row r="9" spans="1:57" ht="12.75">
      <c r="A9" s="258"/>
      <c r="B9" s="259" t="s">
        <v>102</v>
      </c>
      <c r="C9" s="260" t="s">
        <v>1074</v>
      </c>
      <c r="D9" s="261"/>
      <c r="E9" s="262"/>
      <c r="F9" s="263"/>
      <c r="G9" s="264">
        <f>SUM(G7:G8)</f>
        <v>0</v>
      </c>
      <c r="H9" s="265"/>
      <c r="I9" s="266">
        <f>SUM(I7:I8)</f>
        <v>0</v>
      </c>
      <c r="J9" s="265"/>
      <c r="K9" s="266">
        <f>SUM(K7:K8)</f>
        <v>0</v>
      </c>
      <c r="O9" s="241">
        <v>4</v>
      </c>
      <c r="BA9" s="267">
        <f>SUM(BA7:BA8)</f>
        <v>0</v>
      </c>
      <c r="BB9" s="267">
        <f>SUM(BB7:BB8)</f>
        <v>0</v>
      </c>
      <c r="BC9" s="267">
        <f>SUM(BC7:BC8)</f>
        <v>0</v>
      </c>
      <c r="BD9" s="267">
        <f>SUM(BD7:BD8)</f>
        <v>0</v>
      </c>
      <c r="BE9" s="267">
        <f>SUM(BE7:BE8)</f>
        <v>0</v>
      </c>
    </row>
    <row r="10" ht="12.75">
      <c r="E10" s="214"/>
    </row>
    <row r="11" ht="12.75">
      <c r="E11" s="214"/>
    </row>
    <row r="12" ht="12.75">
      <c r="E12" s="214"/>
    </row>
    <row r="13" ht="12.75">
      <c r="E13" s="214"/>
    </row>
    <row r="14" ht="12.75">
      <c r="E14" s="214"/>
    </row>
    <row r="15" ht="12.75">
      <c r="E15" s="214"/>
    </row>
    <row r="16" ht="12.75">
      <c r="E16" s="214"/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spans="1:7" ht="12.75">
      <c r="A33" s="257"/>
      <c r="B33" s="257"/>
      <c r="C33" s="257"/>
      <c r="D33" s="257"/>
      <c r="E33" s="257"/>
      <c r="F33" s="257"/>
      <c r="G33" s="257"/>
    </row>
    <row r="34" spans="1:7" ht="12.75">
      <c r="A34" s="257"/>
      <c r="B34" s="257"/>
      <c r="C34" s="257"/>
      <c r="D34" s="257"/>
      <c r="E34" s="257"/>
      <c r="F34" s="257"/>
      <c r="G34" s="257"/>
    </row>
    <row r="35" spans="1:7" ht="12.75">
      <c r="A35" s="257"/>
      <c r="B35" s="257"/>
      <c r="C35" s="257"/>
      <c r="D35" s="257"/>
      <c r="E35" s="257"/>
      <c r="F35" s="257"/>
      <c r="G35" s="257"/>
    </row>
    <row r="36" spans="1:7" ht="12.75">
      <c r="A36" s="257"/>
      <c r="B36" s="257"/>
      <c r="C36" s="257"/>
      <c r="D36" s="257"/>
      <c r="E36" s="257"/>
      <c r="F36" s="257"/>
      <c r="G36" s="257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ht="12.75">
      <c r="E42" s="214"/>
    </row>
    <row r="43" ht="12.75">
      <c r="E43" s="214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spans="1:2" ht="12.75">
      <c r="A68" s="268"/>
      <c r="B68" s="268"/>
    </row>
    <row r="69" spans="1:7" ht="12.75">
      <c r="A69" s="257"/>
      <c r="B69" s="257"/>
      <c r="C69" s="269"/>
      <c r="D69" s="269"/>
      <c r="E69" s="270"/>
      <c r="F69" s="269"/>
      <c r="G69" s="271"/>
    </row>
    <row r="70" spans="1:7" ht="12.75">
      <c r="A70" s="272"/>
      <c r="B70" s="272"/>
      <c r="C70" s="257"/>
      <c r="D70" s="257"/>
      <c r="E70" s="273"/>
      <c r="F70" s="257"/>
      <c r="G70" s="257"/>
    </row>
    <row r="71" spans="1:7" ht="12.75">
      <c r="A71" s="257"/>
      <c r="B71" s="257"/>
      <c r="C71" s="257"/>
      <c r="D71" s="257"/>
      <c r="E71" s="273"/>
      <c r="F71" s="257"/>
      <c r="G71" s="257"/>
    </row>
    <row r="72" spans="1:7" ht="12.75">
      <c r="A72" s="257"/>
      <c r="B72" s="257"/>
      <c r="C72" s="257"/>
      <c r="D72" s="257"/>
      <c r="E72" s="273"/>
      <c r="F72" s="257"/>
      <c r="G72" s="257"/>
    </row>
    <row r="73" spans="1:7" ht="12.75">
      <c r="A73" s="257"/>
      <c r="B73" s="257"/>
      <c r="C73" s="257"/>
      <c r="D73" s="257"/>
      <c r="E73" s="273"/>
      <c r="F73" s="257"/>
      <c r="G73" s="257"/>
    </row>
    <row r="74" spans="1:7" ht="12.75">
      <c r="A74" s="257"/>
      <c r="B74" s="257"/>
      <c r="C74" s="257"/>
      <c r="D74" s="257"/>
      <c r="E74" s="273"/>
      <c r="F74" s="257"/>
      <c r="G74" s="257"/>
    </row>
    <row r="75" spans="1:7" ht="12.75">
      <c r="A75" s="257"/>
      <c r="B75" s="257"/>
      <c r="C75" s="257"/>
      <c r="D75" s="257"/>
      <c r="E75" s="273"/>
      <c r="F75" s="257"/>
      <c r="G75" s="257"/>
    </row>
    <row r="76" spans="1:7" ht="12.75">
      <c r="A76" s="257"/>
      <c r="B76" s="257"/>
      <c r="C76" s="257"/>
      <c r="D76" s="257"/>
      <c r="E76" s="273"/>
      <c r="F76" s="257"/>
      <c r="G76" s="257"/>
    </row>
    <row r="77" spans="1:7" ht="12.75">
      <c r="A77" s="257"/>
      <c r="B77" s="257"/>
      <c r="C77" s="257"/>
      <c r="D77" s="257"/>
      <c r="E77" s="273"/>
      <c r="F77" s="257"/>
      <c r="G77" s="257"/>
    </row>
    <row r="78" spans="1:7" ht="12.75">
      <c r="A78" s="257"/>
      <c r="B78" s="257"/>
      <c r="C78" s="257"/>
      <c r="D78" s="257"/>
      <c r="E78" s="273"/>
      <c r="F78" s="257"/>
      <c r="G78" s="257"/>
    </row>
    <row r="79" spans="1:7" ht="12.75">
      <c r="A79" s="257"/>
      <c r="B79" s="257"/>
      <c r="C79" s="257"/>
      <c r="D79" s="257"/>
      <c r="E79" s="273"/>
      <c r="F79" s="257"/>
      <c r="G79" s="257"/>
    </row>
    <row r="80" spans="1:7" ht="12.75">
      <c r="A80" s="257"/>
      <c r="B80" s="257"/>
      <c r="C80" s="257"/>
      <c r="D80" s="257"/>
      <c r="E80" s="273"/>
      <c r="F80" s="257"/>
      <c r="G80" s="257"/>
    </row>
    <row r="81" spans="1:7" ht="12.75">
      <c r="A81" s="257"/>
      <c r="B81" s="257"/>
      <c r="C81" s="257"/>
      <c r="D81" s="257"/>
      <c r="E81" s="273"/>
      <c r="F81" s="257"/>
      <c r="G81" s="257"/>
    </row>
    <row r="82" spans="1:7" ht="12.75">
      <c r="A82" s="257"/>
      <c r="B82" s="257"/>
      <c r="C82" s="257"/>
      <c r="D82" s="257"/>
      <c r="E82" s="273"/>
      <c r="F82" s="257"/>
      <c r="G82" s="257"/>
    </row>
  </sheetData>
  <sheetProtection algorithmName="SHA-512" hashValue="BKZN8rzLCXNfsJqAoqo1NQWsO789Vp2nLATGTxTT4E3TgAYL/t64JEE5tLLxxBw4TCJlzbxAdK3XXSvDkKM7kA==" saltValue="bsVYLbsaFzEzlRnoVyQnZQ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 topLeftCell="A1">
      <selection activeCell="C22" sqref="C22"/>
    </sheetView>
  </sheetViews>
  <sheetFormatPr defaultColWidth="9.00390625" defaultRowHeight="12.75"/>
  <cols>
    <col min="1" max="1" width="68.625" style="0" customWidth="1"/>
    <col min="3" max="3" width="20.125" style="0" customWidth="1"/>
  </cols>
  <sheetData>
    <row r="1" spans="1:3" ht="12.75">
      <c r="A1" s="279"/>
      <c r="B1" s="279"/>
      <c r="C1" s="279"/>
    </row>
    <row r="2" spans="1:3" ht="15.75">
      <c r="A2" s="282" t="s">
        <v>1497</v>
      </c>
      <c r="B2" s="283" t="s">
        <v>1498</v>
      </c>
      <c r="C2" s="284"/>
    </row>
    <row r="3" spans="1:3" ht="15.75">
      <c r="A3" s="282"/>
      <c r="B3" s="285" t="s">
        <v>1499</v>
      </c>
      <c r="C3" s="284"/>
    </row>
    <row r="4" spans="1:3" ht="15.75">
      <c r="A4" s="282"/>
      <c r="B4" s="286"/>
      <c r="C4" s="284"/>
    </row>
    <row r="5" spans="1:3" ht="15.75">
      <c r="A5" s="282" t="s">
        <v>1500</v>
      </c>
      <c r="B5" s="283" t="s">
        <v>1501</v>
      </c>
      <c r="C5" s="284"/>
    </row>
    <row r="6" spans="1:3" ht="15.75">
      <c r="A6" s="282"/>
      <c r="B6" s="283" t="s">
        <v>1502</v>
      </c>
      <c r="C6" s="284"/>
    </row>
    <row r="7" spans="1:3" ht="15.75">
      <c r="A7" s="282"/>
      <c r="B7" s="286"/>
      <c r="C7" s="284"/>
    </row>
    <row r="8" spans="1:3" ht="15.75">
      <c r="A8" s="282" t="s">
        <v>68</v>
      </c>
      <c r="B8" s="287" t="s">
        <v>1503</v>
      </c>
      <c r="C8" s="284"/>
    </row>
    <row r="9" spans="1:3" ht="15">
      <c r="A9" s="282"/>
      <c r="B9" s="288"/>
      <c r="C9" s="279"/>
    </row>
    <row r="10" spans="1:3" ht="15">
      <c r="A10" s="282"/>
      <c r="B10" s="289"/>
      <c r="C10" s="279"/>
    </row>
    <row r="11" spans="1:3" ht="23.25">
      <c r="A11" s="290" t="s">
        <v>1504</v>
      </c>
      <c r="B11" s="291"/>
      <c r="C11" s="279"/>
    </row>
    <row r="12" spans="1:3" ht="15.75">
      <c r="A12" s="292"/>
      <c r="B12" s="291"/>
      <c r="C12" s="279"/>
    </row>
    <row r="13" spans="1:3" ht="23.25">
      <c r="A13" s="290" t="s">
        <v>1505</v>
      </c>
      <c r="B13" s="291"/>
      <c r="C13" s="279"/>
    </row>
    <row r="14" spans="1:3" ht="23.25">
      <c r="A14" s="290"/>
      <c r="B14" s="291"/>
      <c r="C14" s="279"/>
    </row>
    <row r="15" spans="1:3" ht="14.25">
      <c r="A15" s="293" t="s">
        <v>1506</v>
      </c>
      <c r="B15" s="294"/>
      <c r="C15" s="295">
        <f>SUM('SO 02 c 1 Pol El mtž + mat'!F32)</f>
        <v>0</v>
      </c>
    </row>
    <row r="16" spans="1:3" ht="14.25">
      <c r="A16" s="293" t="s">
        <v>1507</v>
      </c>
      <c r="B16" s="294"/>
      <c r="C16" s="295">
        <f>SUM('SO 02 c 1 Pol El mtž + mat'!H32)</f>
        <v>0</v>
      </c>
    </row>
    <row r="17" spans="1:3" ht="14.25">
      <c r="A17" s="293"/>
      <c r="B17" s="294"/>
      <c r="C17" s="296"/>
    </row>
    <row r="18" spans="1:3" ht="14.25">
      <c r="A18" s="293" t="s">
        <v>1508</v>
      </c>
      <c r="B18" s="294"/>
      <c r="C18" s="295">
        <f>SUM('SO 02 c 1 Pol El rozvaděče'!H13)</f>
        <v>0</v>
      </c>
    </row>
    <row r="19" spans="1:3" ht="14.25">
      <c r="A19" s="293" t="s">
        <v>1509</v>
      </c>
      <c r="B19" s="294"/>
      <c r="C19" s="295">
        <f>SUM('SO 02 c 1 Pol El rozvaděče'!H27)</f>
        <v>0</v>
      </c>
    </row>
    <row r="20" spans="1:3" ht="14.25">
      <c r="A20" s="293" t="s">
        <v>1510</v>
      </c>
      <c r="B20" s="294"/>
      <c r="C20" s="295">
        <f>SUM('SO 02 c 1 Pol El rozvaděče'!H40)</f>
        <v>0</v>
      </c>
    </row>
    <row r="21" spans="1:3" ht="14.25">
      <c r="A21" s="293"/>
      <c r="B21" s="294"/>
      <c r="C21" s="296"/>
    </row>
    <row r="22" spans="1:3" ht="14.25">
      <c r="A22" s="293" t="s">
        <v>1511</v>
      </c>
      <c r="B22" s="294"/>
      <c r="C22" s="436"/>
    </row>
    <row r="23" spans="1:3" ht="14.25">
      <c r="A23" s="293"/>
      <c r="B23" s="294"/>
      <c r="C23" s="437"/>
    </row>
    <row r="24" spans="1:3" ht="14.25">
      <c r="A24" s="293" t="s">
        <v>1512</v>
      </c>
      <c r="B24" s="294"/>
      <c r="C24" s="436"/>
    </row>
    <row r="25" spans="1:3" ht="14.25">
      <c r="A25" s="293" t="s">
        <v>1513</v>
      </c>
      <c r="B25" s="294"/>
      <c r="C25" s="436"/>
    </row>
    <row r="26" spans="1:3" ht="14.25">
      <c r="A26" s="293" t="s">
        <v>1514</v>
      </c>
      <c r="B26" s="294"/>
      <c r="C26" s="436"/>
    </row>
    <row r="27" spans="1:3" ht="14.25">
      <c r="A27" s="293" t="s">
        <v>1515</v>
      </c>
      <c r="B27" s="294"/>
      <c r="C27" s="436"/>
    </row>
    <row r="28" spans="1:3" ht="14.25">
      <c r="A28" s="293"/>
      <c r="B28" s="297"/>
      <c r="C28" s="298"/>
    </row>
    <row r="29" spans="1:3" ht="15">
      <c r="A29" s="299" t="s">
        <v>1489</v>
      </c>
      <c r="B29" s="300"/>
      <c r="C29" s="301">
        <f>SUM(C15:C28)</f>
        <v>0</v>
      </c>
    </row>
  </sheetData>
  <sheetProtection algorithmName="SHA-512" hashValue="91wO2FiBoST2upcHxKodVvO3hrcfrPWZZAfp38DGn+uCkoofMKCy6FOchxx12dOAaWZGfxNP3Jgvx2lJY23eJQ==" saltValue="MQ+wXcRC4U27A2rVHEdTCw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 topLeftCell="A1">
      <selection activeCell="E3" sqref="E3"/>
    </sheetView>
  </sheetViews>
  <sheetFormatPr defaultColWidth="9.00390625" defaultRowHeight="12.75"/>
  <cols>
    <col min="1" max="1" width="9.125" style="307" customWidth="1"/>
    <col min="2" max="2" width="54.375" style="307" customWidth="1"/>
    <col min="3" max="4" width="9.125" style="307" customWidth="1"/>
    <col min="5" max="5" width="10.75390625" style="307" customWidth="1"/>
    <col min="6" max="6" width="10.25390625" style="307" customWidth="1"/>
    <col min="7" max="7" width="10.375" style="307" customWidth="1"/>
    <col min="8" max="8" width="11.75390625" style="307" customWidth="1"/>
    <col min="9" max="16384" width="9.125" style="307" customWidth="1"/>
  </cols>
  <sheetData>
    <row r="1" spans="1:8" ht="18">
      <c r="A1" s="304" t="s">
        <v>1516</v>
      </c>
      <c r="B1" s="302"/>
      <c r="C1" s="302"/>
      <c r="D1" s="305"/>
      <c r="E1" s="302"/>
      <c r="F1" s="302"/>
      <c r="G1" s="302"/>
      <c r="H1" s="306"/>
    </row>
    <row r="2" spans="1:8" ht="25.5">
      <c r="A2" s="308" t="s">
        <v>1517</v>
      </c>
      <c r="B2" s="309" t="s">
        <v>1518</v>
      </c>
      <c r="C2" s="308" t="s">
        <v>1519</v>
      </c>
      <c r="D2" s="309" t="s">
        <v>91</v>
      </c>
      <c r="E2" s="310" t="s">
        <v>1520</v>
      </c>
      <c r="F2" s="309" t="s">
        <v>1521</v>
      </c>
      <c r="G2" s="309" t="s">
        <v>1522</v>
      </c>
      <c r="H2" s="309" t="s">
        <v>1523</v>
      </c>
    </row>
    <row r="3" spans="1:8" ht="183" customHeight="1">
      <c r="A3" s="311">
        <v>1</v>
      </c>
      <c r="B3" s="312" t="s">
        <v>1524</v>
      </c>
      <c r="C3" s="313" t="s">
        <v>101</v>
      </c>
      <c r="D3" s="311">
        <v>10</v>
      </c>
      <c r="E3" s="438"/>
      <c r="F3" s="314">
        <f aca="true" t="shared" si="0" ref="F3:F15">D3*E3</f>
        <v>0</v>
      </c>
      <c r="G3" s="438"/>
      <c r="H3" s="314">
        <f aca="true" t="shared" si="1" ref="H3:H27">D3*G3</f>
        <v>0</v>
      </c>
    </row>
    <row r="4" spans="1:8" ht="160.5" customHeight="1">
      <c r="A4" s="311">
        <v>2</v>
      </c>
      <c r="B4" s="312" t="s">
        <v>1525</v>
      </c>
      <c r="C4" s="313" t="s">
        <v>101</v>
      </c>
      <c r="D4" s="311">
        <v>3</v>
      </c>
      <c r="E4" s="438"/>
      <c r="F4" s="314">
        <f t="shared" si="0"/>
        <v>0</v>
      </c>
      <c r="G4" s="438"/>
      <c r="H4" s="314">
        <f t="shared" si="1"/>
        <v>0</v>
      </c>
    </row>
    <row r="5" spans="1:8" ht="12.75">
      <c r="A5" s="311">
        <v>3</v>
      </c>
      <c r="B5" s="312" t="s">
        <v>1526</v>
      </c>
      <c r="C5" s="313" t="s">
        <v>101</v>
      </c>
      <c r="D5" s="311">
        <v>4</v>
      </c>
      <c r="E5" s="438"/>
      <c r="F5" s="314">
        <f t="shared" si="0"/>
        <v>0</v>
      </c>
      <c r="G5" s="438"/>
      <c r="H5" s="314">
        <f t="shared" si="1"/>
        <v>0</v>
      </c>
    </row>
    <row r="6" spans="1:8" ht="12.75">
      <c r="A6" s="311">
        <v>4</v>
      </c>
      <c r="B6" s="312" t="s">
        <v>1527</v>
      </c>
      <c r="C6" s="313" t="s">
        <v>101</v>
      </c>
      <c r="D6" s="311">
        <v>2</v>
      </c>
      <c r="E6" s="438"/>
      <c r="F6" s="314">
        <f t="shared" si="0"/>
        <v>0</v>
      </c>
      <c r="G6" s="438"/>
      <c r="H6" s="314">
        <f t="shared" si="1"/>
        <v>0</v>
      </c>
    </row>
    <row r="7" spans="1:8" ht="12.75">
      <c r="A7" s="311">
        <v>5</v>
      </c>
      <c r="B7" s="312" t="s">
        <v>1528</v>
      </c>
      <c r="C7" s="313" t="s">
        <v>101</v>
      </c>
      <c r="D7" s="311">
        <v>6</v>
      </c>
      <c r="E7" s="438"/>
      <c r="F7" s="314">
        <f t="shared" si="0"/>
        <v>0</v>
      </c>
      <c r="G7" s="438"/>
      <c r="H7" s="314">
        <f t="shared" si="1"/>
        <v>0</v>
      </c>
    </row>
    <row r="8" spans="1:8" ht="38.25">
      <c r="A8" s="311">
        <v>6</v>
      </c>
      <c r="B8" s="312" t="s">
        <v>1529</v>
      </c>
      <c r="C8" s="313" t="s">
        <v>101</v>
      </c>
      <c r="D8" s="311">
        <v>4</v>
      </c>
      <c r="E8" s="438"/>
      <c r="F8" s="314">
        <f t="shared" si="0"/>
        <v>0</v>
      </c>
      <c r="G8" s="438"/>
      <c r="H8" s="314">
        <f t="shared" si="1"/>
        <v>0</v>
      </c>
    </row>
    <row r="9" spans="1:8" ht="12.75">
      <c r="A9" s="311">
        <v>7</v>
      </c>
      <c r="B9" s="312" t="s">
        <v>1530</v>
      </c>
      <c r="C9" s="313" t="s">
        <v>120</v>
      </c>
      <c r="D9" s="311">
        <v>80</v>
      </c>
      <c r="E9" s="438"/>
      <c r="F9" s="314">
        <f t="shared" si="0"/>
        <v>0</v>
      </c>
      <c r="G9" s="438"/>
      <c r="H9" s="314">
        <f t="shared" si="1"/>
        <v>0</v>
      </c>
    </row>
    <row r="10" spans="1:8" ht="12.75">
      <c r="A10" s="311">
        <v>8</v>
      </c>
      <c r="B10" s="312" t="s">
        <v>1531</v>
      </c>
      <c r="C10" s="313" t="s">
        <v>120</v>
      </c>
      <c r="D10" s="311">
        <v>65</v>
      </c>
      <c r="E10" s="438"/>
      <c r="F10" s="314">
        <f t="shared" si="0"/>
        <v>0</v>
      </c>
      <c r="G10" s="438"/>
      <c r="H10" s="314">
        <f t="shared" si="1"/>
        <v>0</v>
      </c>
    </row>
    <row r="11" spans="1:8" ht="12.75">
      <c r="A11" s="311">
        <v>9</v>
      </c>
      <c r="B11" s="312" t="s">
        <v>1532</v>
      </c>
      <c r="C11" s="313" t="s">
        <v>120</v>
      </c>
      <c r="D11" s="311">
        <v>105</v>
      </c>
      <c r="E11" s="438"/>
      <c r="F11" s="314">
        <f t="shared" si="0"/>
        <v>0</v>
      </c>
      <c r="G11" s="438"/>
      <c r="H11" s="314">
        <f t="shared" si="1"/>
        <v>0</v>
      </c>
    </row>
    <row r="12" spans="1:8" ht="12.75">
      <c r="A12" s="311">
        <v>10</v>
      </c>
      <c r="B12" s="312" t="s">
        <v>1533</v>
      </c>
      <c r="C12" s="313" t="s">
        <v>120</v>
      </c>
      <c r="D12" s="311">
        <v>110</v>
      </c>
      <c r="E12" s="438"/>
      <c r="F12" s="314">
        <f t="shared" si="0"/>
        <v>0</v>
      </c>
      <c r="G12" s="438"/>
      <c r="H12" s="314">
        <f t="shared" si="1"/>
        <v>0</v>
      </c>
    </row>
    <row r="13" spans="1:8" ht="12.75">
      <c r="A13" s="311">
        <v>11</v>
      </c>
      <c r="B13" s="312" t="s">
        <v>1534</v>
      </c>
      <c r="C13" s="313" t="s">
        <v>120</v>
      </c>
      <c r="D13" s="311">
        <v>65</v>
      </c>
      <c r="E13" s="438"/>
      <c r="F13" s="314">
        <f t="shared" si="0"/>
        <v>0</v>
      </c>
      <c r="G13" s="438"/>
      <c r="H13" s="314">
        <f t="shared" si="1"/>
        <v>0</v>
      </c>
    </row>
    <row r="14" spans="1:8" ht="12.75">
      <c r="A14" s="311">
        <v>12</v>
      </c>
      <c r="B14" s="312" t="s">
        <v>1535</v>
      </c>
      <c r="C14" s="313" t="s">
        <v>120</v>
      </c>
      <c r="D14" s="311">
        <v>115</v>
      </c>
      <c r="E14" s="438"/>
      <c r="F14" s="314">
        <f t="shared" si="0"/>
        <v>0</v>
      </c>
      <c r="G14" s="438"/>
      <c r="H14" s="314">
        <f t="shared" si="1"/>
        <v>0</v>
      </c>
    </row>
    <row r="15" spans="1:8" ht="12.75">
      <c r="A15" s="311">
        <v>13</v>
      </c>
      <c r="B15" s="312" t="s">
        <v>1536</v>
      </c>
      <c r="C15" s="313" t="s">
        <v>120</v>
      </c>
      <c r="D15" s="311">
        <v>95</v>
      </c>
      <c r="E15" s="438"/>
      <c r="F15" s="314">
        <f t="shared" si="0"/>
        <v>0</v>
      </c>
      <c r="G15" s="438"/>
      <c r="H15" s="314">
        <f t="shared" si="1"/>
        <v>0</v>
      </c>
    </row>
    <row r="16" spans="1:8" ht="12.75">
      <c r="A16" s="311">
        <v>14</v>
      </c>
      <c r="B16" s="312" t="s">
        <v>1537</v>
      </c>
      <c r="C16" s="313" t="s">
        <v>101</v>
      </c>
      <c r="D16" s="311">
        <v>12</v>
      </c>
      <c r="E16" s="438"/>
      <c r="F16" s="314"/>
      <c r="G16" s="438"/>
      <c r="H16" s="314">
        <f t="shared" si="1"/>
        <v>0</v>
      </c>
    </row>
    <row r="17" spans="1:8" ht="25.5">
      <c r="A17" s="311">
        <v>15</v>
      </c>
      <c r="B17" s="312" t="s">
        <v>1538</v>
      </c>
      <c r="C17" s="313" t="s">
        <v>120</v>
      </c>
      <c r="D17" s="311">
        <v>53</v>
      </c>
      <c r="E17" s="438"/>
      <c r="F17" s="314">
        <f>D17*E17</f>
        <v>0</v>
      </c>
      <c r="G17" s="438"/>
      <c r="H17" s="314">
        <f t="shared" si="1"/>
        <v>0</v>
      </c>
    </row>
    <row r="18" spans="1:8" ht="25.5">
      <c r="A18" s="311">
        <v>16</v>
      </c>
      <c r="B18" s="312" t="s">
        <v>1539</v>
      </c>
      <c r="C18" s="313" t="s">
        <v>120</v>
      </c>
      <c r="D18" s="311">
        <v>58</v>
      </c>
      <c r="E18" s="438"/>
      <c r="F18" s="314">
        <f>D18*E18</f>
        <v>0</v>
      </c>
      <c r="G18" s="438"/>
      <c r="H18" s="314">
        <f t="shared" si="1"/>
        <v>0</v>
      </c>
    </row>
    <row r="19" spans="1:8" ht="12.75">
      <c r="A19" s="311">
        <v>17</v>
      </c>
      <c r="B19" s="312" t="s">
        <v>1540</v>
      </c>
      <c r="C19" s="313" t="s">
        <v>120</v>
      </c>
      <c r="D19" s="311">
        <v>115</v>
      </c>
      <c r="E19" s="438"/>
      <c r="F19" s="314">
        <f>D19*E19</f>
        <v>0</v>
      </c>
      <c r="G19" s="438"/>
      <c r="H19" s="314">
        <f t="shared" si="1"/>
        <v>0</v>
      </c>
    </row>
    <row r="20" spans="1:8" ht="25.5">
      <c r="A20" s="311">
        <v>18</v>
      </c>
      <c r="B20" s="312" t="s">
        <v>1541</v>
      </c>
      <c r="C20" s="313" t="s">
        <v>120</v>
      </c>
      <c r="D20" s="311">
        <v>3</v>
      </c>
      <c r="E20" s="438"/>
      <c r="F20" s="314"/>
      <c r="G20" s="438"/>
      <c r="H20" s="314">
        <f t="shared" si="1"/>
        <v>0</v>
      </c>
    </row>
    <row r="21" spans="1:8" ht="25.5">
      <c r="A21" s="311">
        <v>19</v>
      </c>
      <c r="B21" s="312" t="s">
        <v>1542</v>
      </c>
      <c r="C21" s="313" t="s">
        <v>120</v>
      </c>
      <c r="D21" s="311">
        <v>3</v>
      </c>
      <c r="E21" s="438"/>
      <c r="F21" s="314"/>
      <c r="G21" s="438"/>
      <c r="H21" s="314">
        <f t="shared" si="1"/>
        <v>0</v>
      </c>
    </row>
    <row r="22" spans="1:8" ht="25.5">
      <c r="A22" s="311">
        <v>20</v>
      </c>
      <c r="B22" s="312" t="s">
        <v>1543</v>
      </c>
      <c r="C22" s="313" t="s">
        <v>101</v>
      </c>
      <c r="D22" s="311">
        <v>4</v>
      </c>
      <c r="E22" s="438"/>
      <c r="F22" s="314"/>
      <c r="G22" s="438"/>
      <c r="H22" s="314">
        <f t="shared" si="1"/>
        <v>0</v>
      </c>
    </row>
    <row r="23" spans="1:8" ht="25.5">
      <c r="A23" s="311">
        <v>21</v>
      </c>
      <c r="B23" s="312" t="s">
        <v>1544</v>
      </c>
      <c r="C23" s="313" t="s">
        <v>101</v>
      </c>
      <c r="D23" s="311">
        <v>2</v>
      </c>
      <c r="E23" s="438"/>
      <c r="F23" s="314"/>
      <c r="G23" s="438"/>
      <c r="H23" s="314">
        <f t="shared" si="1"/>
        <v>0</v>
      </c>
    </row>
    <row r="24" spans="1:8" ht="12.75">
      <c r="A24" s="311">
        <v>22</v>
      </c>
      <c r="B24" s="312" t="s">
        <v>1545</v>
      </c>
      <c r="C24" s="313" t="s">
        <v>101</v>
      </c>
      <c r="D24" s="311">
        <v>15</v>
      </c>
      <c r="E24" s="438"/>
      <c r="F24" s="314"/>
      <c r="G24" s="438"/>
      <c r="H24" s="314">
        <f t="shared" si="1"/>
        <v>0</v>
      </c>
    </row>
    <row r="25" spans="1:8" ht="12.75">
      <c r="A25" s="311">
        <v>23</v>
      </c>
      <c r="B25" s="312" t="s">
        <v>1546</v>
      </c>
      <c r="C25" s="313" t="s">
        <v>101</v>
      </c>
      <c r="D25" s="311">
        <v>1</v>
      </c>
      <c r="E25" s="438"/>
      <c r="F25" s="314"/>
      <c r="G25" s="438"/>
      <c r="H25" s="314">
        <f t="shared" si="1"/>
        <v>0</v>
      </c>
    </row>
    <row r="26" spans="1:8" ht="12.75">
      <c r="A26" s="311">
        <v>24</v>
      </c>
      <c r="B26" s="312" t="s">
        <v>1547</v>
      </c>
      <c r="C26" s="313" t="s">
        <v>101</v>
      </c>
      <c r="D26" s="311">
        <v>10</v>
      </c>
      <c r="E26" s="438"/>
      <c r="F26" s="314"/>
      <c r="G26" s="438"/>
      <c r="H26" s="314">
        <f t="shared" si="1"/>
        <v>0</v>
      </c>
    </row>
    <row r="27" spans="1:8" ht="12.75">
      <c r="A27" s="311">
        <v>25</v>
      </c>
      <c r="B27" s="312" t="s">
        <v>1548</v>
      </c>
      <c r="C27" s="313" t="s">
        <v>101</v>
      </c>
      <c r="D27" s="311">
        <v>8</v>
      </c>
      <c r="E27" s="438"/>
      <c r="F27" s="314"/>
      <c r="G27" s="438"/>
      <c r="H27" s="314">
        <f t="shared" si="1"/>
        <v>0</v>
      </c>
    </row>
    <row r="28" spans="1:8" ht="12.75">
      <c r="A28" s="311">
        <v>26</v>
      </c>
      <c r="B28" s="315" t="s">
        <v>1549</v>
      </c>
      <c r="C28" s="315"/>
      <c r="D28" s="316"/>
      <c r="E28" s="311"/>
      <c r="F28" s="317">
        <f>SUM(F3:F27)</f>
        <v>0</v>
      </c>
      <c r="G28" s="314"/>
      <c r="H28" s="317">
        <f>SUM(H3:H27)</f>
        <v>0</v>
      </c>
    </row>
    <row r="29" spans="1:8" ht="12.75">
      <c r="A29" s="311">
        <v>27</v>
      </c>
      <c r="B29" s="312" t="s">
        <v>1550</v>
      </c>
      <c r="C29" s="313" t="s">
        <v>12</v>
      </c>
      <c r="D29" s="311">
        <v>3</v>
      </c>
      <c r="E29" s="314">
        <f>F28*0.01</f>
        <v>0</v>
      </c>
      <c r="F29" s="314">
        <f>D29*E29</f>
        <v>0</v>
      </c>
      <c r="G29" s="314"/>
      <c r="H29" s="314"/>
    </row>
    <row r="30" spans="1:8" ht="12.75">
      <c r="A30" s="311">
        <v>28</v>
      </c>
      <c r="B30" s="312" t="s">
        <v>1551</v>
      </c>
      <c r="C30" s="313" t="s">
        <v>12</v>
      </c>
      <c r="D30" s="311">
        <v>2.5</v>
      </c>
      <c r="E30" s="314">
        <f>F28*0.01</f>
        <v>0</v>
      </c>
      <c r="F30" s="314">
        <f>D30*E30</f>
        <v>0</v>
      </c>
      <c r="G30" s="314"/>
      <c r="H30" s="314"/>
    </row>
    <row r="31" spans="1:8" ht="12.75">
      <c r="A31" s="311">
        <v>29</v>
      </c>
      <c r="B31" s="312" t="s">
        <v>1552</v>
      </c>
      <c r="C31" s="313" t="s">
        <v>12</v>
      </c>
      <c r="D31" s="311">
        <v>5</v>
      </c>
      <c r="E31" s="314"/>
      <c r="F31" s="314"/>
      <c r="G31" s="314">
        <f>H28*0.01</f>
        <v>0</v>
      </c>
      <c r="H31" s="314">
        <f>D31*G31</f>
        <v>0</v>
      </c>
    </row>
    <row r="32" spans="1:8" ht="15">
      <c r="A32" s="311">
        <v>30</v>
      </c>
      <c r="B32" s="318" t="s">
        <v>1553</v>
      </c>
      <c r="C32" s="318"/>
      <c r="D32" s="319"/>
      <c r="E32" s="320"/>
      <c r="F32" s="320">
        <f>SUM(F28:F31)</f>
        <v>0</v>
      </c>
      <c r="G32" s="321"/>
      <c r="H32" s="320">
        <f>SUM(H28:H31)</f>
        <v>0</v>
      </c>
    </row>
  </sheetData>
  <sheetProtection algorithmName="SHA-512" hashValue="L+Xt/8EPLkzZHfcjTxZhKAB9pH2IAAJDk9iv88abzgslhqJ3HP3f48y+1TpQV1F5U8w53iLZX15Z6byATPpN9Q==" saltValue="l40XylmdVdeOOrBHuXwtRg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 topLeftCell="A1">
      <selection activeCell="E3" sqref="E3"/>
    </sheetView>
  </sheetViews>
  <sheetFormatPr defaultColWidth="9.00390625" defaultRowHeight="12.75"/>
  <cols>
    <col min="2" max="2" width="50.75390625" style="0" customWidth="1"/>
  </cols>
  <sheetData>
    <row r="1" spans="1:8" ht="20.25">
      <c r="A1" s="322" t="s">
        <v>1508</v>
      </c>
      <c r="B1" s="323"/>
      <c r="C1" s="324"/>
      <c r="D1" s="324"/>
      <c r="E1" s="324"/>
      <c r="F1" s="324"/>
      <c r="G1" s="325"/>
      <c r="H1" s="325"/>
    </row>
    <row r="2" spans="1:8" ht="38.25">
      <c r="A2" s="326" t="s">
        <v>1517</v>
      </c>
      <c r="B2" s="327" t="s">
        <v>1518</v>
      </c>
      <c r="C2" s="326" t="s">
        <v>1519</v>
      </c>
      <c r="D2" s="327" t="s">
        <v>91</v>
      </c>
      <c r="E2" s="328" t="s">
        <v>1520</v>
      </c>
      <c r="F2" s="327" t="s">
        <v>1521</v>
      </c>
      <c r="G2" s="327" t="s">
        <v>1522</v>
      </c>
      <c r="H2" s="327" t="s">
        <v>1523</v>
      </c>
    </row>
    <row r="3" spans="1:8" ht="12.75">
      <c r="A3" s="324">
        <v>1</v>
      </c>
      <c r="B3" s="329" t="s">
        <v>1554</v>
      </c>
      <c r="C3" s="330" t="s">
        <v>101</v>
      </c>
      <c r="D3" s="330">
        <v>1</v>
      </c>
      <c r="E3" s="439"/>
      <c r="F3" s="331">
        <f aca="true" t="shared" si="0" ref="F3:F9">D3*E3</f>
        <v>0</v>
      </c>
      <c r="G3" s="439"/>
      <c r="H3" s="331">
        <f aca="true" t="shared" si="1" ref="H3:H11">D3*G3</f>
        <v>0</v>
      </c>
    </row>
    <row r="4" spans="1:8" ht="12.75">
      <c r="A4" s="324">
        <v>2</v>
      </c>
      <c r="B4" s="329" t="s">
        <v>1555</v>
      </c>
      <c r="C4" s="330" t="s">
        <v>101</v>
      </c>
      <c r="D4" s="330">
        <v>2</v>
      </c>
      <c r="E4" s="439"/>
      <c r="F4" s="331">
        <f t="shared" si="0"/>
        <v>0</v>
      </c>
      <c r="G4" s="439"/>
      <c r="H4" s="331">
        <f t="shared" si="1"/>
        <v>0</v>
      </c>
    </row>
    <row r="5" spans="1:8" ht="12.75">
      <c r="A5" s="324">
        <v>3</v>
      </c>
      <c r="B5" s="329" t="s">
        <v>1556</v>
      </c>
      <c r="C5" s="330" t="s">
        <v>101</v>
      </c>
      <c r="D5" s="330">
        <v>1</v>
      </c>
      <c r="E5" s="439"/>
      <c r="F5" s="331">
        <f t="shared" si="0"/>
        <v>0</v>
      </c>
      <c r="G5" s="439"/>
      <c r="H5" s="331">
        <f t="shared" si="1"/>
        <v>0</v>
      </c>
    </row>
    <row r="6" spans="1:8" ht="12.75">
      <c r="A6" s="324">
        <v>4</v>
      </c>
      <c r="B6" s="329" t="s">
        <v>1557</v>
      </c>
      <c r="C6" s="330" t="s">
        <v>101</v>
      </c>
      <c r="D6" s="330">
        <v>1</v>
      </c>
      <c r="E6" s="439"/>
      <c r="F6" s="331">
        <f t="shared" si="0"/>
        <v>0</v>
      </c>
      <c r="G6" s="439"/>
      <c r="H6" s="331">
        <f t="shared" si="1"/>
        <v>0</v>
      </c>
    </row>
    <row r="7" spans="1:8" ht="12.75">
      <c r="A7" s="324">
        <v>5</v>
      </c>
      <c r="B7" s="329" t="s">
        <v>1558</v>
      </c>
      <c r="C7" s="330" t="s">
        <v>101</v>
      </c>
      <c r="D7" s="330">
        <v>6</v>
      </c>
      <c r="E7" s="439"/>
      <c r="F7" s="331">
        <f t="shared" si="0"/>
        <v>0</v>
      </c>
      <c r="G7" s="439"/>
      <c r="H7" s="331">
        <f t="shared" si="1"/>
        <v>0</v>
      </c>
    </row>
    <row r="8" spans="1:8" ht="12.75">
      <c r="A8" s="324">
        <v>6</v>
      </c>
      <c r="B8" s="329" t="s">
        <v>1559</v>
      </c>
      <c r="C8" s="330" t="s">
        <v>101</v>
      </c>
      <c r="D8" s="330">
        <v>15</v>
      </c>
      <c r="E8" s="439"/>
      <c r="F8" s="331">
        <f t="shared" si="0"/>
        <v>0</v>
      </c>
      <c r="G8" s="439"/>
      <c r="H8" s="331">
        <f t="shared" si="1"/>
        <v>0</v>
      </c>
    </row>
    <row r="9" spans="1:8" ht="12.75">
      <c r="A9" s="324">
        <v>7</v>
      </c>
      <c r="B9" s="329" t="s">
        <v>1560</v>
      </c>
      <c r="C9" s="330" t="s">
        <v>101</v>
      </c>
      <c r="D9" s="330">
        <v>1</v>
      </c>
      <c r="E9" s="439"/>
      <c r="F9" s="331">
        <f t="shared" si="0"/>
        <v>0</v>
      </c>
      <c r="G9" s="439"/>
      <c r="H9" s="331">
        <f t="shared" si="1"/>
        <v>0</v>
      </c>
    </row>
    <row r="10" spans="1:8" ht="12.75">
      <c r="A10" s="324">
        <v>8</v>
      </c>
      <c r="B10" s="329" t="s">
        <v>1561</v>
      </c>
      <c r="C10" s="330" t="s">
        <v>101</v>
      </c>
      <c r="D10" s="330">
        <v>1</v>
      </c>
      <c r="E10" s="331"/>
      <c r="F10" s="331"/>
      <c r="G10" s="439"/>
      <c r="H10" s="331">
        <f t="shared" si="1"/>
        <v>0</v>
      </c>
    </row>
    <row r="11" spans="1:8" ht="12.75">
      <c r="A11" s="324">
        <v>9</v>
      </c>
      <c r="B11" s="329" t="s">
        <v>1562</v>
      </c>
      <c r="C11" s="330" t="s">
        <v>606</v>
      </c>
      <c r="D11" s="330">
        <v>4</v>
      </c>
      <c r="E11" s="331"/>
      <c r="F11" s="331"/>
      <c r="G11" s="439"/>
      <c r="H11" s="331">
        <f t="shared" si="1"/>
        <v>0</v>
      </c>
    </row>
    <row r="12" spans="1:8" ht="12.75">
      <c r="A12" s="324">
        <v>10</v>
      </c>
      <c r="B12" s="329" t="s">
        <v>1553</v>
      </c>
      <c r="C12" s="330"/>
      <c r="D12" s="330"/>
      <c r="E12" s="331"/>
      <c r="F12" s="331">
        <f>SUM(F3:F11)</f>
        <v>0</v>
      </c>
      <c r="G12" s="331"/>
      <c r="H12" s="331">
        <f>SUM(H3:H11)</f>
        <v>0</v>
      </c>
    </row>
    <row r="13" spans="1:8" ht="15">
      <c r="A13" s="324">
        <v>11</v>
      </c>
      <c r="B13" s="303" t="s">
        <v>1563</v>
      </c>
      <c r="C13" s="332"/>
      <c r="D13" s="332"/>
      <c r="E13" s="333"/>
      <c r="F13" s="301"/>
      <c r="G13" s="334"/>
      <c r="H13" s="301">
        <f>F12+H12</f>
        <v>0</v>
      </c>
    </row>
    <row r="14" spans="1:8" ht="15.75">
      <c r="A14" s="324"/>
      <c r="B14" s="335"/>
      <c r="C14" s="336"/>
      <c r="D14" s="336"/>
      <c r="E14" s="337"/>
      <c r="F14" s="338"/>
      <c r="G14" s="323"/>
      <c r="H14" s="338"/>
    </row>
    <row r="15" spans="1:8" ht="20.25">
      <c r="A15" s="322" t="s">
        <v>1509</v>
      </c>
      <c r="B15" s="323"/>
      <c r="C15" s="324"/>
      <c r="D15" s="324"/>
      <c r="E15" s="324"/>
      <c r="F15" s="324"/>
      <c r="G15" s="325"/>
      <c r="H15" s="325"/>
    </row>
    <row r="16" spans="1:8" ht="38.25">
      <c r="A16" s="326" t="s">
        <v>1517</v>
      </c>
      <c r="B16" s="327" t="s">
        <v>1518</v>
      </c>
      <c r="C16" s="326" t="s">
        <v>1519</v>
      </c>
      <c r="D16" s="327" t="s">
        <v>91</v>
      </c>
      <c r="E16" s="328" t="s">
        <v>1520</v>
      </c>
      <c r="F16" s="327" t="s">
        <v>1521</v>
      </c>
      <c r="G16" s="327" t="s">
        <v>1522</v>
      </c>
      <c r="H16" s="327" t="s">
        <v>1523</v>
      </c>
    </row>
    <row r="17" spans="1:8" ht="12.75">
      <c r="A17" s="324">
        <v>1</v>
      </c>
      <c r="B17" s="329" t="s">
        <v>1555</v>
      </c>
      <c r="C17" s="330" t="s">
        <v>101</v>
      </c>
      <c r="D17" s="330">
        <v>1</v>
      </c>
      <c r="E17" s="439"/>
      <c r="F17" s="331">
        <f aca="true" t="shared" si="2" ref="F17:F23">D17*E17</f>
        <v>0</v>
      </c>
      <c r="G17" s="439"/>
      <c r="H17" s="331">
        <f aca="true" t="shared" si="3" ref="H17:H25">D17*G17</f>
        <v>0</v>
      </c>
    </row>
    <row r="18" spans="1:8" ht="12.75">
      <c r="A18" s="324">
        <v>2</v>
      </c>
      <c r="B18" s="329" t="s">
        <v>1564</v>
      </c>
      <c r="C18" s="330" t="s">
        <v>101</v>
      </c>
      <c r="D18" s="330">
        <v>1</v>
      </c>
      <c r="E18" s="439"/>
      <c r="F18" s="331">
        <f t="shared" si="2"/>
        <v>0</v>
      </c>
      <c r="G18" s="439"/>
      <c r="H18" s="331">
        <f t="shared" si="3"/>
        <v>0</v>
      </c>
    </row>
    <row r="19" spans="1:8" ht="12.75">
      <c r="A19" s="324">
        <v>3</v>
      </c>
      <c r="B19" s="329" t="s">
        <v>1565</v>
      </c>
      <c r="C19" s="330" t="s">
        <v>101</v>
      </c>
      <c r="D19" s="330">
        <v>1</v>
      </c>
      <c r="E19" s="439"/>
      <c r="F19" s="331">
        <f t="shared" si="2"/>
        <v>0</v>
      </c>
      <c r="G19" s="439"/>
      <c r="H19" s="331">
        <f t="shared" si="3"/>
        <v>0</v>
      </c>
    </row>
    <row r="20" spans="1:8" ht="12.75">
      <c r="A20" s="324">
        <v>4</v>
      </c>
      <c r="B20" s="329" t="s">
        <v>1566</v>
      </c>
      <c r="C20" s="330" t="s">
        <v>101</v>
      </c>
      <c r="D20" s="330">
        <v>1</v>
      </c>
      <c r="E20" s="439"/>
      <c r="F20" s="331">
        <f t="shared" si="2"/>
        <v>0</v>
      </c>
      <c r="G20" s="439"/>
      <c r="H20" s="331">
        <f t="shared" si="3"/>
        <v>0</v>
      </c>
    </row>
    <row r="21" spans="1:8" ht="12.75">
      <c r="A21" s="324">
        <v>5</v>
      </c>
      <c r="B21" s="329" t="s">
        <v>1558</v>
      </c>
      <c r="C21" s="330" t="s">
        <v>101</v>
      </c>
      <c r="D21" s="330">
        <v>8</v>
      </c>
      <c r="E21" s="439"/>
      <c r="F21" s="331">
        <f t="shared" si="2"/>
        <v>0</v>
      </c>
      <c r="G21" s="439"/>
      <c r="H21" s="331">
        <f t="shared" si="3"/>
        <v>0</v>
      </c>
    </row>
    <row r="22" spans="1:8" ht="12.75">
      <c r="A22" s="324">
        <v>6</v>
      </c>
      <c r="B22" s="329" t="s">
        <v>1559</v>
      </c>
      <c r="C22" s="330" t="s">
        <v>101</v>
      </c>
      <c r="D22" s="330">
        <v>16</v>
      </c>
      <c r="E22" s="439"/>
      <c r="F22" s="331">
        <f t="shared" si="2"/>
        <v>0</v>
      </c>
      <c r="G22" s="439"/>
      <c r="H22" s="331">
        <f t="shared" si="3"/>
        <v>0</v>
      </c>
    </row>
    <row r="23" spans="1:8" ht="12.75">
      <c r="A23" s="324">
        <v>7</v>
      </c>
      <c r="B23" s="329" t="s">
        <v>1560</v>
      </c>
      <c r="C23" s="330" t="s">
        <v>101</v>
      </c>
      <c r="D23" s="330">
        <v>1</v>
      </c>
      <c r="E23" s="439"/>
      <c r="F23" s="331">
        <f t="shared" si="2"/>
        <v>0</v>
      </c>
      <c r="G23" s="439"/>
      <c r="H23" s="331">
        <f t="shared" si="3"/>
        <v>0</v>
      </c>
    </row>
    <row r="24" spans="1:8" ht="12.75">
      <c r="A24" s="324">
        <v>8</v>
      </c>
      <c r="B24" s="329" t="s">
        <v>1561</v>
      </c>
      <c r="C24" s="330" t="s">
        <v>101</v>
      </c>
      <c r="D24" s="330">
        <v>1</v>
      </c>
      <c r="E24" s="331"/>
      <c r="F24" s="331"/>
      <c r="G24" s="439"/>
      <c r="H24" s="331">
        <f t="shared" si="3"/>
        <v>0</v>
      </c>
    </row>
    <row r="25" spans="1:8" ht="12.75">
      <c r="A25" s="324">
        <v>9</v>
      </c>
      <c r="B25" s="329" t="s">
        <v>1562</v>
      </c>
      <c r="C25" s="330" t="s">
        <v>606</v>
      </c>
      <c r="D25" s="330">
        <v>4</v>
      </c>
      <c r="E25" s="331"/>
      <c r="F25" s="331"/>
      <c r="G25" s="439"/>
      <c r="H25" s="331">
        <f t="shared" si="3"/>
        <v>0</v>
      </c>
    </row>
    <row r="26" spans="1:8" ht="12.75">
      <c r="A26" s="324">
        <v>10</v>
      </c>
      <c r="B26" s="329" t="s">
        <v>1553</v>
      </c>
      <c r="C26" s="330"/>
      <c r="D26" s="330"/>
      <c r="E26" s="331"/>
      <c r="F26" s="331">
        <f>SUM(F17:F25)</f>
        <v>0</v>
      </c>
      <c r="G26" s="331"/>
      <c r="H26" s="331">
        <f>SUM(H17:H25)</f>
        <v>0</v>
      </c>
    </row>
    <row r="27" spans="1:8" ht="15">
      <c r="A27" s="324">
        <v>11</v>
      </c>
      <c r="B27" s="303" t="s">
        <v>1563</v>
      </c>
      <c r="C27" s="332"/>
      <c r="D27" s="332"/>
      <c r="E27" s="333"/>
      <c r="F27" s="301"/>
      <c r="G27" s="334"/>
      <c r="H27" s="301">
        <f>F26+H26</f>
        <v>0</v>
      </c>
    </row>
    <row r="28" spans="1:8" ht="12.75">
      <c r="A28" s="324"/>
      <c r="B28" s="329"/>
      <c r="C28" s="330"/>
      <c r="D28" s="330"/>
      <c r="E28" s="331"/>
      <c r="F28" s="331"/>
      <c r="G28" s="331"/>
      <c r="H28" s="331"/>
    </row>
    <row r="29" spans="1:8" ht="20.25">
      <c r="A29" s="322" t="s">
        <v>1510</v>
      </c>
      <c r="B29" s="323"/>
      <c r="C29" s="324"/>
      <c r="D29" s="324"/>
      <c r="E29" s="324"/>
      <c r="F29" s="324"/>
      <c r="G29" s="325"/>
      <c r="H29" s="325"/>
    </row>
    <row r="30" spans="1:8" ht="38.25">
      <c r="A30" s="326" t="s">
        <v>1517</v>
      </c>
      <c r="B30" s="327" t="s">
        <v>1518</v>
      </c>
      <c r="C30" s="326" t="s">
        <v>1519</v>
      </c>
      <c r="D30" s="327" t="s">
        <v>91</v>
      </c>
      <c r="E30" s="328" t="s">
        <v>1520</v>
      </c>
      <c r="F30" s="327" t="s">
        <v>1521</v>
      </c>
      <c r="G30" s="327" t="s">
        <v>1522</v>
      </c>
      <c r="H30" s="327" t="s">
        <v>1523</v>
      </c>
    </row>
    <row r="31" spans="1:8" ht="12.75">
      <c r="A31" s="324">
        <v>1</v>
      </c>
      <c r="B31" s="329" t="s">
        <v>1555</v>
      </c>
      <c r="C31" s="330" t="s">
        <v>101</v>
      </c>
      <c r="D31" s="330">
        <v>1</v>
      </c>
      <c r="E31" s="439"/>
      <c r="F31" s="331">
        <f aca="true" t="shared" si="4" ref="F31:F36">D31*E31</f>
        <v>0</v>
      </c>
      <c r="G31" s="439"/>
      <c r="H31" s="331">
        <f aca="true" t="shared" si="5" ref="H31:H38">D31*G31</f>
        <v>0</v>
      </c>
    </row>
    <row r="32" spans="1:8" ht="12.75">
      <c r="A32" s="324">
        <v>2</v>
      </c>
      <c r="B32" s="329" t="s">
        <v>1564</v>
      </c>
      <c r="C32" s="330" t="s">
        <v>101</v>
      </c>
      <c r="D32" s="330">
        <v>1</v>
      </c>
      <c r="E32" s="439"/>
      <c r="F32" s="331">
        <f t="shared" si="4"/>
        <v>0</v>
      </c>
      <c r="G32" s="439"/>
      <c r="H32" s="331">
        <f t="shared" si="5"/>
        <v>0</v>
      </c>
    </row>
    <row r="33" spans="1:8" ht="12.75">
      <c r="A33" s="324">
        <v>3</v>
      </c>
      <c r="B33" s="329" t="s">
        <v>1567</v>
      </c>
      <c r="C33" s="330" t="s">
        <v>101</v>
      </c>
      <c r="D33" s="330">
        <v>1</v>
      </c>
      <c r="E33" s="439"/>
      <c r="F33" s="331">
        <f t="shared" si="4"/>
        <v>0</v>
      </c>
      <c r="G33" s="439"/>
      <c r="H33" s="331">
        <f t="shared" si="5"/>
        <v>0</v>
      </c>
    </row>
    <row r="34" spans="1:8" ht="12.75">
      <c r="A34" s="324">
        <v>4</v>
      </c>
      <c r="B34" s="329" t="s">
        <v>1558</v>
      </c>
      <c r="C34" s="330" t="s">
        <v>101</v>
      </c>
      <c r="D34" s="330">
        <v>5</v>
      </c>
      <c r="E34" s="439"/>
      <c r="F34" s="331">
        <f t="shared" si="4"/>
        <v>0</v>
      </c>
      <c r="G34" s="439"/>
      <c r="H34" s="331">
        <f t="shared" si="5"/>
        <v>0</v>
      </c>
    </row>
    <row r="35" spans="1:8" ht="12.75">
      <c r="A35" s="324">
        <v>5</v>
      </c>
      <c r="B35" s="329" t="s">
        <v>1559</v>
      </c>
      <c r="C35" s="330" t="s">
        <v>101</v>
      </c>
      <c r="D35" s="330">
        <v>11</v>
      </c>
      <c r="E35" s="439"/>
      <c r="F35" s="331">
        <f t="shared" si="4"/>
        <v>0</v>
      </c>
      <c r="G35" s="439"/>
      <c r="H35" s="331">
        <f t="shared" si="5"/>
        <v>0</v>
      </c>
    </row>
    <row r="36" spans="1:8" ht="12.75">
      <c r="A36" s="324">
        <v>6</v>
      </c>
      <c r="B36" s="329" t="s">
        <v>1560</v>
      </c>
      <c r="C36" s="330" t="s">
        <v>101</v>
      </c>
      <c r="D36" s="330">
        <v>1</v>
      </c>
      <c r="E36" s="439"/>
      <c r="F36" s="331">
        <f t="shared" si="4"/>
        <v>0</v>
      </c>
      <c r="G36" s="439"/>
      <c r="H36" s="331">
        <f t="shared" si="5"/>
        <v>0</v>
      </c>
    </row>
    <row r="37" spans="1:8" ht="12.75">
      <c r="A37" s="324">
        <v>7</v>
      </c>
      <c r="B37" s="329" t="s">
        <v>1561</v>
      </c>
      <c r="C37" s="330" t="s">
        <v>101</v>
      </c>
      <c r="D37" s="330">
        <v>1</v>
      </c>
      <c r="E37" s="331"/>
      <c r="F37" s="331"/>
      <c r="G37" s="439"/>
      <c r="H37" s="331">
        <f t="shared" si="5"/>
        <v>0</v>
      </c>
    </row>
    <row r="38" spans="1:8" ht="12.75">
      <c r="A38" s="324">
        <v>8</v>
      </c>
      <c r="B38" s="329" t="s">
        <v>1562</v>
      </c>
      <c r="C38" s="330" t="s">
        <v>606</v>
      </c>
      <c r="D38" s="330">
        <v>4</v>
      </c>
      <c r="E38" s="331"/>
      <c r="F38" s="331"/>
      <c r="G38" s="439"/>
      <c r="H38" s="331">
        <f t="shared" si="5"/>
        <v>0</v>
      </c>
    </row>
    <row r="39" spans="1:8" ht="12.75">
      <c r="A39" s="324">
        <v>9</v>
      </c>
      <c r="B39" s="329" t="s">
        <v>1553</v>
      </c>
      <c r="C39" s="330"/>
      <c r="D39" s="330"/>
      <c r="E39" s="331"/>
      <c r="F39" s="331">
        <f>SUM(F31:F38)</f>
        <v>0</v>
      </c>
      <c r="G39" s="331"/>
      <c r="H39" s="331">
        <f>SUM(H31:H38)</f>
        <v>0</v>
      </c>
    </row>
    <row r="40" spans="1:8" ht="15">
      <c r="A40" s="324">
        <v>10</v>
      </c>
      <c r="B40" s="303" t="s">
        <v>1563</v>
      </c>
      <c r="C40" s="332"/>
      <c r="D40" s="332"/>
      <c r="E40" s="333"/>
      <c r="F40" s="301"/>
      <c r="G40" s="334"/>
      <c r="H40" s="301">
        <f>F39+H39</f>
        <v>0</v>
      </c>
    </row>
  </sheetData>
  <sheetProtection algorithmName="SHA-512" hashValue="roULpraJcVEe3gEZ11JT+g3u6C3N2z3+Ij6kEtqJisHSOLNYGQAatwzoewRpnOyocU9wEKsgpsNFNvN+oSFXqw==" saltValue="w02s6lr84WntlNbC0M4Pug==" spinCount="100000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5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1114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1378</v>
      </c>
      <c r="B5" s="92"/>
      <c r="C5" s="93" t="s">
        <v>1379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450" t="s">
        <v>1111</v>
      </c>
      <c r="D8" s="450"/>
      <c r="E8" s="451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450"/>
      <c r="D9" s="450"/>
      <c r="E9" s="451"/>
      <c r="F9" s="87"/>
      <c r="G9" s="108"/>
      <c r="H9" s="109"/>
    </row>
    <row r="10" spans="1:8" ht="12.75">
      <c r="A10" s="103" t="s">
        <v>44</v>
      </c>
      <c r="B10" s="87"/>
      <c r="C10" s="450" t="s">
        <v>1110</v>
      </c>
      <c r="D10" s="450"/>
      <c r="E10" s="450"/>
      <c r="F10" s="110"/>
      <c r="G10" s="111"/>
      <c r="H10" s="112"/>
    </row>
    <row r="11" spans="1:57" ht="13.5" customHeight="1">
      <c r="A11" s="103" t="s">
        <v>45</v>
      </c>
      <c r="B11" s="87"/>
      <c r="C11" s="450"/>
      <c r="D11" s="450"/>
      <c r="E11" s="450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452"/>
      <c r="D12" s="452"/>
      <c r="E12" s="452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02 d 1 Rek'!E8</f>
        <v>0</v>
      </c>
      <c r="D15" s="131">
        <f>'SO 02 d 1 Rek'!A16</f>
        <v>0</v>
      </c>
      <c r="E15" s="132"/>
      <c r="F15" s="133"/>
      <c r="G15" s="130">
        <f>'SO 02 d 1 Rek'!I16</f>
        <v>0</v>
      </c>
    </row>
    <row r="16" spans="1:7" ht="15.95" customHeight="1">
      <c r="A16" s="128" t="s">
        <v>53</v>
      </c>
      <c r="B16" s="129" t="s">
        <v>54</v>
      </c>
      <c r="C16" s="130">
        <f>'SO 02 d 1 Rek'!F8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02 d 1 Rek'!H8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02 d 1 Rek'!G8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02 d 1 Rek'!I8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448" t="s">
        <v>62</v>
      </c>
      <c r="B23" s="449"/>
      <c r="C23" s="140">
        <f>C22+G23</f>
        <v>0</v>
      </c>
      <c r="D23" s="141" t="s">
        <v>63</v>
      </c>
      <c r="E23" s="142"/>
      <c r="F23" s="143"/>
      <c r="G23" s="130">
        <f>'SO 02 d 1 Rek'!H14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454">
        <f>C23-F32</f>
        <v>0</v>
      </c>
      <c r="G30" s="455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454">
        <f>ROUND(PRODUCT(F30,C31/100),0)</f>
        <v>0</v>
      </c>
      <c r="G31" s="455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454">
        <v>0</v>
      </c>
      <c r="G32" s="455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454">
        <f>ROUND(PRODUCT(F32,C33/100),0)</f>
        <v>0</v>
      </c>
      <c r="G33" s="455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456">
        <f>ROUND(SUM(F30:F33),0)</f>
        <v>0</v>
      </c>
      <c r="G34" s="457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58"/>
      <c r="C37" s="458"/>
      <c r="D37" s="458"/>
      <c r="E37" s="458"/>
      <c r="F37" s="458"/>
      <c r="G37" s="458"/>
      <c r="H37" s="1" t="s">
        <v>1</v>
      </c>
    </row>
    <row r="38" spans="1:8" ht="12.75" customHeight="1">
      <c r="A38" s="167"/>
      <c r="B38" s="458"/>
      <c r="C38" s="458"/>
      <c r="D38" s="458"/>
      <c r="E38" s="458"/>
      <c r="F38" s="458"/>
      <c r="G38" s="458"/>
      <c r="H38" s="1" t="s">
        <v>1</v>
      </c>
    </row>
    <row r="39" spans="1:8" ht="12.75">
      <c r="A39" s="167"/>
      <c r="B39" s="458"/>
      <c r="C39" s="458"/>
      <c r="D39" s="458"/>
      <c r="E39" s="458"/>
      <c r="F39" s="458"/>
      <c r="G39" s="458"/>
      <c r="H39" s="1" t="s">
        <v>1</v>
      </c>
    </row>
    <row r="40" spans="1:8" ht="12.75">
      <c r="A40" s="167"/>
      <c r="B40" s="458"/>
      <c r="C40" s="458"/>
      <c r="D40" s="458"/>
      <c r="E40" s="458"/>
      <c r="F40" s="458"/>
      <c r="G40" s="458"/>
      <c r="H40" s="1" t="s">
        <v>1</v>
      </c>
    </row>
    <row r="41" spans="1:8" ht="12.75">
      <c r="A41" s="167"/>
      <c r="B41" s="458"/>
      <c r="C41" s="458"/>
      <c r="D41" s="458"/>
      <c r="E41" s="458"/>
      <c r="F41" s="458"/>
      <c r="G41" s="458"/>
      <c r="H41" s="1" t="s">
        <v>1</v>
      </c>
    </row>
    <row r="42" spans="1:8" ht="12.75">
      <c r="A42" s="167"/>
      <c r="B42" s="458"/>
      <c r="C42" s="458"/>
      <c r="D42" s="458"/>
      <c r="E42" s="458"/>
      <c r="F42" s="458"/>
      <c r="G42" s="458"/>
      <c r="H42" s="1" t="s">
        <v>1</v>
      </c>
    </row>
    <row r="43" spans="1:8" ht="12.75">
      <c r="A43" s="167"/>
      <c r="B43" s="458"/>
      <c r="C43" s="458"/>
      <c r="D43" s="458"/>
      <c r="E43" s="458"/>
      <c r="F43" s="458"/>
      <c r="G43" s="458"/>
      <c r="H43" s="1" t="s">
        <v>1</v>
      </c>
    </row>
    <row r="44" spans="1:8" ht="12.75" customHeight="1">
      <c r="A44" s="167"/>
      <c r="B44" s="458"/>
      <c r="C44" s="458"/>
      <c r="D44" s="458"/>
      <c r="E44" s="458"/>
      <c r="F44" s="458"/>
      <c r="G44" s="458"/>
      <c r="H44" s="1" t="s">
        <v>1</v>
      </c>
    </row>
    <row r="45" spans="1:8" ht="12.75" customHeight="1">
      <c r="A45" s="167"/>
      <c r="B45" s="458"/>
      <c r="C45" s="458"/>
      <c r="D45" s="458"/>
      <c r="E45" s="458"/>
      <c r="F45" s="458"/>
      <c r="G45" s="458"/>
      <c r="H45" s="1" t="s">
        <v>1</v>
      </c>
    </row>
    <row r="46" spans="2:7" ht="12.75">
      <c r="B46" s="453"/>
      <c r="C46" s="453"/>
      <c r="D46" s="453"/>
      <c r="E46" s="453"/>
      <c r="F46" s="453"/>
      <c r="G46" s="453"/>
    </row>
    <row r="47" spans="2:7" ht="12.75">
      <c r="B47" s="453"/>
      <c r="C47" s="453"/>
      <c r="D47" s="453"/>
      <c r="E47" s="453"/>
      <c r="F47" s="453"/>
      <c r="G47" s="453"/>
    </row>
    <row r="48" spans="2:7" ht="12.75">
      <c r="B48" s="453"/>
      <c r="C48" s="453"/>
      <c r="D48" s="453"/>
      <c r="E48" s="453"/>
      <c r="F48" s="453"/>
      <c r="G48" s="453"/>
    </row>
    <row r="49" spans="2:7" ht="12.75">
      <c r="B49" s="453"/>
      <c r="C49" s="453"/>
      <c r="D49" s="453"/>
      <c r="E49" s="453"/>
      <c r="F49" s="453"/>
      <c r="G49" s="453"/>
    </row>
    <row r="50" spans="2:7" ht="12.75">
      <c r="B50" s="453"/>
      <c r="C50" s="453"/>
      <c r="D50" s="453"/>
      <c r="E50" s="453"/>
      <c r="F50" s="453"/>
      <c r="G50" s="453"/>
    </row>
    <row r="51" spans="2:7" ht="12.75">
      <c r="B51" s="453"/>
      <c r="C51" s="453"/>
      <c r="D51" s="453"/>
      <c r="E51" s="453"/>
      <c r="F51" s="453"/>
      <c r="G51" s="45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59" t="s">
        <v>2</v>
      </c>
      <c r="B1" s="460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461" t="s">
        <v>77</v>
      </c>
      <c r="B2" s="462"/>
      <c r="C2" s="174" t="s">
        <v>1380</v>
      </c>
      <c r="D2" s="175"/>
      <c r="E2" s="176"/>
      <c r="F2" s="175"/>
      <c r="G2" s="463" t="s">
        <v>1114</v>
      </c>
      <c r="H2" s="464"/>
      <c r="I2" s="465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3.5" thickBot="1">
      <c r="A7" s="274" t="str">
        <f>'SO 02 d 1 Pol'!B7</f>
        <v>01</v>
      </c>
      <c r="B7" s="47" t="str">
        <f>'SO 02 d 1 Pol'!C7</f>
        <v>Vedlejší rozpočtové náklady</v>
      </c>
      <c r="D7" s="186"/>
      <c r="E7" s="275">
        <f>'SO 02 d 1 Pol'!BA16</f>
        <v>0</v>
      </c>
      <c r="F7" s="276">
        <f>'SO 02 d 1 Pol'!BB16</f>
        <v>0</v>
      </c>
      <c r="G7" s="276">
        <f>'SO 02 d 1 Pol'!BC16</f>
        <v>0</v>
      </c>
      <c r="H7" s="276">
        <f>'SO 02 d 1 Pol'!BD16</f>
        <v>0</v>
      </c>
      <c r="I7" s="277">
        <f>'SO 02 d 1 Pol'!BE16</f>
        <v>0</v>
      </c>
    </row>
    <row r="8" spans="1:9" s="4" customFormat="1" ht="13.5" thickBot="1">
      <c r="A8" s="187"/>
      <c r="B8" s="188" t="s">
        <v>80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81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82</v>
      </c>
      <c r="B12" s="145"/>
      <c r="C12" s="145"/>
      <c r="D12" s="194"/>
      <c r="E12" s="195" t="s">
        <v>83</v>
      </c>
      <c r="F12" s="196" t="s">
        <v>12</v>
      </c>
      <c r="G12" s="197" t="s">
        <v>84</v>
      </c>
      <c r="H12" s="198"/>
      <c r="I12" s="199" t="s">
        <v>83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85</v>
      </c>
      <c r="C14" s="208"/>
      <c r="D14" s="209"/>
      <c r="E14" s="210"/>
      <c r="F14" s="211"/>
      <c r="G14" s="211"/>
      <c r="H14" s="466">
        <f>SUM(I13:I13)</f>
        <v>0</v>
      </c>
      <c r="I14" s="467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9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471" t="s">
        <v>1386</v>
      </c>
      <c r="B1" s="471"/>
      <c r="C1" s="471"/>
      <c r="D1" s="471"/>
      <c r="E1" s="471"/>
      <c r="F1" s="471"/>
      <c r="G1" s="47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459" t="s">
        <v>2</v>
      </c>
      <c r="B3" s="460"/>
      <c r="C3" s="168" t="s">
        <v>105</v>
      </c>
      <c r="D3" s="218"/>
      <c r="E3" s="219" t="s">
        <v>86</v>
      </c>
      <c r="F3" s="220" t="str">
        <f>'SO 02 d 1 Rek'!H1</f>
        <v>1</v>
      </c>
      <c r="G3" s="221"/>
    </row>
    <row r="4" spans="1:7" ht="13.5" thickBot="1">
      <c r="A4" s="472" t="s">
        <v>77</v>
      </c>
      <c r="B4" s="462"/>
      <c r="C4" s="174" t="s">
        <v>1380</v>
      </c>
      <c r="D4" s="222"/>
      <c r="E4" s="473" t="str">
        <f>'SO 02 d 1 Rek'!G2</f>
        <v>Vedlejší náklady</v>
      </c>
      <c r="F4" s="474"/>
      <c r="G4" s="475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1116</v>
      </c>
      <c r="C7" s="233" t="s">
        <v>1117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1116</v>
      </c>
      <c r="C8" s="244" t="s">
        <v>1119</v>
      </c>
      <c r="D8" s="245" t="s">
        <v>1120</v>
      </c>
      <c r="E8" s="246">
        <v>1</v>
      </c>
      <c r="F8" s="358"/>
      <c r="G8" s="247">
        <f aca="true" t="shared" si="0" ref="G8:G15">E8*F8</f>
        <v>0</v>
      </c>
      <c r="H8" s="248">
        <v>0</v>
      </c>
      <c r="I8" s="249">
        <f aca="true" t="shared" si="1" ref="I8:I15">E8*H8</f>
        <v>0</v>
      </c>
      <c r="J8" s="248">
        <v>0</v>
      </c>
      <c r="K8" s="249">
        <f aca="true" t="shared" si="2" ref="K8:K15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5">IF(AZ8=1,G8,0)</f>
        <v>0</v>
      </c>
      <c r="BB8" s="214">
        <f aca="true" t="shared" si="4" ref="BB8:BB15">IF(AZ8=2,G8,0)</f>
        <v>0</v>
      </c>
      <c r="BC8" s="214">
        <f aca="true" t="shared" si="5" ref="BC8:BC15">IF(AZ8=3,G8,0)</f>
        <v>0</v>
      </c>
      <c r="BD8" s="214">
        <f aca="true" t="shared" si="6" ref="BD8:BD15">IF(AZ8=4,G8,0)</f>
        <v>0</v>
      </c>
      <c r="BE8" s="214">
        <f aca="true" t="shared" si="7" ref="BE8:BE15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1121</v>
      </c>
      <c r="C9" s="244" t="s">
        <v>1122</v>
      </c>
      <c r="D9" s="245" t="s">
        <v>1120</v>
      </c>
      <c r="E9" s="246">
        <v>1</v>
      </c>
      <c r="F9" s="358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1123</v>
      </c>
      <c r="C10" s="244" t="s">
        <v>1124</v>
      </c>
      <c r="D10" s="245" t="s">
        <v>1120</v>
      </c>
      <c r="E10" s="246">
        <v>1</v>
      </c>
      <c r="F10" s="358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22.5">
      <c r="A11" s="242">
        <v>4</v>
      </c>
      <c r="B11" s="243" t="s">
        <v>1127</v>
      </c>
      <c r="C11" s="244" t="s">
        <v>1128</v>
      </c>
      <c r="D11" s="245" t="s">
        <v>1120</v>
      </c>
      <c r="E11" s="246">
        <v>1</v>
      </c>
      <c r="F11" s="358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1129</v>
      </c>
      <c r="C12" s="244" t="s">
        <v>1130</v>
      </c>
      <c r="D12" s="245" t="s">
        <v>1120</v>
      </c>
      <c r="E12" s="246">
        <v>1</v>
      </c>
      <c r="F12" s="358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12.75">
      <c r="A13" s="242">
        <v>6</v>
      </c>
      <c r="B13" s="243" t="s">
        <v>1131</v>
      </c>
      <c r="C13" s="244" t="s">
        <v>1132</v>
      </c>
      <c r="D13" s="245" t="s">
        <v>1120</v>
      </c>
      <c r="E13" s="246">
        <v>1</v>
      </c>
      <c r="F13" s="358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22.5">
      <c r="A14" s="242">
        <v>7</v>
      </c>
      <c r="B14" s="243" t="s">
        <v>1135</v>
      </c>
      <c r="C14" s="244" t="s">
        <v>1136</v>
      </c>
      <c r="D14" s="245" t="s">
        <v>1120</v>
      </c>
      <c r="E14" s="246">
        <v>1</v>
      </c>
      <c r="F14" s="358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22.5">
      <c r="A15" s="242">
        <v>8</v>
      </c>
      <c r="B15" s="243" t="s">
        <v>1137</v>
      </c>
      <c r="C15" s="244" t="s">
        <v>1138</v>
      </c>
      <c r="D15" s="245" t="s">
        <v>1120</v>
      </c>
      <c r="E15" s="246">
        <v>1</v>
      </c>
      <c r="F15" s="358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57" ht="12.75">
      <c r="A16" s="258"/>
      <c r="B16" s="259" t="s">
        <v>102</v>
      </c>
      <c r="C16" s="260" t="s">
        <v>1118</v>
      </c>
      <c r="D16" s="261"/>
      <c r="E16" s="262"/>
      <c r="F16" s="263"/>
      <c r="G16" s="264">
        <f>SUM(G7:G15)</f>
        <v>0</v>
      </c>
      <c r="H16" s="265"/>
      <c r="I16" s="266">
        <f>SUM(I7:I15)</f>
        <v>0</v>
      </c>
      <c r="J16" s="265"/>
      <c r="K16" s="266">
        <f>SUM(K7:K15)</f>
        <v>0</v>
      </c>
      <c r="O16" s="241">
        <v>4</v>
      </c>
      <c r="BA16" s="267">
        <f>SUM(BA7:BA15)</f>
        <v>0</v>
      </c>
      <c r="BB16" s="267">
        <f>SUM(BB7:BB15)</f>
        <v>0</v>
      </c>
      <c r="BC16" s="267">
        <f>SUM(BC7:BC15)</f>
        <v>0</v>
      </c>
      <c r="BD16" s="267">
        <f>SUM(BD7:BD15)</f>
        <v>0</v>
      </c>
      <c r="BE16" s="267">
        <f>SUM(BE7:BE15)</f>
        <v>0</v>
      </c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spans="1:7" ht="12.75">
      <c r="A40" s="257"/>
      <c r="B40" s="257"/>
      <c r="C40" s="257"/>
      <c r="D40" s="257"/>
      <c r="E40" s="257"/>
      <c r="F40" s="257"/>
      <c r="G40" s="257"/>
    </row>
    <row r="41" spans="1:7" ht="12.75">
      <c r="A41" s="257"/>
      <c r="B41" s="257"/>
      <c r="C41" s="257"/>
      <c r="D41" s="257"/>
      <c r="E41" s="257"/>
      <c r="F41" s="257"/>
      <c r="G41" s="257"/>
    </row>
    <row r="42" spans="1:7" ht="12.75">
      <c r="A42" s="257"/>
      <c r="B42" s="257"/>
      <c r="C42" s="257"/>
      <c r="D42" s="257"/>
      <c r="E42" s="257"/>
      <c r="F42" s="257"/>
      <c r="G42" s="257"/>
    </row>
    <row r="43" spans="1:7" ht="12.75">
      <c r="A43" s="257"/>
      <c r="B43" s="257"/>
      <c r="C43" s="257"/>
      <c r="D43" s="257"/>
      <c r="E43" s="257"/>
      <c r="F43" s="257"/>
      <c r="G43" s="257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spans="1:2" ht="12.75">
      <c r="A75" s="268"/>
      <c r="B75" s="268"/>
    </row>
    <row r="76" spans="1:7" ht="12.75">
      <c r="A76" s="257"/>
      <c r="B76" s="257"/>
      <c r="C76" s="269"/>
      <c r="D76" s="269"/>
      <c r="E76" s="270"/>
      <c r="F76" s="269"/>
      <c r="G76" s="271"/>
    </row>
    <row r="77" spans="1:7" ht="12.75">
      <c r="A77" s="272"/>
      <c r="B77" s="272"/>
      <c r="C77" s="257"/>
      <c r="D77" s="257"/>
      <c r="E77" s="273"/>
      <c r="F77" s="257"/>
      <c r="G77" s="257"/>
    </row>
    <row r="78" spans="1:7" ht="12.75">
      <c r="A78" s="257"/>
      <c r="B78" s="257"/>
      <c r="C78" s="257"/>
      <c r="D78" s="257"/>
      <c r="E78" s="273"/>
      <c r="F78" s="257"/>
      <c r="G78" s="257"/>
    </row>
    <row r="79" spans="1:7" ht="12.75">
      <c r="A79" s="257"/>
      <c r="B79" s="257"/>
      <c r="C79" s="257"/>
      <c r="D79" s="257"/>
      <c r="E79" s="273"/>
      <c r="F79" s="257"/>
      <c r="G79" s="257"/>
    </row>
    <row r="80" spans="1:7" ht="12.75">
      <c r="A80" s="257"/>
      <c r="B80" s="257"/>
      <c r="C80" s="257"/>
      <c r="D80" s="257"/>
      <c r="E80" s="273"/>
      <c r="F80" s="257"/>
      <c r="G80" s="257"/>
    </row>
    <row r="81" spans="1:7" ht="12.75">
      <c r="A81" s="257"/>
      <c r="B81" s="257"/>
      <c r="C81" s="257"/>
      <c r="D81" s="257"/>
      <c r="E81" s="273"/>
      <c r="F81" s="257"/>
      <c r="G81" s="257"/>
    </row>
    <row r="82" spans="1:7" ht="12.75">
      <c r="A82" s="257"/>
      <c r="B82" s="257"/>
      <c r="C82" s="257"/>
      <c r="D82" s="257"/>
      <c r="E82" s="273"/>
      <c r="F82" s="257"/>
      <c r="G82" s="257"/>
    </row>
    <row r="83" spans="1:7" ht="12.75">
      <c r="A83" s="257"/>
      <c r="B83" s="257"/>
      <c r="C83" s="257"/>
      <c r="D83" s="257"/>
      <c r="E83" s="273"/>
      <c r="F83" s="257"/>
      <c r="G83" s="257"/>
    </row>
    <row r="84" spans="1:7" ht="12.75">
      <c r="A84" s="257"/>
      <c r="B84" s="257"/>
      <c r="C84" s="257"/>
      <c r="D84" s="257"/>
      <c r="E84" s="273"/>
      <c r="F84" s="257"/>
      <c r="G84" s="257"/>
    </row>
    <row r="85" spans="1:7" ht="12.75">
      <c r="A85" s="257"/>
      <c r="B85" s="257"/>
      <c r="C85" s="257"/>
      <c r="D85" s="257"/>
      <c r="E85" s="273"/>
      <c r="F85" s="257"/>
      <c r="G85" s="257"/>
    </row>
    <row r="86" spans="1:7" ht="12.75">
      <c r="A86" s="257"/>
      <c r="B86" s="257"/>
      <c r="C86" s="257"/>
      <c r="D86" s="257"/>
      <c r="E86" s="273"/>
      <c r="F86" s="257"/>
      <c r="G86" s="257"/>
    </row>
    <row r="87" spans="1:7" ht="12.75">
      <c r="A87" s="257"/>
      <c r="B87" s="257"/>
      <c r="C87" s="257"/>
      <c r="D87" s="257"/>
      <c r="E87" s="273"/>
      <c r="F87" s="257"/>
      <c r="G87" s="257"/>
    </row>
    <row r="88" spans="1:7" ht="12.75">
      <c r="A88" s="257"/>
      <c r="B88" s="257"/>
      <c r="C88" s="257"/>
      <c r="D88" s="257"/>
      <c r="E88" s="273"/>
      <c r="F88" s="257"/>
      <c r="G88" s="257"/>
    </row>
    <row r="89" spans="1:7" ht="12.75">
      <c r="A89" s="257"/>
      <c r="B89" s="257"/>
      <c r="C89" s="257"/>
      <c r="D89" s="257"/>
      <c r="E89" s="273"/>
      <c r="F89" s="257"/>
      <c r="G89" s="257"/>
    </row>
  </sheetData>
  <sheetProtection algorithmName="SHA-512" hashValue="GwcueUqMjBE8sP2K4mTvkKirGweDyilgEgvjw34vOFY6Ro4ljEzEZ+uBJapfIJS0sKLNxzWAXNv8/TTFIYAE6w==" saltValue="5UlxxR/hRMwNVNX5a5E1d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1141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1381</v>
      </c>
      <c r="B5" s="92"/>
      <c r="C5" s="93" t="s">
        <v>1382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450" t="s">
        <v>1111</v>
      </c>
      <c r="D8" s="450"/>
      <c r="E8" s="451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450"/>
      <c r="D9" s="450"/>
      <c r="E9" s="451"/>
      <c r="F9" s="87"/>
      <c r="G9" s="108"/>
      <c r="H9" s="109"/>
    </row>
    <row r="10" spans="1:8" ht="12.75">
      <c r="A10" s="103" t="s">
        <v>44</v>
      </c>
      <c r="B10" s="87"/>
      <c r="C10" s="450" t="s">
        <v>1110</v>
      </c>
      <c r="D10" s="450"/>
      <c r="E10" s="450"/>
      <c r="F10" s="110"/>
      <c r="G10" s="111"/>
      <c r="H10" s="112"/>
    </row>
    <row r="11" spans="1:57" ht="13.5" customHeight="1">
      <c r="A11" s="103" t="s">
        <v>45</v>
      </c>
      <c r="B11" s="87"/>
      <c r="C11" s="450"/>
      <c r="D11" s="450"/>
      <c r="E11" s="450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452"/>
      <c r="D12" s="452"/>
      <c r="E12" s="452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02 e 1 Rek'!E8</f>
        <v>0</v>
      </c>
      <c r="D15" s="131">
        <f>'SO 02 e 1 Rek'!A16</f>
        <v>0</v>
      </c>
      <c r="E15" s="132"/>
      <c r="F15" s="133"/>
      <c r="G15" s="130">
        <f>'SO 02 e 1 Rek'!I16</f>
        <v>0</v>
      </c>
    </row>
    <row r="16" spans="1:7" ht="15.95" customHeight="1">
      <c r="A16" s="128" t="s">
        <v>53</v>
      </c>
      <c r="B16" s="129" t="s">
        <v>54</v>
      </c>
      <c r="C16" s="130">
        <f>'SO 02 e 1 Rek'!F8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02 e 1 Rek'!H8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02 e 1 Rek'!G8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02 e 1 Rek'!I8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448" t="s">
        <v>62</v>
      </c>
      <c r="B23" s="449"/>
      <c r="C23" s="140">
        <f>C22+G23</f>
        <v>0</v>
      </c>
      <c r="D23" s="141" t="s">
        <v>63</v>
      </c>
      <c r="E23" s="142"/>
      <c r="F23" s="143"/>
      <c r="G23" s="130">
        <f>'SO 02 e 1 Rek'!H14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454">
        <f>C23-F32</f>
        <v>0</v>
      </c>
      <c r="G30" s="455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454">
        <f>ROUND(PRODUCT(F30,C31/100),0)</f>
        <v>0</v>
      </c>
      <c r="G31" s="455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454">
        <v>0</v>
      </c>
      <c r="G32" s="455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454">
        <f>ROUND(PRODUCT(F32,C33/100),0)</f>
        <v>0</v>
      </c>
      <c r="G33" s="455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456">
        <f>ROUND(SUM(F30:F33),0)</f>
        <v>0</v>
      </c>
      <c r="G34" s="457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58"/>
      <c r="C37" s="458"/>
      <c r="D37" s="458"/>
      <c r="E37" s="458"/>
      <c r="F37" s="458"/>
      <c r="G37" s="458"/>
      <c r="H37" s="1" t="s">
        <v>1</v>
      </c>
    </row>
    <row r="38" spans="1:8" ht="12.75" customHeight="1">
      <c r="A38" s="167"/>
      <c r="B38" s="458"/>
      <c r="C38" s="458"/>
      <c r="D38" s="458"/>
      <c r="E38" s="458"/>
      <c r="F38" s="458"/>
      <c r="G38" s="458"/>
      <c r="H38" s="1" t="s">
        <v>1</v>
      </c>
    </row>
    <row r="39" spans="1:8" ht="12.75">
      <c r="A39" s="167"/>
      <c r="B39" s="458"/>
      <c r="C39" s="458"/>
      <c r="D39" s="458"/>
      <c r="E39" s="458"/>
      <c r="F39" s="458"/>
      <c r="G39" s="458"/>
      <c r="H39" s="1" t="s">
        <v>1</v>
      </c>
    </row>
    <row r="40" spans="1:8" ht="12.75">
      <c r="A40" s="167"/>
      <c r="B40" s="458"/>
      <c r="C40" s="458"/>
      <c r="D40" s="458"/>
      <c r="E40" s="458"/>
      <c r="F40" s="458"/>
      <c r="G40" s="458"/>
      <c r="H40" s="1" t="s">
        <v>1</v>
      </c>
    </row>
    <row r="41" spans="1:8" ht="12.75">
      <c r="A41" s="167"/>
      <c r="B41" s="458"/>
      <c r="C41" s="458"/>
      <c r="D41" s="458"/>
      <c r="E41" s="458"/>
      <c r="F41" s="458"/>
      <c r="G41" s="458"/>
      <c r="H41" s="1" t="s">
        <v>1</v>
      </c>
    </row>
    <row r="42" spans="1:8" ht="12.75">
      <c r="A42" s="167"/>
      <c r="B42" s="458"/>
      <c r="C42" s="458"/>
      <c r="D42" s="458"/>
      <c r="E42" s="458"/>
      <c r="F42" s="458"/>
      <c r="G42" s="458"/>
      <c r="H42" s="1" t="s">
        <v>1</v>
      </c>
    </row>
    <row r="43" spans="1:8" ht="12.75">
      <c r="A43" s="167"/>
      <c r="B43" s="458"/>
      <c r="C43" s="458"/>
      <c r="D43" s="458"/>
      <c r="E43" s="458"/>
      <c r="F43" s="458"/>
      <c r="G43" s="458"/>
      <c r="H43" s="1" t="s">
        <v>1</v>
      </c>
    </row>
    <row r="44" spans="1:8" ht="12.75" customHeight="1">
      <c r="A44" s="167"/>
      <c r="B44" s="458"/>
      <c r="C44" s="458"/>
      <c r="D44" s="458"/>
      <c r="E44" s="458"/>
      <c r="F44" s="458"/>
      <c r="G44" s="458"/>
      <c r="H44" s="1" t="s">
        <v>1</v>
      </c>
    </row>
    <row r="45" spans="1:8" ht="12.75" customHeight="1">
      <c r="A45" s="167"/>
      <c r="B45" s="458"/>
      <c r="C45" s="458"/>
      <c r="D45" s="458"/>
      <c r="E45" s="458"/>
      <c r="F45" s="458"/>
      <c r="G45" s="458"/>
      <c r="H45" s="1" t="s">
        <v>1</v>
      </c>
    </row>
    <row r="46" spans="2:7" ht="12.75">
      <c r="B46" s="453"/>
      <c r="C46" s="453"/>
      <c r="D46" s="453"/>
      <c r="E46" s="453"/>
      <c r="F46" s="453"/>
      <c r="G46" s="453"/>
    </row>
    <row r="47" spans="2:7" ht="12.75">
      <c r="B47" s="453"/>
      <c r="C47" s="453"/>
      <c r="D47" s="453"/>
      <c r="E47" s="453"/>
      <c r="F47" s="453"/>
      <c r="G47" s="453"/>
    </row>
    <row r="48" spans="2:7" ht="12.75">
      <c r="B48" s="453"/>
      <c r="C48" s="453"/>
      <c r="D48" s="453"/>
      <c r="E48" s="453"/>
      <c r="F48" s="453"/>
      <c r="G48" s="453"/>
    </row>
    <row r="49" spans="2:7" ht="12.75">
      <c r="B49" s="453"/>
      <c r="C49" s="453"/>
      <c r="D49" s="453"/>
      <c r="E49" s="453"/>
      <c r="F49" s="453"/>
      <c r="G49" s="453"/>
    </row>
    <row r="50" spans="2:7" ht="12.75">
      <c r="B50" s="453"/>
      <c r="C50" s="453"/>
      <c r="D50" s="453"/>
      <c r="E50" s="453"/>
      <c r="F50" s="453"/>
      <c r="G50" s="453"/>
    </row>
    <row r="51" spans="2:7" ht="12.75">
      <c r="B51" s="453"/>
      <c r="C51" s="453"/>
      <c r="D51" s="453"/>
      <c r="E51" s="453"/>
      <c r="F51" s="453"/>
      <c r="G51" s="45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59" t="s">
        <v>2</v>
      </c>
      <c r="B1" s="460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461" t="s">
        <v>77</v>
      </c>
      <c r="B2" s="462"/>
      <c r="C2" s="174" t="s">
        <v>1383</v>
      </c>
      <c r="D2" s="175"/>
      <c r="E2" s="176"/>
      <c r="F2" s="175"/>
      <c r="G2" s="463" t="s">
        <v>1141</v>
      </c>
      <c r="H2" s="464"/>
      <c r="I2" s="465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3.5" thickBot="1">
      <c r="A7" s="274" t="str">
        <f>'SO 02 e 1 Pol'!B7</f>
        <v>01</v>
      </c>
      <c r="B7" s="47" t="str">
        <f>'SO 02 e 1 Pol'!C7</f>
        <v>Vedlejší rozpočtové náklady</v>
      </c>
      <c r="D7" s="186"/>
      <c r="E7" s="275">
        <f>'SO 02 e 1 Pol'!BA9</f>
        <v>0</v>
      </c>
      <c r="F7" s="276">
        <f>'SO 02 e 1 Pol'!BB9</f>
        <v>0</v>
      </c>
      <c r="G7" s="276">
        <f>'SO 02 e 1 Pol'!BC9</f>
        <v>0</v>
      </c>
      <c r="H7" s="276">
        <f>'SO 02 e 1 Pol'!BD9</f>
        <v>0</v>
      </c>
      <c r="I7" s="277">
        <f>'SO 02 e 1 Pol'!BE9</f>
        <v>0</v>
      </c>
    </row>
    <row r="8" spans="1:9" s="4" customFormat="1" ht="13.5" thickBot="1">
      <c r="A8" s="187"/>
      <c r="B8" s="188" t="s">
        <v>80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81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82</v>
      </c>
      <c r="B12" s="145"/>
      <c r="C12" s="145"/>
      <c r="D12" s="194"/>
      <c r="E12" s="195" t="s">
        <v>83</v>
      </c>
      <c r="F12" s="196" t="s">
        <v>12</v>
      </c>
      <c r="G12" s="197" t="s">
        <v>84</v>
      </c>
      <c r="H12" s="198"/>
      <c r="I12" s="199" t="s">
        <v>83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85</v>
      </c>
      <c r="C14" s="208"/>
      <c r="D14" s="209"/>
      <c r="E14" s="210"/>
      <c r="F14" s="211"/>
      <c r="G14" s="211"/>
      <c r="H14" s="466">
        <f>SUM(I13:I13)</f>
        <v>0</v>
      </c>
      <c r="I14" s="467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2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471" t="s">
        <v>1386</v>
      </c>
      <c r="B1" s="471"/>
      <c r="C1" s="471"/>
      <c r="D1" s="471"/>
      <c r="E1" s="471"/>
      <c r="F1" s="471"/>
      <c r="G1" s="47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459" t="s">
        <v>2</v>
      </c>
      <c r="B3" s="460"/>
      <c r="C3" s="168" t="s">
        <v>105</v>
      </c>
      <c r="D3" s="218"/>
      <c r="E3" s="219" t="s">
        <v>86</v>
      </c>
      <c r="F3" s="220" t="str">
        <f>'SO 02 e 1 Rek'!H1</f>
        <v>1</v>
      </c>
      <c r="G3" s="221"/>
    </row>
    <row r="4" spans="1:7" ht="13.5" thickBot="1">
      <c r="A4" s="472" t="s">
        <v>77</v>
      </c>
      <c r="B4" s="462"/>
      <c r="C4" s="174" t="s">
        <v>1383</v>
      </c>
      <c r="D4" s="222"/>
      <c r="E4" s="473" t="str">
        <f>'SO 02 e 1 Rek'!G2</f>
        <v>Rozpočtová rezerva</v>
      </c>
      <c r="F4" s="474"/>
      <c r="G4" s="475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1116</v>
      </c>
      <c r="C7" s="233" t="s">
        <v>1117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99</v>
      </c>
      <c r="C8" s="244" t="s">
        <v>1143</v>
      </c>
      <c r="D8" s="245" t="s">
        <v>296</v>
      </c>
      <c r="E8" s="246">
        <v>1</v>
      </c>
      <c r="F8" s="246">
        <f>SUM(Stavba!H37)</f>
        <v>0</v>
      </c>
      <c r="G8" s="247">
        <f>E8*F8</f>
        <v>0</v>
      </c>
      <c r="H8" s="248">
        <v>0</v>
      </c>
      <c r="I8" s="249">
        <f>E8*H8</f>
        <v>0</v>
      </c>
      <c r="J8" s="248">
        <v>0</v>
      </c>
      <c r="K8" s="249">
        <f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57" ht="12.75">
      <c r="A9" s="258"/>
      <c r="B9" s="259" t="s">
        <v>102</v>
      </c>
      <c r="C9" s="260" t="s">
        <v>1118</v>
      </c>
      <c r="D9" s="261"/>
      <c r="E9" s="262"/>
      <c r="F9" s="263"/>
      <c r="G9" s="264">
        <f>SUM(G7:G8)</f>
        <v>0</v>
      </c>
      <c r="H9" s="265"/>
      <c r="I9" s="266">
        <f>SUM(I7:I8)</f>
        <v>0</v>
      </c>
      <c r="J9" s="265"/>
      <c r="K9" s="266">
        <f>SUM(K7:K8)</f>
        <v>0</v>
      </c>
      <c r="O9" s="241">
        <v>4</v>
      </c>
      <c r="BA9" s="267">
        <f>SUM(BA7:BA8)</f>
        <v>0</v>
      </c>
      <c r="BB9" s="267">
        <f>SUM(BB7:BB8)</f>
        <v>0</v>
      </c>
      <c r="BC9" s="267">
        <f>SUM(BC7:BC8)</f>
        <v>0</v>
      </c>
      <c r="BD9" s="267">
        <f>SUM(BD7:BD8)</f>
        <v>0</v>
      </c>
      <c r="BE9" s="267">
        <f>SUM(BE7:BE8)</f>
        <v>0</v>
      </c>
    </row>
    <row r="10" ht="12.75">
      <c r="E10" s="214"/>
    </row>
    <row r="11" ht="12.75">
      <c r="E11" s="214"/>
    </row>
    <row r="12" ht="12.75">
      <c r="E12" s="214"/>
    </row>
    <row r="13" ht="12.75">
      <c r="E13" s="214"/>
    </row>
    <row r="14" ht="12.75">
      <c r="E14" s="214"/>
    </row>
    <row r="15" ht="12.75">
      <c r="E15" s="214"/>
    </row>
    <row r="16" ht="12.75">
      <c r="E16" s="214"/>
    </row>
    <row r="17" ht="12.75">
      <c r="E17" s="214"/>
    </row>
    <row r="18" ht="12.75">
      <c r="E18" s="214"/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spans="1:7" ht="12.75">
      <c r="A33" s="257"/>
      <c r="B33" s="257"/>
      <c r="C33" s="257"/>
      <c r="D33" s="257"/>
      <c r="E33" s="257"/>
      <c r="F33" s="257"/>
      <c r="G33" s="257"/>
    </row>
    <row r="34" spans="1:7" ht="12.75">
      <c r="A34" s="257"/>
      <c r="B34" s="257"/>
      <c r="C34" s="257"/>
      <c r="D34" s="257"/>
      <c r="E34" s="257"/>
      <c r="F34" s="257"/>
      <c r="G34" s="257"/>
    </row>
    <row r="35" spans="1:7" ht="12.75">
      <c r="A35" s="257"/>
      <c r="B35" s="257"/>
      <c r="C35" s="257"/>
      <c r="D35" s="257"/>
      <c r="E35" s="257"/>
      <c r="F35" s="257"/>
      <c r="G35" s="257"/>
    </row>
    <row r="36" spans="1:7" ht="12.75">
      <c r="A36" s="257"/>
      <c r="B36" s="257"/>
      <c r="C36" s="257"/>
      <c r="D36" s="257"/>
      <c r="E36" s="257"/>
      <c r="F36" s="257"/>
      <c r="G36" s="257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ht="12.75">
      <c r="E42" s="214"/>
    </row>
    <row r="43" ht="12.75">
      <c r="E43" s="214"/>
    </row>
    <row r="44" ht="12.75">
      <c r="E44" s="214"/>
    </row>
    <row r="45" ht="12.75">
      <c r="E45" s="214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spans="1:2" ht="12.75">
      <c r="A68" s="268"/>
      <c r="B68" s="268"/>
    </row>
    <row r="69" spans="1:7" ht="12.75">
      <c r="A69" s="257"/>
      <c r="B69" s="257"/>
      <c r="C69" s="269"/>
      <c r="D69" s="269"/>
      <c r="E69" s="270"/>
      <c r="F69" s="269"/>
      <c r="G69" s="271"/>
    </row>
    <row r="70" spans="1:7" ht="12.75">
      <c r="A70" s="272"/>
      <c r="B70" s="272"/>
      <c r="C70" s="257"/>
      <c r="D70" s="257"/>
      <c r="E70" s="273"/>
      <c r="F70" s="257"/>
      <c r="G70" s="257"/>
    </row>
    <row r="71" spans="1:7" ht="12.75">
      <c r="A71" s="257"/>
      <c r="B71" s="257"/>
      <c r="C71" s="257"/>
      <c r="D71" s="257"/>
      <c r="E71" s="273"/>
      <c r="F71" s="257"/>
      <c r="G71" s="257"/>
    </row>
    <row r="72" spans="1:7" ht="12.75">
      <c r="A72" s="257"/>
      <c r="B72" s="257"/>
      <c r="C72" s="257"/>
      <c r="D72" s="257"/>
      <c r="E72" s="273"/>
      <c r="F72" s="257"/>
      <c r="G72" s="257"/>
    </row>
    <row r="73" spans="1:7" ht="12.75">
      <c r="A73" s="257"/>
      <c r="B73" s="257"/>
      <c r="C73" s="257"/>
      <c r="D73" s="257"/>
      <c r="E73" s="273"/>
      <c r="F73" s="257"/>
      <c r="G73" s="257"/>
    </row>
    <row r="74" spans="1:7" ht="12.75">
      <c r="A74" s="257"/>
      <c r="B74" s="257"/>
      <c r="C74" s="257"/>
      <c r="D74" s="257"/>
      <c r="E74" s="273"/>
      <c r="F74" s="257"/>
      <c r="G74" s="257"/>
    </row>
    <row r="75" spans="1:7" ht="12.75">
      <c r="A75" s="257"/>
      <c r="B75" s="257"/>
      <c r="C75" s="257"/>
      <c r="D75" s="257"/>
      <c r="E75" s="273"/>
      <c r="F75" s="257"/>
      <c r="G75" s="257"/>
    </row>
    <row r="76" spans="1:7" ht="12.75">
      <c r="A76" s="257"/>
      <c r="B76" s="257"/>
      <c r="C76" s="257"/>
      <c r="D76" s="257"/>
      <c r="E76" s="273"/>
      <c r="F76" s="257"/>
      <c r="G76" s="257"/>
    </row>
    <row r="77" spans="1:7" ht="12.75">
      <c r="A77" s="257"/>
      <c r="B77" s="257"/>
      <c r="C77" s="257"/>
      <c r="D77" s="257"/>
      <c r="E77" s="273"/>
      <c r="F77" s="257"/>
      <c r="G77" s="257"/>
    </row>
    <row r="78" spans="1:7" ht="12.75">
      <c r="A78" s="257"/>
      <c r="B78" s="257"/>
      <c r="C78" s="257"/>
      <c r="D78" s="257"/>
      <c r="E78" s="273"/>
      <c r="F78" s="257"/>
      <c r="G78" s="257"/>
    </row>
    <row r="79" spans="1:7" ht="12.75">
      <c r="A79" s="257"/>
      <c r="B79" s="257"/>
      <c r="C79" s="257"/>
      <c r="D79" s="257"/>
      <c r="E79" s="273"/>
      <c r="F79" s="257"/>
      <c r="G79" s="257"/>
    </row>
    <row r="80" spans="1:7" ht="12.75">
      <c r="A80" s="257"/>
      <c r="B80" s="257"/>
      <c r="C80" s="257"/>
      <c r="D80" s="257"/>
      <c r="E80" s="273"/>
      <c r="F80" s="257"/>
      <c r="G80" s="257"/>
    </row>
    <row r="81" spans="1:7" ht="12.75">
      <c r="A81" s="257"/>
      <c r="B81" s="257"/>
      <c r="C81" s="257"/>
      <c r="D81" s="257"/>
      <c r="E81" s="273"/>
      <c r="F81" s="257"/>
      <c r="G81" s="257"/>
    </row>
    <row r="82" spans="1:7" ht="12.75">
      <c r="A82" s="257"/>
      <c r="B82" s="257"/>
      <c r="C82" s="257"/>
      <c r="D82" s="257"/>
      <c r="E82" s="273"/>
      <c r="F82" s="257"/>
      <c r="G82" s="257"/>
    </row>
  </sheetData>
  <sheetProtection algorithmName="SHA-512" hashValue="lkLIRMVBiHat5l3MFT7l0dtU3NyplSWpRkrBWzjb3gvYnFhb1yrcLL5E7vmLrna/dlQHXpgZ2S6k1Udcnbjo6Q==" saltValue="yBK77hsLqC8cbVPSCkcXYg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59" t="s">
        <v>2</v>
      </c>
      <c r="B1" s="460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461" t="s">
        <v>77</v>
      </c>
      <c r="B2" s="462"/>
      <c r="C2" s="174" t="s">
        <v>108</v>
      </c>
      <c r="D2" s="175"/>
      <c r="E2" s="176"/>
      <c r="F2" s="175"/>
      <c r="G2" s="463" t="s">
        <v>107</v>
      </c>
      <c r="H2" s="464"/>
      <c r="I2" s="465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2.75">
      <c r="A7" s="274" t="str">
        <f>'SO 01 a 1 Pol'!B7</f>
        <v>1</v>
      </c>
      <c r="B7" s="47" t="str">
        <f>'SO 01 a 1 Pol'!C7</f>
        <v>Zemní práce</v>
      </c>
      <c r="D7" s="186"/>
      <c r="E7" s="275">
        <f>'SO 01 a 1 Pol'!BA55</f>
        <v>0</v>
      </c>
      <c r="F7" s="276">
        <f>'SO 01 a 1 Pol'!BB55</f>
        <v>0</v>
      </c>
      <c r="G7" s="276">
        <f>'SO 01 a 1 Pol'!BC55</f>
        <v>0</v>
      </c>
      <c r="H7" s="276">
        <f>'SO 01 a 1 Pol'!BD55</f>
        <v>0</v>
      </c>
      <c r="I7" s="277">
        <f>'SO 01 a 1 Pol'!BE55</f>
        <v>0</v>
      </c>
    </row>
    <row r="8" spans="1:9" s="109" customFormat="1" ht="12.75">
      <c r="A8" s="274" t="str">
        <f>'SO 01 a 1 Pol'!B56</f>
        <v>3</v>
      </c>
      <c r="B8" s="47" t="str">
        <f>'SO 01 a 1 Pol'!C56</f>
        <v>Svislé a kompletní konstrukce</v>
      </c>
      <c r="D8" s="186"/>
      <c r="E8" s="275">
        <f>'SO 01 a 1 Pol'!BA122</f>
        <v>0</v>
      </c>
      <c r="F8" s="276">
        <f>'SO 01 a 1 Pol'!BB122</f>
        <v>0</v>
      </c>
      <c r="G8" s="276">
        <f>'SO 01 a 1 Pol'!BC122</f>
        <v>0</v>
      </c>
      <c r="H8" s="276">
        <f>'SO 01 a 1 Pol'!BD122</f>
        <v>0</v>
      </c>
      <c r="I8" s="277">
        <f>'SO 01 a 1 Pol'!BE122</f>
        <v>0</v>
      </c>
    </row>
    <row r="9" spans="1:9" s="109" customFormat="1" ht="12.75">
      <c r="A9" s="274" t="str">
        <f>'SO 01 a 1 Pol'!B123</f>
        <v>5</v>
      </c>
      <c r="B9" s="47" t="str">
        <f>'SO 01 a 1 Pol'!C123</f>
        <v>Komunikace</v>
      </c>
      <c r="D9" s="186"/>
      <c r="E9" s="275">
        <f>'SO 01 a 1 Pol'!BA149</f>
        <v>0</v>
      </c>
      <c r="F9" s="276">
        <f>'SO 01 a 1 Pol'!BB149</f>
        <v>0</v>
      </c>
      <c r="G9" s="276">
        <f>'SO 01 a 1 Pol'!BC149</f>
        <v>0</v>
      </c>
      <c r="H9" s="276">
        <f>'SO 01 a 1 Pol'!BD149</f>
        <v>0</v>
      </c>
      <c r="I9" s="277">
        <f>'SO 01 a 1 Pol'!BE149</f>
        <v>0</v>
      </c>
    </row>
    <row r="10" spans="1:9" s="109" customFormat="1" ht="12.75">
      <c r="A10" s="274" t="str">
        <f>'SO 01 a 1 Pol'!B150</f>
        <v>61</v>
      </c>
      <c r="B10" s="47" t="str">
        <f>'SO 01 a 1 Pol'!C150</f>
        <v>Upravy povrchů vnitřní</v>
      </c>
      <c r="D10" s="186"/>
      <c r="E10" s="275">
        <f>'SO 01 a 1 Pol'!BA268</f>
        <v>0</v>
      </c>
      <c r="F10" s="276">
        <f>'SO 01 a 1 Pol'!BB268</f>
        <v>0</v>
      </c>
      <c r="G10" s="276">
        <f>'SO 01 a 1 Pol'!BC268</f>
        <v>0</v>
      </c>
      <c r="H10" s="276">
        <f>'SO 01 a 1 Pol'!BD268</f>
        <v>0</v>
      </c>
      <c r="I10" s="277">
        <f>'SO 01 a 1 Pol'!BE268</f>
        <v>0</v>
      </c>
    </row>
    <row r="11" spans="1:9" s="109" customFormat="1" ht="12.75">
      <c r="A11" s="274" t="str">
        <f>'SO 01 a 1 Pol'!B269</f>
        <v>62</v>
      </c>
      <c r="B11" s="47" t="str">
        <f>'SO 01 a 1 Pol'!C269</f>
        <v>Úpravy povrchů vnější</v>
      </c>
      <c r="D11" s="186"/>
      <c r="E11" s="275">
        <f>'SO 01 a 1 Pol'!BA556</f>
        <v>0</v>
      </c>
      <c r="F11" s="276">
        <f>'SO 01 a 1 Pol'!BB556</f>
        <v>0</v>
      </c>
      <c r="G11" s="276">
        <f>'SO 01 a 1 Pol'!BC556</f>
        <v>0</v>
      </c>
      <c r="H11" s="276">
        <f>'SO 01 a 1 Pol'!BD556</f>
        <v>0</v>
      </c>
      <c r="I11" s="277">
        <f>'SO 01 a 1 Pol'!BE556</f>
        <v>0</v>
      </c>
    </row>
    <row r="12" spans="1:9" s="109" customFormat="1" ht="12.75">
      <c r="A12" s="274" t="str">
        <f>'SO 01 a 1 Pol'!B557</f>
        <v>621</v>
      </c>
      <c r="B12" s="47" t="str">
        <f>'SO 01 a 1 Pol'!C557</f>
        <v>Průzkumy a zkoušky</v>
      </c>
      <c r="D12" s="186"/>
      <c r="E12" s="275">
        <f>'SO 01 a 1 Pol'!BA564</f>
        <v>0</v>
      </c>
      <c r="F12" s="276">
        <f>'SO 01 a 1 Pol'!BB564</f>
        <v>0</v>
      </c>
      <c r="G12" s="276">
        <f>'SO 01 a 1 Pol'!BC564</f>
        <v>0</v>
      </c>
      <c r="H12" s="276">
        <f>'SO 01 a 1 Pol'!BD564</f>
        <v>0</v>
      </c>
      <c r="I12" s="277">
        <f>'SO 01 a 1 Pol'!BE564</f>
        <v>0</v>
      </c>
    </row>
    <row r="13" spans="1:9" s="109" customFormat="1" ht="12.75">
      <c r="A13" s="274" t="str">
        <f>'SO 01 a 1 Pol'!B565</f>
        <v>63</v>
      </c>
      <c r="B13" s="47" t="str">
        <f>'SO 01 a 1 Pol'!C565</f>
        <v>Podlahy a podlahové konstrukce</v>
      </c>
      <c r="D13" s="186"/>
      <c r="E13" s="275">
        <f>'SO 01 a 1 Pol'!BA619</f>
        <v>0</v>
      </c>
      <c r="F13" s="276">
        <f>'SO 01 a 1 Pol'!BB619</f>
        <v>0</v>
      </c>
      <c r="G13" s="276">
        <f>'SO 01 a 1 Pol'!BC619</f>
        <v>0</v>
      </c>
      <c r="H13" s="276">
        <f>'SO 01 a 1 Pol'!BD619</f>
        <v>0</v>
      </c>
      <c r="I13" s="277">
        <f>'SO 01 a 1 Pol'!BE619</f>
        <v>0</v>
      </c>
    </row>
    <row r="14" spans="1:9" s="109" customFormat="1" ht="12.75">
      <c r="A14" s="274" t="str">
        <f>'SO 01 a 1 Pol'!B620</f>
        <v>8</v>
      </c>
      <c r="B14" s="47" t="str">
        <f>'SO 01 a 1 Pol'!C620</f>
        <v>Trubní vedení</v>
      </c>
      <c r="D14" s="186"/>
      <c r="E14" s="275">
        <f>'SO 01 a 1 Pol'!BA623</f>
        <v>0</v>
      </c>
      <c r="F14" s="276">
        <f>'SO 01 a 1 Pol'!BB623</f>
        <v>0</v>
      </c>
      <c r="G14" s="276">
        <f>'SO 01 a 1 Pol'!BC623</f>
        <v>0</v>
      </c>
      <c r="H14" s="276">
        <f>'SO 01 a 1 Pol'!BD623</f>
        <v>0</v>
      </c>
      <c r="I14" s="277">
        <f>'SO 01 a 1 Pol'!BE623</f>
        <v>0</v>
      </c>
    </row>
    <row r="15" spans="1:9" s="109" customFormat="1" ht="12.75">
      <c r="A15" s="274" t="str">
        <f>'SO 01 a 1 Pol'!B624</f>
        <v>93</v>
      </c>
      <c r="B15" s="47" t="str">
        <f>'SO 01 a 1 Pol'!C624</f>
        <v>Dokončovací práce inženýrskách staveb</v>
      </c>
      <c r="D15" s="186"/>
      <c r="E15" s="275">
        <f>'SO 01 a 1 Pol'!BA628</f>
        <v>0</v>
      </c>
      <c r="F15" s="276">
        <f>'SO 01 a 1 Pol'!BB628</f>
        <v>0</v>
      </c>
      <c r="G15" s="276">
        <f>'SO 01 a 1 Pol'!BC628</f>
        <v>0</v>
      </c>
      <c r="H15" s="276">
        <f>'SO 01 a 1 Pol'!BD628</f>
        <v>0</v>
      </c>
      <c r="I15" s="277">
        <f>'SO 01 a 1 Pol'!BE628</f>
        <v>0</v>
      </c>
    </row>
    <row r="16" spans="1:9" s="109" customFormat="1" ht="12.75">
      <c r="A16" s="274" t="str">
        <f>'SO 01 a 1 Pol'!B629</f>
        <v>94</v>
      </c>
      <c r="B16" s="47" t="str">
        <f>'SO 01 a 1 Pol'!C629</f>
        <v>Lešení a stavební výtahy</v>
      </c>
      <c r="D16" s="186"/>
      <c r="E16" s="275">
        <f>'SO 01 a 1 Pol'!BA652</f>
        <v>0</v>
      </c>
      <c r="F16" s="276">
        <f>'SO 01 a 1 Pol'!BB652</f>
        <v>0</v>
      </c>
      <c r="G16" s="276">
        <f>'SO 01 a 1 Pol'!BC652</f>
        <v>0</v>
      </c>
      <c r="H16" s="276">
        <f>'SO 01 a 1 Pol'!BD652</f>
        <v>0</v>
      </c>
      <c r="I16" s="277">
        <f>'SO 01 a 1 Pol'!BE652</f>
        <v>0</v>
      </c>
    </row>
    <row r="17" spans="1:9" s="109" customFormat="1" ht="12.75">
      <c r="A17" s="274" t="str">
        <f>'SO 01 a 1 Pol'!B653</f>
        <v>95</v>
      </c>
      <c r="B17" s="47" t="str">
        <f>'SO 01 a 1 Pol'!C653</f>
        <v>Dokončovací konstrukce na pozemních stavbách</v>
      </c>
      <c r="D17" s="186"/>
      <c r="E17" s="275">
        <f>'SO 01 a 1 Pol'!BA674</f>
        <v>0</v>
      </c>
      <c r="F17" s="276">
        <f>'SO 01 a 1 Pol'!BB674</f>
        <v>0</v>
      </c>
      <c r="G17" s="276">
        <f>'SO 01 a 1 Pol'!BC674</f>
        <v>0</v>
      </c>
      <c r="H17" s="276">
        <f>'SO 01 a 1 Pol'!BD674</f>
        <v>0</v>
      </c>
      <c r="I17" s="277">
        <f>'SO 01 a 1 Pol'!BE674</f>
        <v>0</v>
      </c>
    </row>
    <row r="18" spans="1:9" s="109" customFormat="1" ht="12.75">
      <c r="A18" s="274" t="str">
        <f>'SO 01 a 1 Pol'!B675</f>
        <v>96</v>
      </c>
      <c r="B18" s="47" t="str">
        <f>'SO 01 a 1 Pol'!C675</f>
        <v>Bourání konstrukcí</v>
      </c>
      <c r="D18" s="186"/>
      <c r="E18" s="275">
        <f>'SO 01 a 1 Pol'!BA700</f>
        <v>0</v>
      </c>
      <c r="F18" s="276">
        <f>'SO 01 a 1 Pol'!BB700</f>
        <v>0</v>
      </c>
      <c r="G18" s="276">
        <f>'SO 01 a 1 Pol'!BC700</f>
        <v>0</v>
      </c>
      <c r="H18" s="276">
        <f>'SO 01 a 1 Pol'!BD700</f>
        <v>0</v>
      </c>
      <c r="I18" s="277">
        <f>'SO 01 a 1 Pol'!BE700</f>
        <v>0</v>
      </c>
    </row>
    <row r="19" spans="1:9" s="109" customFormat="1" ht="12.75">
      <c r="A19" s="274" t="str">
        <f>'SO 01 a 1 Pol'!B701</f>
        <v>97</v>
      </c>
      <c r="B19" s="47" t="str">
        <f>'SO 01 a 1 Pol'!C701</f>
        <v>Prorážení otvorů</v>
      </c>
      <c r="D19" s="186"/>
      <c r="E19" s="275">
        <f>'SO 01 a 1 Pol'!BA753</f>
        <v>0</v>
      </c>
      <c r="F19" s="276">
        <f>'SO 01 a 1 Pol'!BB753</f>
        <v>0</v>
      </c>
      <c r="G19" s="276">
        <f>'SO 01 a 1 Pol'!BC753</f>
        <v>0</v>
      </c>
      <c r="H19" s="276">
        <f>'SO 01 a 1 Pol'!BD753</f>
        <v>0</v>
      </c>
      <c r="I19" s="277">
        <f>'SO 01 a 1 Pol'!BE753</f>
        <v>0</v>
      </c>
    </row>
    <row r="20" spans="1:9" s="109" customFormat="1" ht="12.75">
      <c r="A20" s="274" t="str">
        <f>'SO 01 a 1 Pol'!B754</f>
        <v>99</v>
      </c>
      <c r="B20" s="47" t="str">
        <f>'SO 01 a 1 Pol'!C754</f>
        <v>Staveništní přesun hmot</v>
      </c>
      <c r="D20" s="186"/>
      <c r="E20" s="275">
        <f>'SO 01 a 1 Pol'!BA756</f>
        <v>0</v>
      </c>
      <c r="F20" s="276">
        <f>'SO 01 a 1 Pol'!BB756</f>
        <v>0</v>
      </c>
      <c r="G20" s="276">
        <f>'SO 01 a 1 Pol'!BC756</f>
        <v>0</v>
      </c>
      <c r="H20" s="276">
        <f>'SO 01 a 1 Pol'!BD756</f>
        <v>0</v>
      </c>
      <c r="I20" s="277">
        <f>'SO 01 a 1 Pol'!BE756</f>
        <v>0</v>
      </c>
    </row>
    <row r="21" spans="1:9" s="109" customFormat="1" ht="12.75">
      <c r="A21" s="274" t="str">
        <f>'SO 01 a 1 Pol'!B757</f>
        <v>711</v>
      </c>
      <c r="B21" s="47" t="str">
        <f>'SO 01 a 1 Pol'!C757</f>
        <v>Izolace proti vodě</v>
      </c>
      <c r="D21" s="186"/>
      <c r="E21" s="275">
        <f>'SO 01 a 1 Pol'!BA777</f>
        <v>0</v>
      </c>
      <c r="F21" s="276">
        <f>'SO 01 a 1 Pol'!BB777</f>
        <v>0</v>
      </c>
      <c r="G21" s="276">
        <f>'SO 01 a 1 Pol'!BC777</f>
        <v>0</v>
      </c>
      <c r="H21" s="276">
        <f>'SO 01 a 1 Pol'!BD777</f>
        <v>0</v>
      </c>
      <c r="I21" s="277">
        <f>'SO 01 a 1 Pol'!BE777</f>
        <v>0</v>
      </c>
    </row>
    <row r="22" spans="1:9" s="109" customFormat="1" ht="12.75">
      <c r="A22" s="274" t="str">
        <f>'SO 01 a 1 Pol'!B778</f>
        <v>712</v>
      </c>
      <c r="B22" s="47" t="str">
        <f>'SO 01 a 1 Pol'!C778</f>
        <v>Živičné krytiny</v>
      </c>
      <c r="D22" s="186"/>
      <c r="E22" s="275">
        <f>'SO 01 a 1 Pol'!BA810</f>
        <v>0</v>
      </c>
      <c r="F22" s="276">
        <f>'SO 01 a 1 Pol'!BB810</f>
        <v>0</v>
      </c>
      <c r="G22" s="276">
        <f>'SO 01 a 1 Pol'!BC810</f>
        <v>0</v>
      </c>
      <c r="H22" s="276">
        <f>'SO 01 a 1 Pol'!BD810</f>
        <v>0</v>
      </c>
      <c r="I22" s="277">
        <f>'SO 01 a 1 Pol'!BE810</f>
        <v>0</v>
      </c>
    </row>
    <row r="23" spans="1:9" s="109" customFormat="1" ht="12.75">
      <c r="A23" s="274" t="str">
        <f>'SO 01 a 1 Pol'!B811</f>
        <v>713</v>
      </c>
      <c r="B23" s="47" t="str">
        <f>'SO 01 a 1 Pol'!C811</f>
        <v>Izolace tepelné</v>
      </c>
      <c r="D23" s="186"/>
      <c r="E23" s="275">
        <f>'SO 01 a 1 Pol'!BA874</f>
        <v>0</v>
      </c>
      <c r="F23" s="276">
        <f>'SO 01 a 1 Pol'!BB874</f>
        <v>0</v>
      </c>
      <c r="G23" s="276">
        <f>'SO 01 a 1 Pol'!BC874</f>
        <v>0</v>
      </c>
      <c r="H23" s="276">
        <f>'SO 01 a 1 Pol'!BD874</f>
        <v>0</v>
      </c>
      <c r="I23" s="277">
        <f>'SO 01 a 1 Pol'!BE874</f>
        <v>0</v>
      </c>
    </row>
    <row r="24" spans="1:9" s="109" customFormat="1" ht="12.75">
      <c r="A24" s="274" t="str">
        <f>'SO 01 a 1 Pol'!B875</f>
        <v>721</v>
      </c>
      <c r="B24" s="47" t="str">
        <f>'SO 01 a 1 Pol'!C875</f>
        <v>Vnitřní kanalizace</v>
      </c>
      <c r="D24" s="186"/>
      <c r="E24" s="275">
        <f>'SO 01 a 1 Pol'!BA879</f>
        <v>0</v>
      </c>
      <c r="F24" s="276">
        <f>'SO 01 a 1 Pol'!BB879</f>
        <v>0</v>
      </c>
      <c r="G24" s="276">
        <f>'SO 01 a 1 Pol'!BC879</f>
        <v>0</v>
      </c>
      <c r="H24" s="276">
        <f>'SO 01 a 1 Pol'!BD879</f>
        <v>0</v>
      </c>
      <c r="I24" s="277">
        <f>'SO 01 a 1 Pol'!BE879</f>
        <v>0</v>
      </c>
    </row>
    <row r="25" spans="1:9" s="109" customFormat="1" ht="12.75">
      <c r="A25" s="274" t="str">
        <f>'SO 01 a 1 Pol'!B880</f>
        <v>731</v>
      </c>
      <c r="B25" s="47" t="str">
        <f>'SO 01 a 1 Pol'!C880</f>
        <v>Kotelny</v>
      </c>
      <c r="D25" s="186"/>
      <c r="E25" s="275">
        <f>'SO 01 a 1 Pol'!BA882</f>
        <v>0</v>
      </c>
      <c r="F25" s="276">
        <f>'SO 01 a 1 Pol'!BB882</f>
        <v>0</v>
      </c>
      <c r="G25" s="276">
        <f>'SO 01 a 1 Pol'!BC882</f>
        <v>0</v>
      </c>
      <c r="H25" s="276">
        <f>'SO 01 a 1 Pol'!BD882</f>
        <v>0</v>
      </c>
      <c r="I25" s="277">
        <f>'SO 01 a 1 Pol'!BE882</f>
        <v>0</v>
      </c>
    </row>
    <row r="26" spans="1:9" s="109" customFormat="1" ht="12.75">
      <c r="A26" s="274" t="str">
        <f>'SO 01 a 1 Pol'!B883</f>
        <v>733</v>
      </c>
      <c r="B26" s="47" t="str">
        <f>'SO 01 a 1 Pol'!C883</f>
        <v>Rozvod potrubí</v>
      </c>
      <c r="D26" s="186"/>
      <c r="E26" s="275">
        <f>'SO 01 a 1 Pol'!BA890</f>
        <v>0</v>
      </c>
      <c r="F26" s="276">
        <f>'SO 01 a 1 Pol'!BB890</f>
        <v>0</v>
      </c>
      <c r="G26" s="276">
        <f>'SO 01 a 1 Pol'!BC890</f>
        <v>0</v>
      </c>
      <c r="H26" s="276">
        <f>'SO 01 a 1 Pol'!BD890</f>
        <v>0</v>
      </c>
      <c r="I26" s="277">
        <f>'SO 01 a 1 Pol'!BE890</f>
        <v>0</v>
      </c>
    </row>
    <row r="27" spans="1:9" s="109" customFormat="1" ht="12.75">
      <c r="A27" s="274" t="str">
        <f>'SO 01 a 1 Pol'!B891</f>
        <v>735</v>
      </c>
      <c r="B27" s="47" t="str">
        <f>'SO 01 a 1 Pol'!C891</f>
        <v>Otopná tělesa</v>
      </c>
      <c r="D27" s="186"/>
      <c r="E27" s="275">
        <f>'SO 01 a 1 Pol'!BA894</f>
        <v>0</v>
      </c>
      <c r="F27" s="276">
        <f>'SO 01 a 1 Pol'!BB894</f>
        <v>0</v>
      </c>
      <c r="G27" s="276">
        <f>'SO 01 a 1 Pol'!BC894</f>
        <v>0</v>
      </c>
      <c r="H27" s="276">
        <f>'SO 01 a 1 Pol'!BD894</f>
        <v>0</v>
      </c>
      <c r="I27" s="277">
        <f>'SO 01 a 1 Pol'!BE894</f>
        <v>0</v>
      </c>
    </row>
    <row r="28" spans="1:9" s="109" customFormat="1" ht="12.75">
      <c r="A28" s="274" t="str">
        <f>'SO 01 a 1 Pol'!B895</f>
        <v>762</v>
      </c>
      <c r="B28" s="47" t="str">
        <f>'SO 01 a 1 Pol'!C895</f>
        <v>Konstrukce tesařské</v>
      </c>
      <c r="D28" s="186"/>
      <c r="E28" s="275">
        <f>'SO 01 a 1 Pol'!BA953</f>
        <v>0</v>
      </c>
      <c r="F28" s="276">
        <f>'SO 01 a 1 Pol'!BB953</f>
        <v>0</v>
      </c>
      <c r="G28" s="276">
        <f>'SO 01 a 1 Pol'!BC953</f>
        <v>0</v>
      </c>
      <c r="H28" s="276">
        <f>'SO 01 a 1 Pol'!BD953</f>
        <v>0</v>
      </c>
      <c r="I28" s="277">
        <f>'SO 01 a 1 Pol'!BE953</f>
        <v>0</v>
      </c>
    </row>
    <row r="29" spans="1:9" s="109" customFormat="1" ht="12.75">
      <c r="A29" s="274" t="str">
        <f>'SO 01 a 1 Pol'!B954</f>
        <v>764</v>
      </c>
      <c r="B29" s="47" t="str">
        <f>'SO 01 a 1 Pol'!C954</f>
        <v>Konstrukce klempířské</v>
      </c>
      <c r="D29" s="186"/>
      <c r="E29" s="275">
        <f>'SO 01 a 1 Pol'!BA1067</f>
        <v>0</v>
      </c>
      <c r="F29" s="276">
        <f>'SO 01 a 1 Pol'!BB1067</f>
        <v>0</v>
      </c>
      <c r="G29" s="276">
        <f>'SO 01 a 1 Pol'!BC1067</f>
        <v>0</v>
      </c>
      <c r="H29" s="276">
        <f>'SO 01 a 1 Pol'!BD1067</f>
        <v>0</v>
      </c>
      <c r="I29" s="277">
        <f>'SO 01 a 1 Pol'!BE1067</f>
        <v>0</v>
      </c>
    </row>
    <row r="30" spans="1:9" s="109" customFormat="1" ht="12.75">
      <c r="A30" s="274" t="str">
        <f>'SO 01 a 1 Pol'!B1068</f>
        <v>766</v>
      </c>
      <c r="B30" s="47" t="str">
        <f>'SO 01 a 1 Pol'!C1068</f>
        <v>Konstrukce truhlářské</v>
      </c>
      <c r="D30" s="186"/>
      <c r="E30" s="275">
        <f>'SO 01 a 1 Pol'!BA1152</f>
        <v>0</v>
      </c>
      <c r="F30" s="276">
        <f>'SO 01 a 1 Pol'!BB1152</f>
        <v>0</v>
      </c>
      <c r="G30" s="276">
        <f>'SO 01 a 1 Pol'!BC1152</f>
        <v>0</v>
      </c>
      <c r="H30" s="276">
        <f>'SO 01 a 1 Pol'!BD1152</f>
        <v>0</v>
      </c>
      <c r="I30" s="277">
        <f>'SO 01 a 1 Pol'!BE1152</f>
        <v>0</v>
      </c>
    </row>
    <row r="31" spans="1:9" s="109" customFormat="1" ht="12.75">
      <c r="A31" s="274" t="str">
        <f>'SO 01 a 1 Pol'!B1153</f>
        <v>767</v>
      </c>
      <c r="B31" s="47" t="str">
        <f>'SO 01 a 1 Pol'!C1153</f>
        <v>Konstrukce zámečnické</v>
      </c>
      <c r="D31" s="186"/>
      <c r="E31" s="275">
        <f>'SO 01 a 1 Pol'!BA1246</f>
        <v>0</v>
      </c>
      <c r="F31" s="276">
        <f>'SO 01 a 1 Pol'!BB1246</f>
        <v>0</v>
      </c>
      <c r="G31" s="276">
        <f>'SO 01 a 1 Pol'!BC1246</f>
        <v>0</v>
      </c>
      <c r="H31" s="276">
        <f>'SO 01 a 1 Pol'!BD1246</f>
        <v>0</v>
      </c>
      <c r="I31" s="277">
        <f>'SO 01 a 1 Pol'!BE1246</f>
        <v>0</v>
      </c>
    </row>
    <row r="32" spans="1:9" s="109" customFormat="1" ht="12.75">
      <c r="A32" s="274" t="str">
        <f>'SO 01 a 1 Pol'!B1247</f>
        <v>769</v>
      </c>
      <c r="B32" s="47" t="str">
        <f>'SO 01 a 1 Pol'!C1247</f>
        <v>Otvorové prvky z plastu</v>
      </c>
      <c r="D32" s="186"/>
      <c r="E32" s="275">
        <f>'SO 01 a 1 Pol'!BA1269</f>
        <v>0</v>
      </c>
      <c r="F32" s="276">
        <f>'SO 01 a 1 Pol'!BB1269</f>
        <v>0</v>
      </c>
      <c r="G32" s="276">
        <f>'SO 01 a 1 Pol'!BC1269</f>
        <v>0</v>
      </c>
      <c r="H32" s="276">
        <f>'SO 01 a 1 Pol'!BD1269</f>
        <v>0</v>
      </c>
      <c r="I32" s="277">
        <f>'SO 01 a 1 Pol'!BE1269</f>
        <v>0</v>
      </c>
    </row>
    <row r="33" spans="1:9" s="109" customFormat="1" ht="12.75">
      <c r="A33" s="274" t="str">
        <f>'SO 01 a 1 Pol'!B1270</f>
        <v>783</v>
      </c>
      <c r="B33" s="47" t="str">
        <f>'SO 01 a 1 Pol'!C1270</f>
        <v>Nátěry</v>
      </c>
      <c r="D33" s="186"/>
      <c r="E33" s="275">
        <f>'SO 01 a 1 Pol'!BA1273</f>
        <v>0</v>
      </c>
      <c r="F33" s="276">
        <f>'SO 01 a 1 Pol'!BB1273</f>
        <v>0</v>
      </c>
      <c r="G33" s="276">
        <f>'SO 01 a 1 Pol'!BC1273</f>
        <v>0</v>
      </c>
      <c r="H33" s="276">
        <f>'SO 01 a 1 Pol'!BD1273</f>
        <v>0</v>
      </c>
      <c r="I33" s="277">
        <f>'SO 01 a 1 Pol'!BE1273</f>
        <v>0</v>
      </c>
    </row>
    <row r="34" spans="1:9" s="109" customFormat="1" ht="12.75">
      <c r="A34" s="274" t="str">
        <f>'SO 01 a 1 Pol'!B1274</f>
        <v>784</v>
      </c>
      <c r="B34" s="47" t="str">
        <f>'SO 01 a 1 Pol'!C1274</f>
        <v>Malby</v>
      </c>
      <c r="D34" s="186"/>
      <c r="E34" s="275">
        <f>'SO 01 a 1 Pol'!BA1351</f>
        <v>0</v>
      </c>
      <c r="F34" s="276">
        <f>'SO 01 a 1 Pol'!BB1351</f>
        <v>0</v>
      </c>
      <c r="G34" s="276">
        <f>'SO 01 a 1 Pol'!BC1351</f>
        <v>0</v>
      </c>
      <c r="H34" s="276">
        <f>'SO 01 a 1 Pol'!BD1351</f>
        <v>0</v>
      </c>
      <c r="I34" s="277">
        <f>'SO 01 a 1 Pol'!BE1351</f>
        <v>0</v>
      </c>
    </row>
    <row r="35" spans="1:9" s="109" customFormat="1" ht="12.75">
      <c r="A35" s="274" t="str">
        <f>'SO 01 a 1 Pol'!B1352</f>
        <v>M21</v>
      </c>
      <c r="B35" s="47" t="str">
        <f>'SO 01 a 1 Pol'!C1352</f>
        <v>Elektromontáže</v>
      </c>
      <c r="D35" s="186"/>
      <c r="E35" s="275">
        <f>'SO 01 a 1 Pol'!BA1357</f>
        <v>0</v>
      </c>
      <c r="F35" s="276">
        <f>'SO 01 a 1 Pol'!BB1357</f>
        <v>0</v>
      </c>
      <c r="G35" s="276">
        <f>'SO 01 a 1 Pol'!BC1357</f>
        <v>0</v>
      </c>
      <c r="H35" s="276">
        <f>'SO 01 a 1 Pol'!BD1357</f>
        <v>0</v>
      </c>
      <c r="I35" s="277">
        <f>'SO 01 a 1 Pol'!BE1357</f>
        <v>0</v>
      </c>
    </row>
    <row r="36" spans="1:9" s="109" customFormat="1" ht="12.75">
      <c r="A36" s="274" t="str">
        <f>'SO 01 a 1 Pol'!B1358</f>
        <v>M24</v>
      </c>
      <c r="B36" s="47" t="str">
        <f>'SO 01 a 1 Pol'!C1358</f>
        <v>Montáže vzduchotechnických zařízení</v>
      </c>
      <c r="D36" s="186"/>
      <c r="E36" s="275">
        <f>'SO 01 a 1 Pol'!BA1363</f>
        <v>0</v>
      </c>
      <c r="F36" s="276">
        <f>'SO 01 a 1 Pol'!BB1363</f>
        <v>0</v>
      </c>
      <c r="G36" s="276">
        <f>'SO 01 a 1 Pol'!BC1363</f>
        <v>0</v>
      </c>
      <c r="H36" s="276">
        <f>'SO 01 a 1 Pol'!BD1363</f>
        <v>0</v>
      </c>
      <c r="I36" s="277">
        <f>'SO 01 a 1 Pol'!BE1363</f>
        <v>0</v>
      </c>
    </row>
    <row r="37" spans="1:9" s="109" customFormat="1" ht="13.5" thickBot="1">
      <c r="A37" s="274" t="str">
        <f>'SO 01 a 1 Pol'!B1364</f>
        <v>D96</v>
      </c>
      <c r="B37" s="47" t="str">
        <f>'SO 01 a 1 Pol'!C1364</f>
        <v>Přesuny suti a vybouraných hmot</v>
      </c>
      <c r="D37" s="186"/>
      <c r="E37" s="275">
        <f>'SO 01 a 1 Pol'!BA1373</f>
        <v>0</v>
      </c>
      <c r="F37" s="276">
        <f>'SO 01 a 1 Pol'!BB1373</f>
        <v>0</v>
      </c>
      <c r="G37" s="276">
        <f>'SO 01 a 1 Pol'!BC1373</f>
        <v>0</v>
      </c>
      <c r="H37" s="276">
        <f>'SO 01 a 1 Pol'!BD1373</f>
        <v>0</v>
      </c>
      <c r="I37" s="277">
        <f>'SO 01 a 1 Pol'!BE1373</f>
        <v>0</v>
      </c>
    </row>
    <row r="38" spans="1:9" s="4" customFormat="1" ht="13.5" thickBot="1">
      <c r="A38" s="187"/>
      <c r="B38" s="188" t="s">
        <v>80</v>
      </c>
      <c r="C38" s="188"/>
      <c r="D38" s="189"/>
      <c r="E38" s="190">
        <f>SUM(E7:E37)</f>
        <v>0</v>
      </c>
      <c r="F38" s="191">
        <f>SUM(F7:F37)</f>
        <v>0</v>
      </c>
      <c r="G38" s="191">
        <f>SUM(G7:G37)</f>
        <v>0</v>
      </c>
      <c r="H38" s="191">
        <f>SUM(H7:H37)</f>
        <v>0</v>
      </c>
      <c r="I38" s="192">
        <f>SUM(I7:I37)</f>
        <v>0</v>
      </c>
    </row>
    <row r="39" spans="1:9" ht="12.75">
      <c r="A39" s="109"/>
      <c r="B39" s="109"/>
      <c r="C39" s="109"/>
      <c r="D39" s="109"/>
      <c r="E39" s="109"/>
      <c r="F39" s="109"/>
      <c r="G39" s="109"/>
      <c r="H39" s="109"/>
      <c r="I39" s="109"/>
    </row>
    <row r="40" spans="1:57" ht="19.5" customHeight="1">
      <c r="A40" s="178" t="s">
        <v>81</v>
      </c>
      <c r="B40" s="178"/>
      <c r="C40" s="178"/>
      <c r="D40" s="178"/>
      <c r="E40" s="178"/>
      <c r="F40" s="178"/>
      <c r="G40" s="193"/>
      <c r="H40" s="178"/>
      <c r="I40" s="178"/>
      <c r="BA40" s="115"/>
      <c r="BB40" s="115"/>
      <c r="BC40" s="115"/>
      <c r="BD40" s="115"/>
      <c r="BE40" s="115"/>
    </row>
    <row r="41" ht="13.5" thickBot="1"/>
    <row r="42" spans="1:9" ht="12.75">
      <c r="A42" s="144" t="s">
        <v>82</v>
      </c>
      <c r="B42" s="145"/>
      <c r="C42" s="145"/>
      <c r="D42" s="194"/>
      <c r="E42" s="195" t="s">
        <v>83</v>
      </c>
      <c r="F42" s="196" t="s">
        <v>12</v>
      </c>
      <c r="G42" s="197" t="s">
        <v>84</v>
      </c>
      <c r="H42" s="198"/>
      <c r="I42" s="199" t="s">
        <v>83</v>
      </c>
    </row>
    <row r="43" spans="1:53" ht="12.75">
      <c r="A43" s="138"/>
      <c r="B43" s="129"/>
      <c r="C43" s="129"/>
      <c r="D43" s="200"/>
      <c r="E43" s="201"/>
      <c r="F43" s="202"/>
      <c r="G43" s="203">
        <f>CHOOSE(BA43+1,E38+F38,E38+F38+H38,E38+F38+G38+H38,E38,F38,H38,G38,H38+G38,0)</f>
        <v>0</v>
      </c>
      <c r="H43" s="204"/>
      <c r="I43" s="205">
        <f>E43+F43*G43/100</f>
        <v>0</v>
      </c>
      <c r="BA43" s="1">
        <v>8</v>
      </c>
    </row>
    <row r="44" spans="1:9" ht="13.5" thickBot="1">
      <c r="A44" s="206"/>
      <c r="B44" s="207" t="s">
        <v>85</v>
      </c>
      <c r="C44" s="208"/>
      <c r="D44" s="209"/>
      <c r="E44" s="210"/>
      <c r="F44" s="211"/>
      <c r="G44" s="211"/>
      <c r="H44" s="466">
        <f>SUM(I43:I43)</f>
        <v>0</v>
      </c>
      <c r="I44" s="467"/>
    </row>
    <row r="46" spans="2:9" ht="12.75">
      <c r="B46" s="4"/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  <row r="66" spans="6:9" ht="12.75">
      <c r="F66" s="212"/>
      <c r="G66" s="213"/>
      <c r="H66" s="213"/>
      <c r="I66" s="31"/>
    </row>
    <row r="67" spans="6:9" ht="12.75">
      <c r="F67" s="212"/>
      <c r="G67" s="213"/>
      <c r="H67" s="213"/>
      <c r="I67" s="31"/>
    </row>
    <row r="68" spans="6:9" ht="12.75">
      <c r="F68" s="212"/>
      <c r="G68" s="213"/>
      <c r="H68" s="213"/>
      <c r="I68" s="31"/>
    </row>
    <row r="69" spans="6:9" ht="12.75">
      <c r="F69" s="212"/>
      <c r="G69" s="213"/>
      <c r="H69" s="213"/>
      <c r="I69" s="31"/>
    </row>
    <row r="70" spans="6:9" ht="12.75">
      <c r="F70" s="212"/>
      <c r="G70" s="213"/>
      <c r="H70" s="213"/>
      <c r="I70" s="31"/>
    </row>
    <row r="71" spans="6:9" ht="12.75">
      <c r="F71" s="212"/>
      <c r="G71" s="213"/>
      <c r="H71" s="213"/>
      <c r="I71" s="31"/>
    </row>
    <row r="72" spans="6:9" ht="12.75">
      <c r="F72" s="212"/>
      <c r="G72" s="213"/>
      <c r="H72" s="213"/>
      <c r="I72" s="31"/>
    </row>
    <row r="73" spans="6:9" ht="12.75">
      <c r="F73" s="212"/>
      <c r="G73" s="213"/>
      <c r="H73" s="213"/>
      <c r="I73" s="31"/>
    </row>
    <row r="74" spans="6:9" ht="12.75">
      <c r="F74" s="212"/>
      <c r="G74" s="213"/>
      <c r="H74" s="213"/>
      <c r="I74" s="31"/>
    </row>
    <row r="75" spans="6:9" ht="12.75">
      <c r="F75" s="212"/>
      <c r="G75" s="213"/>
      <c r="H75" s="213"/>
      <c r="I75" s="31"/>
    </row>
    <row r="76" spans="6:9" ht="12.75">
      <c r="F76" s="212"/>
      <c r="G76" s="213"/>
      <c r="H76" s="213"/>
      <c r="I76" s="31"/>
    </row>
    <row r="77" spans="6:9" ht="12.75">
      <c r="F77" s="212"/>
      <c r="G77" s="213"/>
      <c r="H77" s="213"/>
      <c r="I77" s="31"/>
    </row>
    <row r="78" spans="6:9" ht="12.75">
      <c r="F78" s="212"/>
      <c r="G78" s="213"/>
      <c r="H78" s="213"/>
      <c r="I78" s="31"/>
    </row>
    <row r="79" spans="6:9" ht="12.75">
      <c r="F79" s="212"/>
      <c r="G79" s="213"/>
      <c r="H79" s="213"/>
      <c r="I79" s="31"/>
    </row>
    <row r="80" spans="6:9" ht="12.75">
      <c r="F80" s="212"/>
      <c r="G80" s="213"/>
      <c r="H80" s="213"/>
      <c r="I80" s="31"/>
    </row>
    <row r="81" spans="6:9" ht="12.75">
      <c r="F81" s="212"/>
      <c r="G81" s="213"/>
      <c r="H81" s="213"/>
      <c r="I81" s="31"/>
    </row>
    <row r="82" spans="6:9" ht="12.75">
      <c r="F82" s="212"/>
      <c r="G82" s="213"/>
      <c r="H82" s="213"/>
      <c r="I82" s="31"/>
    </row>
    <row r="83" spans="6:9" ht="12.75">
      <c r="F83" s="212"/>
      <c r="G83" s="213"/>
      <c r="H83" s="213"/>
      <c r="I83" s="31"/>
    </row>
    <row r="84" spans="6:9" ht="12.75">
      <c r="F84" s="212"/>
      <c r="G84" s="213"/>
      <c r="H84" s="213"/>
      <c r="I84" s="31"/>
    </row>
    <row r="85" spans="6:9" ht="12.75">
      <c r="F85" s="212"/>
      <c r="G85" s="213"/>
      <c r="H85" s="213"/>
      <c r="I85" s="31"/>
    </row>
    <row r="86" spans="6:9" ht="12.75">
      <c r="F86" s="212"/>
      <c r="G86" s="213"/>
      <c r="H86" s="213"/>
      <c r="I86" s="31"/>
    </row>
    <row r="87" spans="6:9" ht="12.75">
      <c r="F87" s="212"/>
      <c r="G87" s="213"/>
      <c r="H87" s="213"/>
      <c r="I87" s="31"/>
    </row>
    <row r="88" spans="6:9" ht="12.75">
      <c r="F88" s="212"/>
      <c r="G88" s="213"/>
      <c r="H88" s="213"/>
      <c r="I88" s="31"/>
    </row>
    <row r="89" spans="6:9" ht="12.75">
      <c r="F89" s="212"/>
      <c r="G89" s="213"/>
      <c r="H89" s="213"/>
      <c r="I89" s="31"/>
    </row>
    <row r="90" spans="6:9" ht="12.75">
      <c r="F90" s="212"/>
      <c r="G90" s="213"/>
      <c r="H90" s="213"/>
      <c r="I90" s="31"/>
    </row>
    <row r="91" spans="6:9" ht="12.75">
      <c r="F91" s="212"/>
      <c r="G91" s="213"/>
      <c r="H91" s="213"/>
      <c r="I91" s="31"/>
    </row>
    <row r="92" spans="6:9" ht="12.75">
      <c r="F92" s="212"/>
      <c r="G92" s="213"/>
      <c r="H92" s="213"/>
      <c r="I92" s="31"/>
    </row>
    <row r="93" spans="6:9" ht="12.75">
      <c r="F93" s="212"/>
      <c r="G93" s="213"/>
      <c r="H93" s="213"/>
      <c r="I93" s="31"/>
    </row>
    <row r="94" spans="6:9" ht="12.75">
      <c r="F94" s="212"/>
      <c r="G94" s="213"/>
      <c r="H94" s="213"/>
      <c r="I94" s="31"/>
    </row>
    <row r="95" spans="6:9" ht="12.75">
      <c r="F95" s="212"/>
      <c r="G95" s="213"/>
      <c r="H95" s="213"/>
      <c r="I95" s="31"/>
    </row>
  </sheetData>
  <mergeCells count="4">
    <mergeCell ref="A1:B1"/>
    <mergeCell ref="A2:B2"/>
    <mergeCell ref="G2:I2"/>
    <mergeCell ref="H44:I4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446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471" t="s">
        <v>1387</v>
      </c>
      <c r="B1" s="471"/>
      <c r="C1" s="471"/>
      <c r="D1" s="471"/>
      <c r="E1" s="471"/>
      <c r="F1" s="471"/>
      <c r="G1" s="47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459" t="s">
        <v>2</v>
      </c>
      <c r="B3" s="460"/>
      <c r="C3" s="168" t="s">
        <v>105</v>
      </c>
      <c r="D3" s="218"/>
      <c r="E3" s="219" t="s">
        <v>86</v>
      </c>
      <c r="F3" s="220" t="str">
        <f>'SO 01 a 1 Rek'!H1</f>
        <v>1</v>
      </c>
      <c r="G3" s="221"/>
    </row>
    <row r="4" spans="1:7" ht="13.5" thickBot="1">
      <c r="A4" s="472" t="s">
        <v>77</v>
      </c>
      <c r="B4" s="462"/>
      <c r="C4" s="174" t="s">
        <v>108</v>
      </c>
      <c r="D4" s="222"/>
      <c r="E4" s="473" t="str">
        <f>'SO 01 a 1 Rek'!G2</f>
        <v>Architektonicko stavební řešení</v>
      </c>
      <c r="F4" s="474"/>
      <c r="G4" s="475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99</v>
      </c>
      <c r="C7" s="233" t="s">
        <v>100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12.75">
      <c r="A8" s="242">
        <v>1</v>
      </c>
      <c r="B8" s="243" t="s">
        <v>110</v>
      </c>
      <c r="C8" s="244" t="s">
        <v>111</v>
      </c>
      <c r="D8" s="245" t="s">
        <v>112</v>
      </c>
      <c r="E8" s="246">
        <v>215.3</v>
      </c>
      <c r="F8" s="358"/>
      <c r="G8" s="247">
        <f>E8*F8</f>
        <v>0</v>
      </c>
      <c r="H8" s="248">
        <v>0</v>
      </c>
      <c r="I8" s="249">
        <f>E8*H8</f>
        <v>0</v>
      </c>
      <c r="J8" s="248">
        <v>-0.138</v>
      </c>
      <c r="K8" s="249">
        <f>E8*J8</f>
        <v>-29.711400000000005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>IF(AZ8=1,G8,0)</f>
        <v>0</v>
      </c>
      <c r="BB8" s="214">
        <f>IF(AZ8=2,G8,0)</f>
        <v>0</v>
      </c>
      <c r="BC8" s="214">
        <f>IF(AZ8=3,G8,0)</f>
        <v>0</v>
      </c>
      <c r="BD8" s="214">
        <f>IF(AZ8=4,G8,0)</f>
        <v>0</v>
      </c>
      <c r="BE8" s="214">
        <f>IF(AZ8=5,G8,0)</f>
        <v>0</v>
      </c>
      <c r="CA8" s="241">
        <v>1</v>
      </c>
      <c r="CB8" s="241">
        <v>1</v>
      </c>
    </row>
    <row r="9" spans="1:15" ht="12.75">
      <c r="A9" s="250"/>
      <c r="B9" s="253"/>
      <c r="C9" s="468" t="s">
        <v>113</v>
      </c>
      <c r="D9" s="469"/>
      <c r="E9" s="254">
        <v>0</v>
      </c>
      <c r="F9" s="359"/>
      <c r="G9" s="255"/>
      <c r="H9" s="256"/>
      <c r="I9" s="251"/>
      <c r="J9" s="257"/>
      <c r="K9" s="251"/>
      <c r="M9" s="252" t="s">
        <v>113</v>
      </c>
      <c r="O9" s="241"/>
    </row>
    <row r="10" spans="1:15" ht="12.75">
      <c r="A10" s="250"/>
      <c r="B10" s="253"/>
      <c r="C10" s="468" t="s">
        <v>114</v>
      </c>
      <c r="D10" s="469"/>
      <c r="E10" s="254">
        <v>126.1</v>
      </c>
      <c r="F10" s="359"/>
      <c r="G10" s="255"/>
      <c r="H10" s="256"/>
      <c r="I10" s="251"/>
      <c r="J10" s="257"/>
      <c r="K10" s="251"/>
      <c r="M10" s="252" t="s">
        <v>114</v>
      </c>
      <c r="O10" s="241"/>
    </row>
    <row r="11" spans="1:15" ht="12.75">
      <c r="A11" s="250"/>
      <c r="B11" s="253"/>
      <c r="C11" s="468" t="s">
        <v>115</v>
      </c>
      <c r="D11" s="469"/>
      <c r="E11" s="254">
        <v>89.2</v>
      </c>
      <c r="F11" s="359"/>
      <c r="G11" s="255"/>
      <c r="H11" s="256"/>
      <c r="I11" s="251"/>
      <c r="J11" s="257"/>
      <c r="K11" s="251"/>
      <c r="M11" s="252" t="s">
        <v>115</v>
      </c>
      <c r="O11" s="241"/>
    </row>
    <row r="12" spans="1:80" ht="12.75">
      <c r="A12" s="242">
        <v>2</v>
      </c>
      <c r="B12" s="243" t="s">
        <v>116</v>
      </c>
      <c r="C12" s="244" t="s">
        <v>117</v>
      </c>
      <c r="D12" s="245" t="s">
        <v>112</v>
      </c>
      <c r="E12" s="246">
        <v>215.3</v>
      </c>
      <c r="F12" s="358"/>
      <c r="G12" s="247">
        <f>E12*F12</f>
        <v>0</v>
      </c>
      <c r="H12" s="248">
        <v>0</v>
      </c>
      <c r="I12" s="249">
        <f>E12*H12</f>
        <v>0</v>
      </c>
      <c r="J12" s="248">
        <v>-0.5</v>
      </c>
      <c r="K12" s="249">
        <f>E12*J12</f>
        <v>-107.65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>IF(AZ12=1,G12,0)</f>
        <v>0</v>
      </c>
      <c r="BB12" s="214">
        <f>IF(AZ12=2,G12,0)</f>
        <v>0</v>
      </c>
      <c r="BC12" s="214">
        <f>IF(AZ12=3,G12,0)</f>
        <v>0</v>
      </c>
      <c r="BD12" s="214">
        <f>IF(AZ12=4,G12,0)</f>
        <v>0</v>
      </c>
      <c r="BE12" s="214">
        <f>IF(AZ12=5,G12,0)</f>
        <v>0</v>
      </c>
      <c r="CA12" s="241">
        <v>1</v>
      </c>
      <c r="CB12" s="241">
        <v>1</v>
      </c>
    </row>
    <row r="13" spans="1:15" ht="12.75">
      <c r="A13" s="250"/>
      <c r="B13" s="253"/>
      <c r="C13" s="468" t="s">
        <v>113</v>
      </c>
      <c r="D13" s="469"/>
      <c r="E13" s="254">
        <v>0</v>
      </c>
      <c r="F13" s="359"/>
      <c r="G13" s="255"/>
      <c r="H13" s="256"/>
      <c r="I13" s="251"/>
      <c r="J13" s="257"/>
      <c r="K13" s="251"/>
      <c r="M13" s="252" t="s">
        <v>113</v>
      </c>
      <c r="O13" s="241"/>
    </row>
    <row r="14" spans="1:15" ht="12.75">
      <c r="A14" s="250"/>
      <c r="B14" s="253"/>
      <c r="C14" s="468" t="s">
        <v>114</v>
      </c>
      <c r="D14" s="469"/>
      <c r="E14" s="254">
        <v>126.1</v>
      </c>
      <c r="F14" s="359"/>
      <c r="G14" s="255"/>
      <c r="H14" s="256"/>
      <c r="I14" s="251"/>
      <c r="J14" s="257"/>
      <c r="K14" s="251"/>
      <c r="M14" s="252" t="s">
        <v>114</v>
      </c>
      <c r="O14" s="241"/>
    </row>
    <row r="15" spans="1:15" ht="12.75">
      <c r="A15" s="250"/>
      <c r="B15" s="253"/>
      <c r="C15" s="468" t="s">
        <v>115</v>
      </c>
      <c r="D15" s="469"/>
      <c r="E15" s="254">
        <v>89.2</v>
      </c>
      <c r="F15" s="359"/>
      <c r="G15" s="255"/>
      <c r="H15" s="256"/>
      <c r="I15" s="251"/>
      <c r="J15" s="257"/>
      <c r="K15" s="251"/>
      <c r="M15" s="252" t="s">
        <v>115</v>
      </c>
      <c r="O15" s="241"/>
    </row>
    <row r="16" spans="1:80" ht="12.75">
      <c r="A16" s="242">
        <v>3</v>
      </c>
      <c r="B16" s="243" t="s">
        <v>118</v>
      </c>
      <c r="C16" s="244" t="s">
        <v>119</v>
      </c>
      <c r="D16" s="245" t="s">
        <v>120</v>
      </c>
      <c r="E16" s="246">
        <v>286.8</v>
      </c>
      <c r="F16" s="358"/>
      <c r="G16" s="247">
        <f>E16*F16</f>
        <v>0</v>
      </c>
      <c r="H16" s="248">
        <v>0</v>
      </c>
      <c r="I16" s="249">
        <f>E16*H16</f>
        <v>0</v>
      </c>
      <c r="J16" s="248">
        <v>-0.145</v>
      </c>
      <c r="K16" s="249">
        <f>E16*J16</f>
        <v>-41.586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>IF(AZ16=1,G16,0)</f>
        <v>0</v>
      </c>
      <c r="BB16" s="214">
        <f>IF(AZ16=2,G16,0)</f>
        <v>0</v>
      </c>
      <c r="BC16" s="214">
        <f>IF(AZ16=3,G16,0)</f>
        <v>0</v>
      </c>
      <c r="BD16" s="214">
        <f>IF(AZ16=4,G16,0)</f>
        <v>0</v>
      </c>
      <c r="BE16" s="214">
        <f>IF(AZ16=5,G16,0)</f>
        <v>0</v>
      </c>
      <c r="CA16" s="241">
        <v>1</v>
      </c>
      <c r="CB16" s="241">
        <v>1</v>
      </c>
    </row>
    <row r="17" spans="1:15" ht="12.75">
      <c r="A17" s="250"/>
      <c r="B17" s="253"/>
      <c r="C17" s="468" t="s">
        <v>113</v>
      </c>
      <c r="D17" s="469"/>
      <c r="E17" s="254">
        <v>0</v>
      </c>
      <c r="F17" s="359"/>
      <c r="G17" s="255"/>
      <c r="H17" s="256"/>
      <c r="I17" s="251"/>
      <c r="J17" s="257"/>
      <c r="K17" s="251"/>
      <c r="M17" s="252" t="s">
        <v>113</v>
      </c>
      <c r="O17" s="241"/>
    </row>
    <row r="18" spans="1:15" ht="12.75">
      <c r="A18" s="250"/>
      <c r="B18" s="253"/>
      <c r="C18" s="468" t="s">
        <v>121</v>
      </c>
      <c r="D18" s="469"/>
      <c r="E18" s="254">
        <v>252.2</v>
      </c>
      <c r="F18" s="359"/>
      <c r="G18" s="255"/>
      <c r="H18" s="256"/>
      <c r="I18" s="251"/>
      <c r="J18" s="257"/>
      <c r="K18" s="251"/>
      <c r="M18" s="252" t="s">
        <v>121</v>
      </c>
      <c r="O18" s="241"/>
    </row>
    <row r="19" spans="1:15" ht="12.75">
      <c r="A19" s="250"/>
      <c r="B19" s="253"/>
      <c r="C19" s="468" t="s">
        <v>122</v>
      </c>
      <c r="D19" s="469"/>
      <c r="E19" s="254">
        <v>34.6</v>
      </c>
      <c r="F19" s="359"/>
      <c r="G19" s="255"/>
      <c r="H19" s="256"/>
      <c r="I19" s="251"/>
      <c r="J19" s="257"/>
      <c r="K19" s="251"/>
      <c r="M19" s="252" t="s">
        <v>122</v>
      </c>
      <c r="O19" s="241"/>
    </row>
    <row r="20" spans="1:80" ht="22.5">
      <c r="A20" s="242">
        <v>4</v>
      </c>
      <c r="B20" s="243" t="s">
        <v>123</v>
      </c>
      <c r="C20" s="244" t="s">
        <v>124</v>
      </c>
      <c r="D20" s="245" t="s">
        <v>125</v>
      </c>
      <c r="E20" s="246">
        <v>39.39</v>
      </c>
      <c r="F20" s="358"/>
      <c r="G20" s="247">
        <f>E20*F20</f>
        <v>0</v>
      </c>
      <c r="H20" s="248">
        <v>0</v>
      </c>
      <c r="I20" s="249">
        <f>E20*H20</f>
        <v>0</v>
      </c>
      <c r="J20" s="248">
        <v>0</v>
      </c>
      <c r="K20" s="249">
        <f>E20*J20</f>
        <v>0</v>
      </c>
      <c r="O20" s="241">
        <v>2</v>
      </c>
      <c r="AA20" s="214">
        <v>1</v>
      </c>
      <c r="AB20" s="214">
        <v>1</v>
      </c>
      <c r="AC20" s="214">
        <v>1</v>
      </c>
      <c r="AZ20" s="214">
        <v>1</v>
      </c>
      <c r="BA20" s="214">
        <f>IF(AZ20=1,G20,0)</f>
        <v>0</v>
      </c>
      <c r="BB20" s="214">
        <f>IF(AZ20=2,G20,0)</f>
        <v>0</v>
      </c>
      <c r="BC20" s="214">
        <f>IF(AZ20=3,G20,0)</f>
        <v>0</v>
      </c>
      <c r="BD20" s="214">
        <f>IF(AZ20=4,G20,0)</f>
        <v>0</v>
      </c>
      <c r="BE20" s="214">
        <f>IF(AZ20=5,G20,0)</f>
        <v>0</v>
      </c>
      <c r="CA20" s="241">
        <v>1</v>
      </c>
      <c r="CB20" s="241">
        <v>1</v>
      </c>
    </row>
    <row r="21" spans="1:15" ht="12.75">
      <c r="A21" s="250"/>
      <c r="B21" s="253"/>
      <c r="C21" s="468" t="s">
        <v>126</v>
      </c>
      <c r="D21" s="469"/>
      <c r="E21" s="254">
        <v>28.8</v>
      </c>
      <c r="F21" s="359"/>
      <c r="G21" s="255"/>
      <c r="H21" s="256"/>
      <c r="I21" s="251"/>
      <c r="J21" s="257"/>
      <c r="K21" s="251"/>
      <c r="M21" s="252" t="s">
        <v>126</v>
      </c>
      <c r="O21" s="241"/>
    </row>
    <row r="22" spans="1:15" ht="12.75">
      <c r="A22" s="250"/>
      <c r="B22" s="253"/>
      <c r="C22" s="468" t="s">
        <v>127</v>
      </c>
      <c r="D22" s="469"/>
      <c r="E22" s="254">
        <v>1.5</v>
      </c>
      <c r="F22" s="359"/>
      <c r="G22" s="255"/>
      <c r="H22" s="256"/>
      <c r="I22" s="251"/>
      <c r="J22" s="257"/>
      <c r="K22" s="251"/>
      <c r="M22" s="252" t="s">
        <v>127</v>
      </c>
      <c r="O22" s="241"/>
    </row>
    <row r="23" spans="1:15" ht="12.75">
      <c r="A23" s="250"/>
      <c r="B23" s="253"/>
      <c r="C23" s="470" t="s">
        <v>128</v>
      </c>
      <c r="D23" s="469"/>
      <c r="E23" s="278">
        <v>30.3</v>
      </c>
      <c r="F23" s="359"/>
      <c r="G23" s="255"/>
      <c r="H23" s="256"/>
      <c r="I23" s="251"/>
      <c r="J23" s="257"/>
      <c r="K23" s="251"/>
      <c r="M23" s="252" t="s">
        <v>128</v>
      </c>
      <c r="O23" s="241"/>
    </row>
    <row r="24" spans="1:15" ht="12.75">
      <c r="A24" s="250"/>
      <c r="B24" s="253"/>
      <c r="C24" s="468" t="s">
        <v>129</v>
      </c>
      <c r="D24" s="469"/>
      <c r="E24" s="254">
        <v>9.09</v>
      </c>
      <c r="F24" s="359"/>
      <c r="G24" s="255"/>
      <c r="H24" s="256"/>
      <c r="I24" s="251"/>
      <c r="J24" s="257"/>
      <c r="K24" s="251"/>
      <c r="M24" s="252" t="s">
        <v>129</v>
      </c>
      <c r="O24" s="241"/>
    </row>
    <row r="25" spans="1:80" ht="12.75">
      <c r="A25" s="242">
        <v>5</v>
      </c>
      <c r="B25" s="243" t="s">
        <v>130</v>
      </c>
      <c r="C25" s="244" t="s">
        <v>131</v>
      </c>
      <c r="D25" s="245" t="s">
        <v>125</v>
      </c>
      <c r="E25" s="246">
        <v>193.696</v>
      </c>
      <c r="F25" s="358"/>
      <c r="G25" s="247">
        <f>E25*F25</f>
        <v>0</v>
      </c>
      <c r="H25" s="248">
        <v>0</v>
      </c>
      <c r="I25" s="249">
        <f>E25*H25</f>
        <v>0</v>
      </c>
      <c r="J25" s="248">
        <v>0</v>
      </c>
      <c r="K25" s="249">
        <f>E25*J25</f>
        <v>0</v>
      </c>
      <c r="O25" s="241">
        <v>2</v>
      </c>
      <c r="AA25" s="214">
        <v>1</v>
      </c>
      <c r="AB25" s="214">
        <v>1</v>
      </c>
      <c r="AC25" s="214">
        <v>1</v>
      </c>
      <c r="AZ25" s="214">
        <v>1</v>
      </c>
      <c r="BA25" s="214">
        <f>IF(AZ25=1,G25,0)</f>
        <v>0</v>
      </c>
      <c r="BB25" s="214">
        <f>IF(AZ25=2,G25,0)</f>
        <v>0</v>
      </c>
      <c r="BC25" s="214">
        <f>IF(AZ25=3,G25,0)</f>
        <v>0</v>
      </c>
      <c r="BD25" s="214">
        <f>IF(AZ25=4,G25,0)</f>
        <v>0</v>
      </c>
      <c r="BE25" s="214">
        <f>IF(AZ25=5,G25,0)</f>
        <v>0</v>
      </c>
      <c r="CA25" s="241">
        <v>1</v>
      </c>
      <c r="CB25" s="241">
        <v>1</v>
      </c>
    </row>
    <row r="26" spans="1:15" ht="12.75">
      <c r="A26" s="250"/>
      <c r="B26" s="253"/>
      <c r="C26" s="468" t="s">
        <v>113</v>
      </c>
      <c r="D26" s="469"/>
      <c r="E26" s="254">
        <v>0</v>
      </c>
      <c r="F26" s="359"/>
      <c r="G26" s="255"/>
      <c r="H26" s="256"/>
      <c r="I26" s="251"/>
      <c r="J26" s="257"/>
      <c r="K26" s="251"/>
      <c r="M26" s="252" t="s">
        <v>113</v>
      </c>
      <c r="O26" s="241"/>
    </row>
    <row r="27" spans="1:15" ht="12.75">
      <c r="A27" s="250"/>
      <c r="B27" s="253"/>
      <c r="C27" s="468" t="s">
        <v>132</v>
      </c>
      <c r="D27" s="469"/>
      <c r="E27" s="254">
        <v>193.696</v>
      </c>
      <c r="F27" s="359"/>
      <c r="G27" s="255"/>
      <c r="H27" s="256"/>
      <c r="I27" s="251"/>
      <c r="J27" s="257"/>
      <c r="K27" s="251"/>
      <c r="M27" s="252" t="s">
        <v>132</v>
      </c>
      <c r="O27" s="241"/>
    </row>
    <row r="28" spans="1:80" ht="12.75">
      <c r="A28" s="242">
        <v>6</v>
      </c>
      <c r="B28" s="243" t="s">
        <v>133</v>
      </c>
      <c r="C28" s="244" t="s">
        <v>134</v>
      </c>
      <c r="D28" s="245" t="s">
        <v>125</v>
      </c>
      <c r="E28" s="246">
        <v>58.1088</v>
      </c>
      <c r="F28" s="358"/>
      <c r="G28" s="247">
        <f>E28*F28</f>
        <v>0</v>
      </c>
      <c r="H28" s="248">
        <v>0</v>
      </c>
      <c r="I28" s="249">
        <f>E28*H28</f>
        <v>0</v>
      </c>
      <c r="J28" s="248">
        <v>0</v>
      </c>
      <c r="K28" s="249">
        <f>E28*J28</f>
        <v>0</v>
      </c>
      <c r="O28" s="241">
        <v>2</v>
      </c>
      <c r="AA28" s="214">
        <v>1</v>
      </c>
      <c r="AB28" s="214">
        <v>1</v>
      </c>
      <c r="AC28" s="214">
        <v>1</v>
      </c>
      <c r="AZ28" s="214">
        <v>1</v>
      </c>
      <c r="BA28" s="214">
        <f>IF(AZ28=1,G28,0)</f>
        <v>0</v>
      </c>
      <c r="BB28" s="214">
        <f>IF(AZ28=2,G28,0)</f>
        <v>0</v>
      </c>
      <c r="BC28" s="214">
        <f>IF(AZ28=3,G28,0)</f>
        <v>0</v>
      </c>
      <c r="BD28" s="214">
        <f>IF(AZ28=4,G28,0)</f>
        <v>0</v>
      </c>
      <c r="BE28" s="214">
        <f>IF(AZ28=5,G28,0)</f>
        <v>0</v>
      </c>
      <c r="CA28" s="241">
        <v>1</v>
      </c>
      <c r="CB28" s="241">
        <v>1</v>
      </c>
    </row>
    <row r="29" spans="1:15" ht="12.75">
      <c r="A29" s="250"/>
      <c r="B29" s="253"/>
      <c r="C29" s="468" t="s">
        <v>113</v>
      </c>
      <c r="D29" s="469"/>
      <c r="E29" s="254">
        <v>0</v>
      </c>
      <c r="F29" s="359"/>
      <c r="G29" s="255"/>
      <c r="H29" s="256"/>
      <c r="I29" s="251"/>
      <c r="J29" s="257"/>
      <c r="K29" s="251"/>
      <c r="M29" s="252" t="s">
        <v>113</v>
      </c>
      <c r="O29" s="241"/>
    </row>
    <row r="30" spans="1:15" ht="22.5">
      <c r="A30" s="250"/>
      <c r="B30" s="253"/>
      <c r="C30" s="468" t="s">
        <v>135</v>
      </c>
      <c r="D30" s="469"/>
      <c r="E30" s="254">
        <v>58.1088</v>
      </c>
      <c r="F30" s="359"/>
      <c r="G30" s="255"/>
      <c r="H30" s="256"/>
      <c r="I30" s="251"/>
      <c r="J30" s="257"/>
      <c r="K30" s="251"/>
      <c r="M30" s="252" t="s">
        <v>135</v>
      </c>
      <c r="O30" s="241"/>
    </row>
    <row r="31" spans="1:80" ht="12.75">
      <c r="A31" s="242">
        <v>7</v>
      </c>
      <c r="B31" s="243" t="s">
        <v>136</v>
      </c>
      <c r="C31" s="244" t="s">
        <v>137</v>
      </c>
      <c r="D31" s="245" t="s">
        <v>125</v>
      </c>
      <c r="E31" s="246">
        <v>135.5872</v>
      </c>
      <c r="F31" s="358"/>
      <c r="G31" s="247">
        <f>E31*F31</f>
        <v>0</v>
      </c>
      <c r="H31" s="248">
        <v>0</v>
      </c>
      <c r="I31" s="249">
        <f>E31*H31</f>
        <v>0</v>
      </c>
      <c r="J31" s="248">
        <v>0</v>
      </c>
      <c r="K31" s="249">
        <f>E31*J31</f>
        <v>0</v>
      </c>
      <c r="O31" s="241">
        <v>2</v>
      </c>
      <c r="AA31" s="214">
        <v>1</v>
      </c>
      <c r="AB31" s="214">
        <v>1</v>
      </c>
      <c r="AC31" s="214">
        <v>1</v>
      </c>
      <c r="AZ31" s="214">
        <v>1</v>
      </c>
      <c r="BA31" s="214">
        <f>IF(AZ31=1,G31,0)</f>
        <v>0</v>
      </c>
      <c r="BB31" s="214">
        <f>IF(AZ31=2,G31,0)</f>
        <v>0</v>
      </c>
      <c r="BC31" s="214">
        <f>IF(AZ31=3,G31,0)</f>
        <v>0</v>
      </c>
      <c r="BD31" s="214">
        <f>IF(AZ31=4,G31,0)</f>
        <v>0</v>
      </c>
      <c r="BE31" s="214">
        <f>IF(AZ31=5,G31,0)</f>
        <v>0</v>
      </c>
      <c r="CA31" s="241">
        <v>1</v>
      </c>
      <c r="CB31" s="241">
        <v>1</v>
      </c>
    </row>
    <row r="32" spans="1:15" ht="12.75">
      <c r="A32" s="250"/>
      <c r="B32" s="253"/>
      <c r="C32" s="468" t="s">
        <v>113</v>
      </c>
      <c r="D32" s="469"/>
      <c r="E32" s="254">
        <v>0</v>
      </c>
      <c r="F32" s="359"/>
      <c r="G32" s="255"/>
      <c r="H32" s="256"/>
      <c r="I32" s="251"/>
      <c r="J32" s="257"/>
      <c r="K32" s="251"/>
      <c r="M32" s="252" t="s">
        <v>113</v>
      </c>
      <c r="O32" s="241"/>
    </row>
    <row r="33" spans="1:15" ht="22.5">
      <c r="A33" s="250"/>
      <c r="B33" s="253"/>
      <c r="C33" s="468" t="s">
        <v>138</v>
      </c>
      <c r="D33" s="469"/>
      <c r="E33" s="254">
        <v>135.5872</v>
      </c>
      <c r="F33" s="359"/>
      <c r="G33" s="255"/>
      <c r="H33" s="256"/>
      <c r="I33" s="251"/>
      <c r="J33" s="257"/>
      <c r="K33" s="251"/>
      <c r="M33" s="252" t="s">
        <v>138</v>
      </c>
      <c r="O33" s="241"/>
    </row>
    <row r="34" spans="1:80" ht="12.75">
      <c r="A34" s="242">
        <v>8</v>
      </c>
      <c r="B34" s="243" t="s">
        <v>139</v>
      </c>
      <c r="C34" s="244" t="s">
        <v>140</v>
      </c>
      <c r="D34" s="245" t="s">
        <v>125</v>
      </c>
      <c r="E34" s="246">
        <v>58.1088</v>
      </c>
      <c r="F34" s="358"/>
      <c r="G34" s="247">
        <f>E34*F34</f>
        <v>0</v>
      </c>
      <c r="H34" s="248">
        <v>0</v>
      </c>
      <c r="I34" s="249">
        <f>E34*H34</f>
        <v>0</v>
      </c>
      <c r="J34" s="248">
        <v>0</v>
      </c>
      <c r="K34" s="249">
        <f>E34*J34</f>
        <v>0</v>
      </c>
      <c r="O34" s="241">
        <v>2</v>
      </c>
      <c r="AA34" s="214">
        <v>1</v>
      </c>
      <c r="AB34" s="214">
        <v>1</v>
      </c>
      <c r="AC34" s="214">
        <v>1</v>
      </c>
      <c r="AZ34" s="214">
        <v>1</v>
      </c>
      <c r="BA34" s="214">
        <f>IF(AZ34=1,G34,0)</f>
        <v>0</v>
      </c>
      <c r="BB34" s="214">
        <f>IF(AZ34=2,G34,0)</f>
        <v>0</v>
      </c>
      <c r="BC34" s="214">
        <f>IF(AZ34=3,G34,0)</f>
        <v>0</v>
      </c>
      <c r="BD34" s="214">
        <f>IF(AZ34=4,G34,0)</f>
        <v>0</v>
      </c>
      <c r="BE34" s="214">
        <f>IF(AZ34=5,G34,0)</f>
        <v>0</v>
      </c>
      <c r="CA34" s="241">
        <v>1</v>
      </c>
      <c r="CB34" s="241">
        <v>1</v>
      </c>
    </row>
    <row r="35" spans="1:15" ht="12.75">
      <c r="A35" s="250"/>
      <c r="B35" s="253"/>
      <c r="C35" s="468" t="s">
        <v>113</v>
      </c>
      <c r="D35" s="469"/>
      <c r="E35" s="254">
        <v>0</v>
      </c>
      <c r="F35" s="359"/>
      <c r="G35" s="255"/>
      <c r="H35" s="256"/>
      <c r="I35" s="251"/>
      <c r="J35" s="257"/>
      <c r="K35" s="251"/>
      <c r="M35" s="252" t="s">
        <v>113</v>
      </c>
      <c r="O35" s="241"/>
    </row>
    <row r="36" spans="1:15" ht="22.5">
      <c r="A36" s="250"/>
      <c r="B36" s="253"/>
      <c r="C36" s="468" t="s">
        <v>135</v>
      </c>
      <c r="D36" s="469"/>
      <c r="E36" s="254">
        <v>58.1088</v>
      </c>
      <c r="F36" s="359"/>
      <c r="G36" s="255"/>
      <c r="H36" s="256"/>
      <c r="I36" s="251"/>
      <c r="J36" s="257"/>
      <c r="K36" s="251"/>
      <c r="M36" s="252" t="s">
        <v>135</v>
      </c>
      <c r="O36" s="241"/>
    </row>
    <row r="37" spans="1:80" ht="12.75">
      <c r="A37" s="242">
        <v>9</v>
      </c>
      <c r="B37" s="243" t="s">
        <v>141</v>
      </c>
      <c r="C37" s="244" t="s">
        <v>142</v>
      </c>
      <c r="D37" s="245" t="s">
        <v>125</v>
      </c>
      <c r="E37" s="246">
        <v>58.1088</v>
      </c>
      <c r="F37" s="358"/>
      <c r="G37" s="247">
        <f>E37*F37</f>
        <v>0</v>
      </c>
      <c r="H37" s="248">
        <v>0</v>
      </c>
      <c r="I37" s="249">
        <f>E37*H37</f>
        <v>0</v>
      </c>
      <c r="J37" s="248">
        <v>0</v>
      </c>
      <c r="K37" s="249">
        <f>E37*J37</f>
        <v>0</v>
      </c>
      <c r="O37" s="241">
        <v>2</v>
      </c>
      <c r="AA37" s="214">
        <v>1</v>
      </c>
      <c r="AB37" s="214">
        <v>1</v>
      </c>
      <c r="AC37" s="214">
        <v>1</v>
      </c>
      <c r="AZ37" s="214">
        <v>1</v>
      </c>
      <c r="BA37" s="214">
        <f>IF(AZ37=1,G37,0)</f>
        <v>0</v>
      </c>
      <c r="BB37" s="214">
        <f>IF(AZ37=2,G37,0)</f>
        <v>0</v>
      </c>
      <c r="BC37" s="214">
        <f>IF(AZ37=3,G37,0)</f>
        <v>0</v>
      </c>
      <c r="BD37" s="214">
        <f>IF(AZ37=4,G37,0)</f>
        <v>0</v>
      </c>
      <c r="BE37" s="214">
        <f>IF(AZ37=5,G37,0)</f>
        <v>0</v>
      </c>
      <c r="CA37" s="241">
        <v>1</v>
      </c>
      <c r="CB37" s="241">
        <v>1</v>
      </c>
    </row>
    <row r="38" spans="1:15" ht="12.75">
      <c r="A38" s="250"/>
      <c r="B38" s="253"/>
      <c r="C38" s="468" t="s">
        <v>113</v>
      </c>
      <c r="D38" s="469"/>
      <c r="E38" s="254">
        <v>0</v>
      </c>
      <c r="F38" s="359"/>
      <c r="G38" s="255"/>
      <c r="H38" s="256"/>
      <c r="I38" s="251"/>
      <c r="J38" s="257"/>
      <c r="K38" s="251"/>
      <c r="M38" s="252" t="s">
        <v>113</v>
      </c>
      <c r="O38" s="241"/>
    </row>
    <row r="39" spans="1:15" ht="22.5">
      <c r="A39" s="250"/>
      <c r="B39" s="253"/>
      <c r="C39" s="468" t="s">
        <v>135</v>
      </c>
      <c r="D39" s="469"/>
      <c r="E39" s="254">
        <v>58.1088</v>
      </c>
      <c r="F39" s="359"/>
      <c r="G39" s="255"/>
      <c r="H39" s="256"/>
      <c r="I39" s="251"/>
      <c r="J39" s="257"/>
      <c r="K39" s="251"/>
      <c r="M39" s="252" t="s">
        <v>135</v>
      </c>
      <c r="O39" s="241"/>
    </row>
    <row r="40" spans="1:80" ht="12.75">
      <c r="A40" s="242">
        <v>10</v>
      </c>
      <c r="B40" s="243" t="s">
        <v>143</v>
      </c>
      <c r="C40" s="244" t="s">
        <v>144</v>
      </c>
      <c r="D40" s="245" t="s">
        <v>125</v>
      </c>
      <c r="E40" s="246">
        <v>135.5872</v>
      </c>
      <c r="F40" s="358"/>
      <c r="G40" s="247">
        <f>E40*F40</f>
        <v>0</v>
      </c>
      <c r="H40" s="248">
        <v>0</v>
      </c>
      <c r="I40" s="249">
        <f>E40*H40</f>
        <v>0</v>
      </c>
      <c r="J40" s="248">
        <v>0</v>
      </c>
      <c r="K40" s="249">
        <f>E40*J40</f>
        <v>0</v>
      </c>
      <c r="O40" s="241">
        <v>2</v>
      </c>
      <c r="AA40" s="214">
        <v>1</v>
      </c>
      <c r="AB40" s="214">
        <v>1</v>
      </c>
      <c r="AC40" s="214">
        <v>1</v>
      </c>
      <c r="AZ40" s="214">
        <v>1</v>
      </c>
      <c r="BA40" s="214">
        <f>IF(AZ40=1,G40,0)</f>
        <v>0</v>
      </c>
      <c r="BB40" s="214">
        <f>IF(AZ40=2,G40,0)</f>
        <v>0</v>
      </c>
      <c r="BC40" s="214">
        <f>IF(AZ40=3,G40,0)</f>
        <v>0</v>
      </c>
      <c r="BD40" s="214">
        <f>IF(AZ40=4,G40,0)</f>
        <v>0</v>
      </c>
      <c r="BE40" s="214">
        <f>IF(AZ40=5,G40,0)</f>
        <v>0</v>
      </c>
      <c r="CA40" s="241">
        <v>1</v>
      </c>
      <c r="CB40" s="241">
        <v>1</v>
      </c>
    </row>
    <row r="41" spans="1:15" ht="12.75">
      <c r="A41" s="250"/>
      <c r="B41" s="253"/>
      <c r="C41" s="468" t="s">
        <v>113</v>
      </c>
      <c r="D41" s="469"/>
      <c r="E41" s="254">
        <v>0</v>
      </c>
      <c r="F41" s="359"/>
      <c r="G41" s="255"/>
      <c r="H41" s="256"/>
      <c r="I41" s="251"/>
      <c r="J41" s="257"/>
      <c r="K41" s="251"/>
      <c r="M41" s="252" t="s">
        <v>113</v>
      </c>
      <c r="O41" s="241"/>
    </row>
    <row r="42" spans="1:15" ht="22.5">
      <c r="A42" s="250"/>
      <c r="B42" s="253"/>
      <c r="C42" s="468" t="s">
        <v>138</v>
      </c>
      <c r="D42" s="469"/>
      <c r="E42" s="254">
        <v>135.5872</v>
      </c>
      <c r="F42" s="359"/>
      <c r="G42" s="255"/>
      <c r="H42" s="256"/>
      <c r="I42" s="251"/>
      <c r="J42" s="257"/>
      <c r="K42" s="251"/>
      <c r="M42" s="252" t="s">
        <v>138</v>
      </c>
      <c r="O42" s="241"/>
    </row>
    <row r="43" spans="1:80" ht="12.75">
      <c r="A43" s="242">
        <v>11</v>
      </c>
      <c r="B43" s="243" t="s">
        <v>145</v>
      </c>
      <c r="C43" s="244" t="s">
        <v>146</v>
      </c>
      <c r="D43" s="245" t="s">
        <v>125</v>
      </c>
      <c r="E43" s="246">
        <v>135.5872</v>
      </c>
      <c r="F43" s="358"/>
      <c r="G43" s="247">
        <f>E43*F43</f>
        <v>0</v>
      </c>
      <c r="H43" s="248">
        <v>0</v>
      </c>
      <c r="I43" s="249">
        <f>E43*H43</f>
        <v>0</v>
      </c>
      <c r="J43" s="248">
        <v>0</v>
      </c>
      <c r="K43" s="249">
        <f>E43*J43</f>
        <v>0</v>
      </c>
      <c r="O43" s="241">
        <v>2</v>
      </c>
      <c r="AA43" s="214">
        <v>1</v>
      </c>
      <c r="AB43" s="214">
        <v>1</v>
      </c>
      <c r="AC43" s="214">
        <v>1</v>
      </c>
      <c r="AZ43" s="214">
        <v>1</v>
      </c>
      <c r="BA43" s="214">
        <f>IF(AZ43=1,G43,0)</f>
        <v>0</v>
      </c>
      <c r="BB43" s="214">
        <f>IF(AZ43=2,G43,0)</f>
        <v>0</v>
      </c>
      <c r="BC43" s="214">
        <f>IF(AZ43=3,G43,0)</f>
        <v>0</v>
      </c>
      <c r="BD43" s="214">
        <f>IF(AZ43=4,G43,0)</f>
        <v>0</v>
      </c>
      <c r="BE43" s="214">
        <f>IF(AZ43=5,G43,0)</f>
        <v>0</v>
      </c>
      <c r="CA43" s="241">
        <v>1</v>
      </c>
      <c r="CB43" s="241">
        <v>1</v>
      </c>
    </row>
    <row r="44" spans="1:15" ht="12.75">
      <c r="A44" s="250"/>
      <c r="B44" s="253"/>
      <c r="C44" s="468" t="s">
        <v>113</v>
      </c>
      <c r="D44" s="469"/>
      <c r="E44" s="254">
        <v>0</v>
      </c>
      <c r="F44" s="359"/>
      <c r="G44" s="255"/>
      <c r="H44" s="256"/>
      <c r="I44" s="251"/>
      <c r="J44" s="257"/>
      <c r="K44" s="251"/>
      <c r="M44" s="252" t="s">
        <v>113</v>
      </c>
      <c r="O44" s="241"/>
    </row>
    <row r="45" spans="1:15" ht="22.5">
      <c r="A45" s="250"/>
      <c r="B45" s="253"/>
      <c r="C45" s="468" t="s">
        <v>138</v>
      </c>
      <c r="D45" s="469"/>
      <c r="E45" s="254">
        <v>135.5872</v>
      </c>
      <c r="F45" s="359"/>
      <c r="G45" s="255"/>
      <c r="H45" s="256"/>
      <c r="I45" s="251"/>
      <c r="J45" s="257"/>
      <c r="K45" s="251"/>
      <c r="M45" s="252" t="s">
        <v>138</v>
      </c>
      <c r="O45" s="241"/>
    </row>
    <row r="46" spans="1:80" ht="12.75">
      <c r="A46" s="242">
        <v>12</v>
      </c>
      <c r="B46" s="243" t="s">
        <v>147</v>
      </c>
      <c r="C46" s="244" t="s">
        <v>148</v>
      </c>
      <c r="D46" s="245" t="s">
        <v>112</v>
      </c>
      <c r="E46" s="246">
        <v>12.8</v>
      </c>
      <c r="F46" s="358"/>
      <c r="G46" s="247">
        <f>E46*F46</f>
        <v>0</v>
      </c>
      <c r="H46" s="248">
        <v>0.0094</v>
      </c>
      <c r="I46" s="249">
        <f>E46*H46</f>
        <v>0.12032000000000001</v>
      </c>
      <c r="J46" s="248">
        <v>0</v>
      </c>
      <c r="K46" s="249">
        <f>E46*J46</f>
        <v>0</v>
      </c>
      <c r="O46" s="241">
        <v>2</v>
      </c>
      <c r="AA46" s="214">
        <v>1</v>
      </c>
      <c r="AB46" s="214">
        <v>1</v>
      </c>
      <c r="AC46" s="214">
        <v>1</v>
      </c>
      <c r="AZ46" s="214">
        <v>1</v>
      </c>
      <c r="BA46" s="214">
        <f>IF(AZ46=1,G46,0)</f>
        <v>0</v>
      </c>
      <c r="BB46" s="214">
        <f>IF(AZ46=2,G46,0)</f>
        <v>0</v>
      </c>
      <c r="BC46" s="214">
        <f>IF(AZ46=3,G46,0)</f>
        <v>0</v>
      </c>
      <c r="BD46" s="214">
        <f>IF(AZ46=4,G46,0)</f>
        <v>0</v>
      </c>
      <c r="BE46" s="214">
        <f>IF(AZ46=5,G46,0)</f>
        <v>0</v>
      </c>
      <c r="CA46" s="241">
        <v>1</v>
      </c>
      <c r="CB46" s="241">
        <v>1</v>
      </c>
    </row>
    <row r="47" spans="1:15" ht="12.75">
      <c r="A47" s="250"/>
      <c r="B47" s="253"/>
      <c r="C47" s="468" t="s">
        <v>149</v>
      </c>
      <c r="D47" s="469"/>
      <c r="E47" s="254">
        <v>6.4</v>
      </c>
      <c r="F47" s="359"/>
      <c r="G47" s="255"/>
      <c r="H47" s="256"/>
      <c r="I47" s="251"/>
      <c r="J47" s="257"/>
      <c r="K47" s="251"/>
      <c r="M47" s="252" t="s">
        <v>149</v>
      </c>
      <c r="O47" s="241"/>
    </row>
    <row r="48" spans="1:15" ht="12.75">
      <c r="A48" s="250"/>
      <c r="B48" s="253"/>
      <c r="C48" s="468" t="s">
        <v>150</v>
      </c>
      <c r="D48" s="469"/>
      <c r="E48" s="254">
        <v>6.4</v>
      </c>
      <c r="F48" s="359"/>
      <c r="G48" s="255"/>
      <c r="H48" s="256"/>
      <c r="I48" s="251"/>
      <c r="J48" s="257"/>
      <c r="K48" s="251"/>
      <c r="M48" s="252" t="s">
        <v>150</v>
      </c>
      <c r="O48" s="241"/>
    </row>
    <row r="49" spans="1:80" ht="12.75">
      <c r="A49" s="242">
        <v>13</v>
      </c>
      <c r="B49" s="243" t="s">
        <v>151</v>
      </c>
      <c r="C49" s="244" t="s">
        <v>152</v>
      </c>
      <c r="D49" s="245" t="s">
        <v>112</v>
      </c>
      <c r="E49" s="246">
        <v>12.8</v>
      </c>
      <c r="F49" s="358"/>
      <c r="G49" s="247">
        <f>E49*F49</f>
        <v>0</v>
      </c>
      <c r="H49" s="248">
        <v>0</v>
      </c>
      <c r="I49" s="249">
        <f>E49*H49</f>
        <v>0</v>
      </c>
      <c r="J49" s="248">
        <v>0</v>
      </c>
      <c r="K49" s="249">
        <f>E49*J49</f>
        <v>0</v>
      </c>
      <c r="O49" s="241">
        <v>2</v>
      </c>
      <c r="AA49" s="214">
        <v>1</v>
      </c>
      <c r="AB49" s="214">
        <v>1</v>
      </c>
      <c r="AC49" s="214">
        <v>1</v>
      </c>
      <c r="AZ49" s="214">
        <v>1</v>
      </c>
      <c r="BA49" s="214">
        <f>IF(AZ49=1,G49,0)</f>
        <v>0</v>
      </c>
      <c r="BB49" s="214">
        <f>IF(AZ49=2,G49,0)</f>
        <v>0</v>
      </c>
      <c r="BC49" s="214">
        <f>IF(AZ49=3,G49,0)</f>
        <v>0</v>
      </c>
      <c r="BD49" s="214">
        <f>IF(AZ49=4,G49,0)</f>
        <v>0</v>
      </c>
      <c r="BE49" s="214">
        <f>IF(AZ49=5,G49,0)</f>
        <v>0</v>
      </c>
      <c r="CA49" s="241">
        <v>1</v>
      </c>
      <c r="CB49" s="241">
        <v>1</v>
      </c>
    </row>
    <row r="50" spans="1:15" ht="12.75">
      <c r="A50" s="250"/>
      <c r="B50" s="253"/>
      <c r="C50" s="468" t="s">
        <v>149</v>
      </c>
      <c r="D50" s="469"/>
      <c r="E50" s="254">
        <v>6.4</v>
      </c>
      <c r="F50" s="359"/>
      <c r="G50" s="255"/>
      <c r="H50" s="256"/>
      <c r="I50" s="251"/>
      <c r="J50" s="257"/>
      <c r="K50" s="251"/>
      <c r="M50" s="252" t="s">
        <v>149</v>
      </c>
      <c r="O50" s="241"/>
    </row>
    <row r="51" spans="1:15" ht="12.75">
      <c r="A51" s="250"/>
      <c r="B51" s="253"/>
      <c r="C51" s="468" t="s">
        <v>150</v>
      </c>
      <c r="D51" s="469"/>
      <c r="E51" s="254">
        <v>6.4</v>
      </c>
      <c r="F51" s="359"/>
      <c r="G51" s="255"/>
      <c r="H51" s="256"/>
      <c r="I51" s="251"/>
      <c r="J51" s="257"/>
      <c r="K51" s="251"/>
      <c r="M51" s="252" t="s">
        <v>150</v>
      </c>
      <c r="O51" s="241"/>
    </row>
    <row r="52" spans="1:80" ht="12.75">
      <c r="A52" s="242">
        <v>14</v>
      </c>
      <c r="B52" s="243" t="s">
        <v>153</v>
      </c>
      <c r="C52" s="244" t="s">
        <v>154</v>
      </c>
      <c r="D52" s="245" t="s">
        <v>125</v>
      </c>
      <c r="E52" s="246">
        <v>58.1088</v>
      </c>
      <c r="F52" s="358"/>
      <c r="G52" s="247">
        <f>E52*F52</f>
        <v>0</v>
      </c>
      <c r="H52" s="248">
        <v>0</v>
      </c>
      <c r="I52" s="249">
        <f>E52*H52</f>
        <v>0</v>
      </c>
      <c r="J52" s="248">
        <v>0</v>
      </c>
      <c r="K52" s="249">
        <f>E52*J52</f>
        <v>0</v>
      </c>
      <c r="O52" s="241">
        <v>2</v>
      </c>
      <c r="AA52" s="214">
        <v>1</v>
      </c>
      <c r="AB52" s="214">
        <v>1</v>
      </c>
      <c r="AC52" s="214">
        <v>1</v>
      </c>
      <c r="AZ52" s="214">
        <v>1</v>
      </c>
      <c r="BA52" s="214">
        <f>IF(AZ52=1,G52,0)</f>
        <v>0</v>
      </c>
      <c r="BB52" s="214">
        <f>IF(AZ52=2,G52,0)</f>
        <v>0</v>
      </c>
      <c r="BC52" s="214">
        <f>IF(AZ52=3,G52,0)</f>
        <v>0</v>
      </c>
      <c r="BD52" s="214">
        <f>IF(AZ52=4,G52,0)</f>
        <v>0</v>
      </c>
      <c r="BE52" s="214">
        <f>IF(AZ52=5,G52,0)</f>
        <v>0</v>
      </c>
      <c r="CA52" s="241">
        <v>1</v>
      </c>
      <c r="CB52" s="241">
        <v>1</v>
      </c>
    </row>
    <row r="53" spans="1:15" ht="12.75">
      <c r="A53" s="250"/>
      <c r="B53" s="253"/>
      <c r="C53" s="468" t="s">
        <v>113</v>
      </c>
      <c r="D53" s="469"/>
      <c r="E53" s="254">
        <v>0</v>
      </c>
      <c r="F53" s="359"/>
      <c r="G53" s="255"/>
      <c r="H53" s="256"/>
      <c r="I53" s="251"/>
      <c r="J53" s="257"/>
      <c r="K53" s="251"/>
      <c r="M53" s="252" t="s">
        <v>113</v>
      </c>
      <c r="O53" s="241"/>
    </row>
    <row r="54" spans="1:15" ht="22.5">
      <c r="A54" s="250"/>
      <c r="B54" s="253"/>
      <c r="C54" s="468" t="s">
        <v>135</v>
      </c>
      <c r="D54" s="469"/>
      <c r="E54" s="254">
        <v>58.1088</v>
      </c>
      <c r="F54" s="359"/>
      <c r="G54" s="255"/>
      <c r="H54" s="256"/>
      <c r="I54" s="251"/>
      <c r="J54" s="257"/>
      <c r="K54" s="251"/>
      <c r="M54" s="252" t="s">
        <v>135</v>
      </c>
      <c r="O54" s="241"/>
    </row>
    <row r="55" spans="1:57" ht="12.75">
      <c r="A55" s="258"/>
      <c r="B55" s="259" t="s">
        <v>102</v>
      </c>
      <c r="C55" s="260" t="s">
        <v>109</v>
      </c>
      <c r="D55" s="261"/>
      <c r="E55" s="262"/>
      <c r="F55" s="360"/>
      <c r="G55" s="264">
        <f>SUM(G7:G54)</f>
        <v>0</v>
      </c>
      <c r="H55" s="265"/>
      <c r="I55" s="266">
        <f>SUM(I7:I54)</f>
        <v>0.12032000000000001</v>
      </c>
      <c r="J55" s="265"/>
      <c r="K55" s="266">
        <f>SUM(K7:K54)</f>
        <v>-178.94740000000002</v>
      </c>
      <c r="O55" s="241">
        <v>4</v>
      </c>
      <c r="BA55" s="267">
        <f>SUM(BA7:BA54)</f>
        <v>0</v>
      </c>
      <c r="BB55" s="267">
        <f>SUM(BB7:BB54)</f>
        <v>0</v>
      </c>
      <c r="BC55" s="267">
        <f>SUM(BC7:BC54)</f>
        <v>0</v>
      </c>
      <c r="BD55" s="267">
        <f>SUM(BD7:BD54)</f>
        <v>0</v>
      </c>
      <c r="BE55" s="267">
        <f>SUM(BE7:BE54)</f>
        <v>0</v>
      </c>
    </row>
    <row r="56" spans="1:15" ht="12.75">
      <c r="A56" s="231" t="s">
        <v>98</v>
      </c>
      <c r="B56" s="232" t="s">
        <v>155</v>
      </c>
      <c r="C56" s="233" t="s">
        <v>156</v>
      </c>
      <c r="D56" s="234"/>
      <c r="E56" s="235"/>
      <c r="F56" s="361"/>
      <c r="G56" s="236"/>
      <c r="H56" s="237"/>
      <c r="I56" s="238"/>
      <c r="J56" s="239"/>
      <c r="K56" s="240"/>
      <c r="O56" s="241">
        <v>1</v>
      </c>
    </row>
    <row r="57" spans="1:80" ht="12.75">
      <c r="A57" s="242">
        <v>15</v>
      </c>
      <c r="B57" s="243" t="s">
        <v>158</v>
      </c>
      <c r="C57" s="244" t="s">
        <v>159</v>
      </c>
      <c r="D57" s="245" t="s">
        <v>125</v>
      </c>
      <c r="E57" s="246">
        <v>0.21</v>
      </c>
      <c r="F57" s="358"/>
      <c r="G57" s="247">
        <f>E57*F57</f>
        <v>0</v>
      </c>
      <c r="H57" s="248">
        <v>1.95224</v>
      </c>
      <c r="I57" s="249">
        <f>E57*H57</f>
        <v>0.40997039999999996</v>
      </c>
      <c r="J57" s="248">
        <v>0</v>
      </c>
      <c r="K57" s="249">
        <f>E57*J57</f>
        <v>0</v>
      </c>
      <c r="O57" s="241">
        <v>2</v>
      </c>
      <c r="AA57" s="214">
        <v>1</v>
      </c>
      <c r="AB57" s="214">
        <v>1</v>
      </c>
      <c r="AC57" s="214">
        <v>1</v>
      </c>
      <c r="AZ57" s="214">
        <v>1</v>
      </c>
      <c r="BA57" s="214">
        <f>IF(AZ57=1,G57,0)</f>
        <v>0</v>
      </c>
      <c r="BB57" s="214">
        <f>IF(AZ57=2,G57,0)</f>
        <v>0</v>
      </c>
      <c r="BC57" s="214">
        <f>IF(AZ57=3,G57,0)</f>
        <v>0</v>
      </c>
      <c r="BD57" s="214">
        <f>IF(AZ57=4,G57,0)</f>
        <v>0</v>
      </c>
      <c r="BE57" s="214">
        <f>IF(AZ57=5,G57,0)</f>
        <v>0</v>
      </c>
      <c r="CA57" s="241">
        <v>1</v>
      </c>
      <c r="CB57" s="241">
        <v>1</v>
      </c>
    </row>
    <row r="58" spans="1:15" ht="12.75">
      <c r="A58" s="250"/>
      <c r="B58" s="253"/>
      <c r="C58" s="468" t="s">
        <v>160</v>
      </c>
      <c r="D58" s="469"/>
      <c r="E58" s="254">
        <v>0.21</v>
      </c>
      <c r="F58" s="359"/>
      <c r="G58" s="255"/>
      <c r="H58" s="256"/>
      <c r="I58" s="251"/>
      <c r="J58" s="257"/>
      <c r="K58" s="251"/>
      <c r="M58" s="252" t="s">
        <v>160</v>
      </c>
      <c r="O58" s="241"/>
    </row>
    <row r="59" spans="1:80" ht="12.75">
      <c r="A59" s="242">
        <v>16</v>
      </c>
      <c r="B59" s="243" t="s">
        <v>161</v>
      </c>
      <c r="C59" s="244" t="s">
        <v>162</v>
      </c>
      <c r="D59" s="245" t="s">
        <v>112</v>
      </c>
      <c r="E59" s="246">
        <v>6.261</v>
      </c>
      <c r="F59" s="358"/>
      <c r="G59" s="247">
        <f>E59*F59</f>
        <v>0</v>
      </c>
      <c r="H59" s="248">
        <v>0.37679</v>
      </c>
      <c r="I59" s="249">
        <f>E59*H59</f>
        <v>2.35908219</v>
      </c>
      <c r="J59" s="248">
        <v>0</v>
      </c>
      <c r="K59" s="249">
        <f>E59*J59</f>
        <v>0</v>
      </c>
      <c r="O59" s="241">
        <v>2</v>
      </c>
      <c r="AA59" s="214">
        <v>1</v>
      </c>
      <c r="AB59" s="214">
        <v>1</v>
      </c>
      <c r="AC59" s="214">
        <v>1</v>
      </c>
      <c r="AZ59" s="214">
        <v>1</v>
      </c>
      <c r="BA59" s="214">
        <f>IF(AZ59=1,G59,0)</f>
        <v>0</v>
      </c>
      <c r="BB59" s="214">
        <f>IF(AZ59=2,G59,0)</f>
        <v>0</v>
      </c>
      <c r="BC59" s="214">
        <f>IF(AZ59=3,G59,0)</f>
        <v>0</v>
      </c>
      <c r="BD59" s="214">
        <f>IF(AZ59=4,G59,0)</f>
        <v>0</v>
      </c>
      <c r="BE59" s="214">
        <f>IF(AZ59=5,G59,0)</f>
        <v>0</v>
      </c>
      <c r="CA59" s="241">
        <v>1</v>
      </c>
      <c r="CB59" s="241">
        <v>1</v>
      </c>
    </row>
    <row r="60" spans="1:15" ht="12.75">
      <c r="A60" s="250"/>
      <c r="B60" s="253"/>
      <c r="C60" s="468" t="s">
        <v>163</v>
      </c>
      <c r="D60" s="469"/>
      <c r="E60" s="254">
        <v>2.461</v>
      </c>
      <c r="F60" s="359"/>
      <c r="G60" s="255"/>
      <c r="H60" s="256"/>
      <c r="I60" s="251"/>
      <c r="J60" s="257"/>
      <c r="K60" s="251"/>
      <c r="M60" s="252" t="s">
        <v>163</v>
      </c>
      <c r="O60" s="241"/>
    </row>
    <row r="61" spans="1:15" ht="12.75">
      <c r="A61" s="250"/>
      <c r="B61" s="253"/>
      <c r="C61" s="468" t="s">
        <v>164</v>
      </c>
      <c r="D61" s="469"/>
      <c r="E61" s="254">
        <v>3.8</v>
      </c>
      <c r="F61" s="359"/>
      <c r="G61" s="255"/>
      <c r="H61" s="256"/>
      <c r="I61" s="251"/>
      <c r="J61" s="257"/>
      <c r="K61" s="251"/>
      <c r="M61" s="252" t="s">
        <v>164</v>
      </c>
      <c r="O61" s="241"/>
    </row>
    <row r="62" spans="1:80" ht="22.5">
      <c r="A62" s="242">
        <v>17</v>
      </c>
      <c r="B62" s="243" t="s">
        <v>165</v>
      </c>
      <c r="C62" s="244" t="s">
        <v>166</v>
      </c>
      <c r="D62" s="245" t="s">
        <v>112</v>
      </c>
      <c r="E62" s="246">
        <v>24.93</v>
      </c>
      <c r="F62" s="358"/>
      <c r="G62" s="247">
        <f>E62*F62</f>
        <v>0</v>
      </c>
      <c r="H62" s="248">
        <v>0.0186</v>
      </c>
      <c r="I62" s="249">
        <f>E62*H62</f>
        <v>0.46369799999999994</v>
      </c>
      <c r="J62" s="248">
        <v>0</v>
      </c>
      <c r="K62" s="249">
        <f>E62*J62</f>
        <v>0</v>
      </c>
      <c r="O62" s="241">
        <v>2</v>
      </c>
      <c r="AA62" s="214">
        <v>1</v>
      </c>
      <c r="AB62" s="214">
        <v>1</v>
      </c>
      <c r="AC62" s="214">
        <v>1</v>
      </c>
      <c r="AZ62" s="214">
        <v>1</v>
      </c>
      <c r="BA62" s="214">
        <f>IF(AZ62=1,G62,0)</f>
        <v>0</v>
      </c>
      <c r="BB62" s="214">
        <f>IF(AZ62=2,G62,0)</f>
        <v>0</v>
      </c>
      <c r="BC62" s="214">
        <f>IF(AZ62=3,G62,0)</f>
        <v>0</v>
      </c>
      <c r="BD62" s="214">
        <f>IF(AZ62=4,G62,0)</f>
        <v>0</v>
      </c>
      <c r="BE62" s="214">
        <f>IF(AZ62=5,G62,0)</f>
        <v>0</v>
      </c>
      <c r="CA62" s="241">
        <v>1</v>
      </c>
      <c r="CB62" s="241">
        <v>1</v>
      </c>
    </row>
    <row r="63" spans="1:15" ht="12.75">
      <c r="A63" s="250"/>
      <c r="B63" s="253"/>
      <c r="C63" s="468" t="s">
        <v>167</v>
      </c>
      <c r="D63" s="469"/>
      <c r="E63" s="254">
        <v>0</v>
      </c>
      <c r="F63" s="359"/>
      <c r="G63" s="255"/>
      <c r="H63" s="256"/>
      <c r="I63" s="251"/>
      <c r="J63" s="257"/>
      <c r="K63" s="251"/>
      <c r="M63" s="252" t="s">
        <v>167</v>
      </c>
      <c r="O63" s="241"/>
    </row>
    <row r="64" spans="1:15" ht="12.75">
      <c r="A64" s="250"/>
      <c r="B64" s="253"/>
      <c r="C64" s="468" t="s">
        <v>113</v>
      </c>
      <c r="D64" s="469"/>
      <c r="E64" s="254">
        <v>0</v>
      </c>
      <c r="F64" s="359"/>
      <c r="G64" s="255"/>
      <c r="H64" s="256"/>
      <c r="I64" s="251"/>
      <c r="J64" s="257"/>
      <c r="K64" s="251"/>
      <c r="M64" s="252" t="s">
        <v>113</v>
      </c>
      <c r="O64" s="241"/>
    </row>
    <row r="65" spans="1:15" ht="12.75">
      <c r="A65" s="250"/>
      <c r="B65" s="253"/>
      <c r="C65" s="468" t="s">
        <v>168</v>
      </c>
      <c r="D65" s="469"/>
      <c r="E65" s="254">
        <v>0</v>
      </c>
      <c r="F65" s="359"/>
      <c r="G65" s="255"/>
      <c r="H65" s="256"/>
      <c r="I65" s="251"/>
      <c r="J65" s="257"/>
      <c r="K65" s="251"/>
      <c r="M65" s="252" t="s">
        <v>168</v>
      </c>
      <c r="O65" s="241"/>
    </row>
    <row r="66" spans="1:15" ht="12.75">
      <c r="A66" s="250"/>
      <c r="B66" s="253"/>
      <c r="C66" s="468" t="s">
        <v>169</v>
      </c>
      <c r="D66" s="469"/>
      <c r="E66" s="254">
        <v>24.93</v>
      </c>
      <c r="F66" s="359"/>
      <c r="G66" s="255"/>
      <c r="H66" s="256"/>
      <c r="I66" s="251"/>
      <c r="J66" s="257"/>
      <c r="K66" s="251"/>
      <c r="M66" s="252" t="s">
        <v>169</v>
      </c>
      <c r="O66" s="241"/>
    </row>
    <row r="67" spans="1:80" ht="22.5">
      <c r="A67" s="242">
        <v>18</v>
      </c>
      <c r="B67" s="243" t="s">
        <v>170</v>
      </c>
      <c r="C67" s="244" t="s">
        <v>171</v>
      </c>
      <c r="D67" s="245" t="s">
        <v>112</v>
      </c>
      <c r="E67" s="246">
        <v>2.28</v>
      </c>
      <c r="F67" s="358"/>
      <c r="G67" s="247">
        <f>E67*F67</f>
        <v>0</v>
      </c>
      <c r="H67" s="248">
        <v>0</v>
      </c>
      <c r="I67" s="249">
        <f>E67*H67</f>
        <v>0</v>
      </c>
      <c r="J67" s="248">
        <v>0</v>
      </c>
      <c r="K67" s="249">
        <f>E67*J67</f>
        <v>0</v>
      </c>
      <c r="O67" s="241">
        <v>2</v>
      </c>
      <c r="AA67" s="214">
        <v>1</v>
      </c>
      <c r="AB67" s="214">
        <v>1</v>
      </c>
      <c r="AC67" s="214">
        <v>1</v>
      </c>
      <c r="AZ67" s="214">
        <v>1</v>
      </c>
      <c r="BA67" s="214">
        <f>IF(AZ67=1,G67,0)</f>
        <v>0</v>
      </c>
      <c r="BB67" s="214">
        <f>IF(AZ67=2,G67,0)</f>
        <v>0</v>
      </c>
      <c r="BC67" s="214">
        <f>IF(AZ67=3,G67,0)</f>
        <v>0</v>
      </c>
      <c r="BD67" s="214">
        <f>IF(AZ67=4,G67,0)</f>
        <v>0</v>
      </c>
      <c r="BE67" s="214">
        <f>IF(AZ67=5,G67,0)</f>
        <v>0</v>
      </c>
      <c r="CA67" s="241">
        <v>1</v>
      </c>
      <c r="CB67" s="241">
        <v>1</v>
      </c>
    </row>
    <row r="68" spans="1:15" ht="12.75">
      <c r="A68" s="250"/>
      <c r="B68" s="253"/>
      <c r="C68" s="468" t="s">
        <v>113</v>
      </c>
      <c r="D68" s="469"/>
      <c r="E68" s="254">
        <v>0</v>
      </c>
      <c r="F68" s="359"/>
      <c r="G68" s="255"/>
      <c r="H68" s="256"/>
      <c r="I68" s="251"/>
      <c r="J68" s="257"/>
      <c r="K68" s="251"/>
      <c r="M68" s="252" t="s">
        <v>113</v>
      </c>
      <c r="O68" s="241"/>
    </row>
    <row r="69" spans="1:15" ht="12.75">
      <c r="A69" s="250"/>
      <c r="B69" s="253"/>
      <c r="C69" s="468" t="s">
        <v>168</v>
      </c>
      <c r="D69" s="469"/>
      <c r="E69" s="254">
        <v>0</v>
      </c>
      <c r="F69" s="359"/>
      <c r="G69" s="255"/>
      <c r="H69" s="256"/>
      <c r="I69" s="251"/>
      <c r="J69" s="257"/>
      <c r="K69" s="251"/>
      <c r="M69" s="252" t="s">
        <v>168</v>
      </c>
      <c r="O69" s="241"/>
    </row>
    <row r="70" spans="1:15" ht="12.75">
      <c r="A70" s="250"/>
      <c r="B70" s="253"/>
      <c r="C70" s="468" t="s">
        <v>172</v>
      </c>
      <c r="D70" s="469"/>
      <c r="E70" s="254">
        <v>2.28</v>
      </c>
      <c r="F70" s="359"/>
      <c r="G70" s="255"/>
      <c r="H70" s="256"/>
      <c r="I70" s="251"/>
      <c r="J70" s="257"/>
      <c r="K70" s="251"/>
      <c r="M70" s="252" t="s">
        <v>172</v>
      </c>
      <c r="O70" s="241"/>
    </row>
    <row r="71" spans="1:80" ht="22.5">
      <c r="A71" s="242">
        <v>19</v>
      </c>
      <c r="B71" s="243" t="s">
        <v>173</v>
      </c>
      <c r="C71" s="244" t="s">
        <v>174</v>
      </c>
      <c r="D71" s="245" t="s">
        <v>112</v>
      </c>
      <c r="E71" s="246">
        <v>5.88</v>
      </c>
      <c r="F71" s="358"/>
      <c r="G71" s="247">
        <f>E71*F71</f>
        <v>0</v>
      </c>
      <c r="H71" s="248">
        <v>0</v>
      </c>
      <c r="I71" s="249">
        <f>E71*H71</f>
        <v>0</v>
      </c>
      <c r="J71" s="248">
        <v>0</v>
      </c>
      <c r="K71" s="249">
        <f>E71*J71</f>
        <v>0</v>
      </c>
      <c r="O71" s="241">
        <v>2</v>
      </c>
      <c r="AA71" s="214">
        <v>1</v>
      </c>
      <c r="AB71" s="214">
        <v>1</v>
      </c>
      <c r="AC71" s="214">
        <v>1</v>
      </c>
      <c r="AZ71" s="214">
        <v>1</v>
      </c>
      <c r="BA71" s="214">
        <f>IF(AZ71=1,G71,0)</f>
        <v>0</v>
      </c>
      <c r="BB71" s="214">
        <f>IF(AZ71=2,G71,0)</f>
        <v>0</v>
      </c>
      <c r="BC71" s="214">
        <f>IF(AZ71=3,G71,0)</f>
        <v>0</v>
      </c>
      <c r="BD71" s="214">
        <f>IF(AZ71=4,G71,0)</f>
        <v>0</v>
      </c>
      <c r="BE71" s="214">
        <f>IF(AZ71=5,G71,0)</f>
        <v>0</v>
      </c>
      <c r="CA71" s="241">
        <v>1</v>
      </c>
      <c r="CB71" s="241">
        <v>1</v>
      </c>
    </row>
    <row r="72" spans="1:15" ht="12.75">
      <c r="A72" s="250"/>
      <c r="B72" s="253"/>
      <c r="C72" s="468" t="s">
        <v>113</v>
      </c>
      <c r="D72" s="469"/>
      <c r="E72" s="254">
        <v>0</v>
      </c>
      <c r="F72" s="359"/>
      <c r="G72" s="255"/>
      <c r="H72" s="256"/>
      <c r="I72" s="251"/>
      <c r="J72" s="257"/>
      <c r="K72" s="251"/>
      <c r="M72" s="252" t="s">
        <v>113</v>
      </c>
      <c r="O72" s="241"/>
    </row>
    <row r="73" spans="1:15" ht="12.75">
      <c r="A73" s="250"/>
      <c r="B73" s="253"/>
      <c r="C73" s="468" t="s">
        <v>168</v>
      </c>
      <c r="D73" s="469"/>
      <c r="E73" s="254">
        <v>0</v>
      </c>
      <c r="F73" s="359"/>
      <c r="G73" s="255"/>
      <c r="H73" s="256"/>
      <c r="I73" s="251"/>
      <c r="J73" s="257"/>
      <c r="K73" s="251"/>
      <c r="M73" s="252" t="s">
        <v>168</v>
      </c>
      <c r="O73" s="241"/>
    </row>
    <row r="74" spans="1:15" ht="12.75">
      <c r="A74" s="250"/>
      <c r="B74" s="253"/>
      <c r="C74" s="468" t="s">
        <v>175</v>
      </c>
      <c r="D74" s="469"/>
      <c r="E74" s="254">
        <v>5.88</v>
      </c>
      <c r="F74" s="359"/>
      <c r="G74" s="255"/>
      <c r="H74" s="256"/>
      <c r="I74" s="251"/>
      <c r="J74" s="257"/>
      <c r="K74" s="251"/>
      <c r="M74" s="252" t="s">
        <v>175</v>
      </c>
      <c r="O74" s="241"/>
    </row>
    <row r="75" spans="1:80" ht="22.5">
      <c r="A75" s="242">
        <v>20</v>
      </c>
      <c r="B75" s="243" t="s">
        <v>176</v>
      </c>
      <c r="C75" s="244" t="s">
        <v>177</v>
      </c>
      <c r="D75" s="245" t="s">
        <v>112</v>
      </c>
      <c r="E75" s="246">
        <v>5.47</v>
      </c>
      <c r="F75" s="358"/>
      <c r="G75" s="247">
        <f>E75*F75</f>
        <v>0</v>
      </c>
      <c r="H75" s="248">
        <v>0</v>
      </c>
      <c r="I75" s="249">
        <f>E75*H75</f>
        <v>0</v>
      </c>
      <c r="J75" s="248">
        <v>0</v>
      </c>
      <c r="K75" s="249">
        <f>E75*J75</f>
        <v>0</v>
      </c>
      <c r="O75" s="241">
        <v>2</v>
      </c>
      <c r="AA75" s="214">
        <v>1</v>
      </c>
      <c r="AB75" s="214">
        <v>1</v>
      </c>
      <c r="AC75" s="214">
        <v>1</v>
      </c>
      <c r="AZ75" s="214">
        <v>1</v>
      </c>
      <c r="BA75" s="214">
        <f>IF(AZ75=1,G75,0)</f>
        <v>0</v>
      </c>
      <c r="BB75" s="214">
        <f>IF(AZ75=2,G75,0)</f>
        <v>0</v>
      </c>
      <c r="BC75" s="214">
        <f>IF(AZ75=3,G75,0)</f>
        <v>0</v>
      </c>
      <c r="BD75" s="214">
        <f>IF(AZ75=4,G75,0)</f>
        <v>0</v>
      </c>
      <c r="BE75" s="214">
        <f>IF(AZ75=5,G75,0)</f>
        <v>0</v>
      </c>
      <c r="CA75" s="241">
        <v>1</v>
      </c>
      <c r="CB75" s="241">
        <v>1</v>
      </c>
    </row>
    <row r="76" spans="1:15" ht="12.75">
      <c r="A76" s="250"/>
      <c r="B76" s="253"/>
      <c r="C76" s="468" t="s">
        <v>113</v>
      </c>
      <c r="D76" s="469"/>
      <c r="E76" s="254">
        <v>0</v>
      </c>
      <c r="F76" s="359"/>
      <c r="G76" s="255"/>
      <c r="H76" s="256"/>
      <c r="I76" s="251"/>
      <c r="J76" s="257"/>
      <c r="K76" s="251"/>
      <c r="M76" s="252" t="s">
        <v>113</v>
      </c>
      <c r="O76" s="241"/>
    </row>
    <row r="77" spans="1:15" ht="12.75">
      <c r="A77" s="250"/>
      <c r="B77" s="253"/>
      <c r="C77" s="468" t="s">
        <v>168</v>
      </c>
      <c r="D77" s="469"/>
      <c r="E77" s="254">
        <v>0</v>
      </c>
      <c r="F77" s="359"/>
      <c r="G77" s="255"/>
      <c r="H77" s="256"/>
      <c r="I77" s="251"/>
      <c r="J77" s="257"/>
      <c r="K77" s="251"/>
      <c r="M77" s="252" t="s">
        <v>168</v>
      </c>
      <c r="O77" s="241"/>
    </row>
    <row r="78" spans="1:15" ht="12.75">
      <c r="A78" s="250"/>
      <c r="B78" s="253"/>
      <c r="C78" s="468" t="s">
        <v>178</v>
      </c>
      <c r="D78" s="469"/>
      <c r="E78" s="254">
        <v>5.47</v>
      </c>
      <c r="F78" s="359"/>
      <c r="G78" s="255"/>
      <c r="H78" s="256"/>
      <c r="I78" s="251"/>
      <c r="J78" s="257"/>
      <c r="K78" s="251"/>
      <c r="M78" s="252" t="s">
        <v>178</v>
      </c>
      <c r="O78" s="241"/>
    </row>
    <row r="79" spans="1:80" ht="22.5">
      <c r="A79" s="242">
        <v>21</v>
      </c>
      <c r="B79" s="243" t="s">
        <v>179</v>
      </c>
      <c r="C79" s="244" t="s">
        <v>180</v>
      </c>
      <c r="D79" s="245" t="s">
        <v>112</v>
      </c>
      <c r="E79" s="246">
        <v>207.645</v>
      </c>
      <c r="F79" s="358"/>
      <c r="G79" s="247">
        <f>E79*F79</f>
        <v>0</v>
      </c>
      <c r="H79" s="248">
        <v>0.04</v>
      </c>
      <c r="I79" s="249">
        <f>E79*H79</f>
        <v>8.305800000000001</v>
      </c>
      <c r="J79" s="248">
        <v>-0.04</v>
      </c>
      <c r="K79" s="249">
        <f>E79*J79</f>
        <v>-8.305800000000001</v>
      </c>
      <c r="O79" s="241">
        <v>2</v>
      </c>
      <c r="AA79" s="214">
        <v>1</v>
      </c>
      <c r="AB79" s="214">
        <v>1</v>
      </c>
      <c r="AC79" s="214">
        <v>1</v>
      </c>
      <c r="AZ79" s="214">
        <v>1</v>
      </c>
      <c r="BA79" s="214">
        <f>IF(AZ79=1,G79,0)</f>
        <v>0</v>
      </c>
      <c r="BB79" s="214">
        <f>IF(AZ79=2,G79,0)</f>
        <v>0</v>
      </c>
      <c r="BC79" s="214">
        <f>IF(AZ79=3,G79,0)</f>
        <v>0</v>
      </c>
      <c r="BD79" s="214">
        <f>IF(AZ79=4,G79,0)</f>
        <v>0</v>
      </c>
      <c r="BE79" s="214">
        <f>IF(AZ79=5,G79,0)</f>
        <v>0</v>
      </c>
      <c r="CA79" s="241">
        <v>1</v>
      </c>
      <c r="CB79" s="241">
        <v>1</v>
      </c>
    </row>
    <row r="80" spans="1:15" ht="12.75">
      <c r="A80" s="250"/>
      <c r="B80" s="253"/>
      <c r="C80" s="468" t="s">
        <v>181</v>
      </c>
      <c r="D80" s="469"/>
      <c r="E80" s="254">
        <v>0</v>
      </c>
      <c r="F80" s="359"/>
      <c r="G80" s="255"/>
      <c r="H80" s="256"/>
      <c r="I80" s="251"/>
      <c r="J80" s="257"/>
      <c r="K80" s="251"/>
      <c r="M80" s="252" t="s">
        <v>181</v>
      </c>
      <c r="O80" s="241"/>
    </row>
    <row r="81" spans="1:15" ht="12.75">
      <c r="A81" s="250"/>
      <c r="B81" s="253"/>
      <c r="C81" s="468" t="s">
        <v>182</v>
      </c>
      <c r="D81" s="469"/>
      <c r="E81" s="254">
        <v>4.84</v>
      </c>
      <c r="F81" s="359"/>
      <c r="G81" s="255"/>
      <c r="H81" s="256"/>
      <c r="I81" s="251"/>
      <c r="J81" s="257"/>
      <c r="K81" s="251"/>
      <c r="M81" s="252" t="s">
        <v>182</v>
      </c>
      <c r="O81" s="241"/>
    </row>
    <row r="82" spans="1:15" ht="12.75">
      <c r="A82" s="250"/>
      <c r="B82" s="253"/>
      <c r="C82" s="468" t="s">
        <v>183</v>
      </c>
      <c r="D82" s="469"/>
      <c r="E82" s="254">
        <v>7.17</v>
      </c>
      <c r="F82" s="359"/>
      <c r="G82" s="255"/>
      <c r="H82" s="256"/>
      <c r="I82" s="251"/>
      <c r="J82" s="257"/>
      <c r="K82" s="251"/>
      <c r="M82" s="252" t="s">
        <v>183</v>
      </c>
      <c r="O82" s="241"/>
    </row>
    <row r="83" spans="1:15" ht="12.75">
      <c r="A83" s="250"/>
      <c r="B83" s="253"/>
      <c r="C83" s="468" t="s">
        <v>184</v>
      </c>
      <c r="D83" s="469"/>
      <c r="E83" s="254">
        <v>17</v>
      </c>
      <c r="F83" s="359"/>
      <c r="G83" s="255"/>
      <c r="H83" s="256"/>
      <c r="I83" s="251"/>
      <c r="J83" s="257"/>
      <c r="K83" s="251"/>
      <c r="M83" s="252" t="s">
        <v>184</v>
      </c>
      <c r="O83" s="241"/>
    </row>
    <row r="84" spans="1:15" ht="12.75">
      <c r="A84" s="250"/>
      <c r="B84" s="253"/>
      <c r="C84" s="468" t="s">
        <v>185</v>
      </c>
      <c r="D84" s="469"/>
      <c r="E84" s="254">
        <v>0</v>
      </c>
      <c r="F84" s="359"/>
      <c r="G84" s="255"/>
      <c r="H84" s="256"/>
      <c r="I84" s="251"/>
      <c r="J84" s="257"/>
      <c r="K84" s="251"/>
      <c r="M84" s="252">
        <v>0</v>
      </c>
      <c r="O84" s="241"/>
    </row>
    <row r="85" spans="1:15" ht="12.75">
      <c r="A85" s="250"/>
      <c r="B85" s="253"/>
      <c r="C85" s="468" t="s">
        <v>186</v>
      </c>
      <c r="D85" s="469"/>
      <c r="E85" s="254">
        <v>0</v>
      </c>
      <c r="F85" s="359"/>
      <c r="G85" s="255"/>
      <c r="H85" s="256"/>
      <c r="I85" s="251"/>
      <c r="J85" s="257"/>
      <c r="K85" s="251"/>
      <c r="M85" s="252" t="s">
        <v>186</v>
      </c>
      <c r="O85" s="241"/>
    </row>
    <row r="86" spans="1:15" ht="12.75">
      <c r="A86" s="250"/>
      <c r="B86" s="253"/>
      <c r="C86" s="468" t="s">
        <v>187</v>
      </c>
      <c r="D86" s="469"/>
      <c r="E86" s="254">
        <v>87.9</v>
      </c>
      <c r="F86" s="359"/>
      <c r="G86" s="255"/>
      <c r="H86" s="256"/>
      <c r="I86" s="251"/>
      <c r="J86" s="257"/>
      <c r="K86" s="251"/>
      <c r="M86" s="252" t="s">
        <v>187</v>
      </c>
      <c r="O86" s="241"/>
    </row>
    <row r="87" spans="1:15" ht="12.75">
      <c r="A87" s="250"/>
      <c r="B87" s="253"/>
      <c r="C87" s="468" t="s">
        <v>188</v>
      </c>
      <c r="D87" s="469"/>
      <c r="E87" s="254">
        <v>15.4</v>
      </c>
      <c r="F87" s="359"/>
      <c r="G87" s="255"/>
      <c r="H87" s="256"/>
      <c r="I87" s="251"/>
      <c r="J87" s="257"/>
      <c r="K87" s="251"/>
      <c r="M87" s="252" t="s">
        <v>188</v>
      </c>
      <c r="O87" s="241"/>
    </row>
    <row r="88" spans="1:15" ht="12.75">
      <c r="A88" s="250"/>
      <c r="B88" s="253"/>
      <c r="C88" s="468" t="s">
        <v>189</v>
      </c>
      <c r="D88" s="469"/>
      <c r="E88" s="254">
        <v>84</v>
      </c>
      <c r="F88" s="359"/>
      <c r="G88" s="255"/>
      <c r="H88" s="256"/>
      <c r="I88" s="251"/>
      <c r="J88" s="257"/>
      <c r="K88" s="251"/>
      <c r="M88" s="252" t="s">
        <v>189</v>
      </c>
      <c r="O88" s="241"/>
    </row>
    <row r="89" spans="1:15" ht="12.75">
      <c r="A89" s="250"/>
      <c r="B89" s="253"/>
      <c r="C89" s="468" t="s">
        <v>190</v>
      </c>
      <c r="D89" s="469"/>
      <c r="E89" s="254">
        <v>27.84</v>
      </c>
      <c r="F89" s="359"/>
      <c r="G89" s="255"/>
      <c r="H89" s="256"/>
      <c r="I89" s="251"/>
      <c r="J89" s="257"/>
      <c r="K89" s="251"/>
      <c r="M89" s="252" t="s">
        <v>190</v>
      </c>
      <c r="O89" s="241"/>
    </row>
    <row r="90" spans="1:15" ht="12.75">
      <c r="A90" s="250"/>
      <c r="B90" s="253"/>
      <c r="C90" s="468" t="s">
        <v>191</v>
      </c>
      <c r="D90" s="469"/>
      <c r="E90" s="254">
        <v>12.3</v>
      </c>
      <c r="F90" s="359"/>
      <c r="G90" s="255"/>
      <c r="H90" s="256"/>
      <c r="I90" s="251"/>
      <c r="J90" s="257"/>
      <c r="K90" s="251"/>
      <c r="M90" s="252" t="s">
        <v>191</v>
      </c>
      <c r="O90" s="241"/>
    </row>
    <row r="91" spans="1:15" ht="12.75">
      <c r="A91" s="250"/>
      <c r="B91" s="253"/>
      <c r="C91" s="468" t="s">
        <v>192</v>
      </c>
      <c r="D91" s="469"/>
      <c r="E91" s="254">
        <v>26.4</v>
      </c>
      <c r="F91" s="359"/>
      <c r="G91" s="255"/>
      <c r="H91" s="256"/>
      <c r="I91" s="251"/>
      <c r="J91" s="257"/>
      <c r="K91" s="251"/>
      <c r="M91" s="252" t="s">
        <v>192</v>
      </c>
      <c r="O91" s="241"/>
    </row>
    <row r="92" spans="1:15" ht="12.75">
      <c r="A92" s="250"/>
      <c r="B92" s="253"/>
      <c r="C92" s="468" t="s">
        <v>193</v>
      </c>
      <c r="D92" s="469"/>
      <c r="E92" s="254">
        <v>2.2</v>
      </c>
      <c r="F92" s="359"/>
      <c r="G92" s="255"/>
      <c r="H92" s="256"/>
      <c r="I92" s="251"/>
      <c r="J92" s="257"/>
      <c r="K92" s="251"/>
      <c r="M92" s="252" t="s">
        <v>193</v>
      </c>
      <c r="O92" s="241"/>
    </row>
    <row r="93" spans="1:15" ht="12.75">
      <c r="A93" s="250"/>
      <c r="B93" s="253"/>
      <c r="C93" s="468" t="s">
        <v>194</v>
      </c>
      <c r="D93" s="469"/>
      <c r="E93" s="254">
        <v>25.2</v>
      </c>
      <c r="F93" s="359"/>
      <c r="G93" s="255"/>
      <c r="H93" s="256"/>
      <c r="I93" s="251"/>
      <c r="J93" s="257"/>
      <c r="K93" s="251"/>
      <c r="M93" s="252" t="s">
        <v>194</v>
      </c>
      <c r="O93" s="241"/>
    </row>
    <row r="94" spans="1:15" ht="12.75">
      <c r="A94" s="250"/>
      <c r="B94" s="253"/>
      <c r="C94" s="468" t="s">
        <v>195</v>
      </c>
      <c r="D94" s="469"/>
      <c r="E94" s="254">
        <v>5.3</v>
      </c>
      <c r="F94" s="359"/>
      <c r="G94" s="255"/>
      <c r="H94" s="256"/>
      <c r="I94" s="251"/>
      <c r="J94" s="257"/>
      <c r="K94" s="251"/>
      <c r="M94" s="252" t="s">
        <v>195</v>
      </c>
      <c r="O94" s="241"/>
    </row>
    <row r="95" spans="1:15" ht="12.75">
      <c r="A95" s="250"/>
      <c r="B95" s="253"/>
      <c r="C95" s="468" t="s">
        <v>196</v>
      </c>
      <c r="D95" s="469"/>
      <c r="E95" s="254">
        <v>6.6</v>
      </c>
      <c r="F95" s="359"/>
      <c r="G95" s="255"/>
      <c r="H95" s="256"/>
      <c r="I95" s="251"/>
      <c r="J95" s="257"/>
      <c r="K95" s="251"/>
      <c r="M95" s="252" t="s">
        <v>196</v>
      </c>
      <c r="O95" s="241"/>
    </row>
    <row r="96" spans="1:15" ht="12.75">
      <c r="A96" s="250"/>
      <c r="B96" s="253"/>
      <c r="C96" s="468" t="s">
        <v>197</v>
      </c>
      <c r="D96" s="469"/>
      <c r="E96" s="254">
        <v>109.2</v>
      </c>
      <c r="F96" s="359"/>
      <c r="G96" s="255"/>
      <c r="H96" s="256"/>
      <c r="I96" s="251"/>
      <c r="J96" s="257"/>
      <c r="K96" s="251"/>
      <c r="M96" s="252" t="s">
        <v>197</v>
      </c>
      <c r="O96" s="241"/>
    </row>
    <row r="97" spans="1:15" ht="12.75">
      <c r="A97" s="250"/>
      <c r="B97" s="253"/>
      <c r="C97" s="468" t="s">
        <v>198</v>
      </c>
      <c r="D97" s="469"/>
      <c r="E97" s="254">
        <v>22.5</v>
      </c>
      <c r="F97" s="359"/>
      <c r="G97" s="255"/>
      <c r="H97" s="256"/>
      <c r="I97" s="251"/>
      <c r="J97" s="257"/>
      <c r="K97" s="251"/>
      <c r="M97" s="252" t="s">
        <v>198</v>
      </c>
      <c r="O97" s="241"/>
    </row>
    <row r="98" spans="1:15" ht="12.75">
      <c r="A98" s="250"/>
      <c r="B98" s="253"/>
      <c r="C98" s="468" t="s">
        <v>199</v>
      </c>
      <c r="D98" s="469"/>
      <c r="E98" s="254">
        <v>96</v>
      </c>
      <c r="F98" s="359"/>
      <c r="G98" s="255"/>
      <c r="H98" s="256"/>
      <c r="I98" s="251"/>
      <c r="J98" s="257"/>
      <c r="K98" s="251"/>
      <c r="M98" s="252" t="s">
        <v>199</v>
      </c>
      <c r="O98" s="241"/>
    </row>
    <row r="99" spans="1:15" ht="12.75">
      <c r="A99" s="250"/>
      <c r="B99" s="253"/>
      <c r="C99" s="468" t="s">
        <v>200</v>
      </c>
      <c r="D99" s="469"/>
      <c r="E99" s="254">
        <v>37.8</v>
      </c>
      <c r="F99" s="359"/>
      <c r="G99" s="255"/>
      <c r="H99" s="256"/>
      <c r="I99" s="251"/>
      <c r="J99" s="257"/>
      <c r="K99" s="251"/>
      <c r="M99" s="252" t="s">
        <v>200</v>
      </c>
      <c r="O99" s="241"/>
    </row>
    <row r="100" spans="1:15" ht="12.75">
      <c r="A100" s="250"/>
      <c r="B100" s="253"/>
      <c r="C100" s="468" t="s">
        <v>201</v>
      </c>
      <c r="D100" s="469"/>
      <c r="E100" s="254">
        <v>72</v>
      </c>
      <c r="F100" s="359"/>
      <c r="G100" s="255"/>
      <c r="H100" s="256"/>
      <c r="I100" s="251"/>
      <c r="J100" s="257"/>
      <c r="K100" s="251"/>
      <c r="M100" s="252" t="s">
        <v>201</v>
      </c>
      <c r="O100" s="241"/>
    </row>
    <row r="101" spans="1:15" ht="12.75">
      <c r="A101" s="250"/>
      <c r="B101" s="253"/>
      <c r="C101" s="468" t="s">
        <v>202</v>
      </c>
      <c r="D101" s="469"/>
      <c r="E101" s="254">
        <v>9.2</v>
      </c>
      <c r="F101" s="359"/>
      <c r="G101" s="255"/>
      <c r="H101" s="256"/>
      <c r="I101" s="251"/>
      <c r="J101" s="257"/>
      <c r="K101" s="251"/>
      <c r="M101" s="252" t="s">
        <v>202</v>
      </c>
      <c r="O101" s="241"/>
    </row>
    <row r="102" spans="1:15" ht="12.75">
      <c r="A102" s="250"/>
      <c r="B102" s="253"/>
      <c r="C102" s="468" t="s">
        <v>203</v>
      </c>
      <c r="D102" s="469"/>
      <c r="E102" s="254">
        <v>18</v>
      </c>
      <c r="F102" s="359"/>
      <c r="G102" s="255"/>
      <c r="H102" s="256"/>
      <c r="I102" s="251"/>
      <c r="J102" s="257"/>
      <c r="K102" s="251"/>
      <c r="M102" s="252" t="s">
        <v>203</v>
      </c>
      <c r="O102" s="241"/>
    </row>
    <row r="103" spans="1:15" ht="12.75">
      <c r="A103" s="250"/>
      <c r="B103" s="253"/>
      <c r="C103" s="468" t="s">
        <v>204</v>
      </c>
      <c r="D103" s="469"/>
      <c r="E103" s="254">
        <v>28.8</v>
      </c>
      <c r="F103" s="359"/>
      <c r="G103" s="255"/>
      <c r="H103" s="256"/>
      <c r="I103" s="251"/>
      <c r="J103" s="257"/>
      <c r="K103" s="251"/>
      <c r="M103" s="252" t="s">
        <v>204</v>
      </c>
      <c r="O103" s="241"/>
    </row>
    <row r="104" spans="1:15" ht="12.75">
      <c r="A104" s="250"/>
      <c r="B104" s="253"/>
      <c r="C104" s="468" t="s">
        <v>205</v>
      </c>
      <c r="D104" s="469"/>
      <c r="E104" s="254">
        <v>2.4</v>
      </c>
      <c r="F104" s="359"/>
      <c r="G104" s="255"/>
      <c r="H104" s="256"/>
      <c r="I104" s="251"/>
      <c r="J104" s="257"/>
      <c r="K104" s="251"/>
      <c r="M104" s="252" t="s">
        <v>205</v>
      </c>
      <c r="O104" s="241"/>
    </row>
    <row r="105" spans="1:15" ht="12.75">
      <c r="A105" s="250"/>
      <c r="B105" s="253"/>
      <c r="C105" s="468" t="s">
        <v>206</v>
      </c>
      <c r="D105" s="469"/>
      <c r="E105" s="254">
        <v>5.8</v>
      </c>
      <c r="F105" s="359"/>
      <c r="G105" s="255"/>
      <c r="H105" s="256"/>
      <c r="I105" s="251"/>
      <c r="J105" s="257"/>
      <c r="K105" s="251"/>
      <c r="M105" s="252" t="s">
        <v>206</v>
      </c>
      <c r="O105" s="241"/>
    </row>
    <row r="106" spans="1:15" ht="12.75">
      <c r="A106" s="250"/>
      <c r="B106" s="253"/>
      <c r="C106" s="468" t="s">
        <v>207</v>
      </c>
      <c r="D106" s="469"/>
      <c r="E106" s="254">
        <v>5.6</v>
      </c>
      <c r="F106" s="359"/>
      <c r="G106" s="255"/>
      <c r="H106" s="256"/>
      <c r="I106" s="251"/>
      <c r="J106" s="257"/>
      <c r="K106" s="251"/>
      <c r="M106" s="252" t="s">
        <v>207</v>
      </c>
      <c r="O106" s="241"/>
    </row>
    <row r="107" spans="1:15" ht="12.75">
      <c r="A107" s="250"/>
      <c r="B107" s="253"/>
      <c r="C107" s="468" t="s">
        <v>208</v>
      </c>
      <c r="D107" s="469"/>
      <c r="E107" s="254">
        <v>48.16</v>
      </c>
      <c r="F107" s="359"/>
      <c r="G107" s="255"/>
      <c r="H107" s="256"/>
      <c r="I107" s="251"/>
      <c r="J107" s="257"/>
      <c r="K107" s="251"/>
      <c r="M107" s="252" t="s">
        <v>208</v>
      </c>
      <c r="O107" s="241"/>
    </row>
    <row r="108" spans="1:15" ht="12.75">
      <c r="A108" s="250"/>
      <c r="B108" s="253"/>
      <c r="C108" s="468" t="s">
        <v>209</v>
      </c>
      <c r="D108" s="469"/>
      <c r="E108" s="254">
        <v>7.23</v>
      </c>
      <c r="F108" s="359"/>
      <c r="G108" s="255"/>
      <c r="H108" s="256"/>
      <c r="I108" s="251"/>
      <c r="J108" s="257"/>
      <c r="K108" s="251"/>
      <c r="M108" s="252" t="s">
        <v>209</v>
      </c>
      <c r="O108" s="241"/>
    </row>
    <row r="109" spans="1:15" ht="12.75">
      <c r="A109" s="250"/>
      <c r="B109" s="253"/>
      <c r="C109" s="468" t="s">
        <v>210</v>
      </c>
      <c r="D109" s="469"/>
      <c r="E109" s="254">
        <v>10.2</v>
      </c>
      <c r="F109" s="359"/>
      <c r="G109" s="255"/>
      <c r="H109" s="256"/>
      <c r="I109" s="251"/>
      <c r="J109" s="257"/>
      <c r="K109" s="251"/>
      <c r="M109" s="252" t="s">
        <v>210</v>
      </c>
      <c r="O109" s="241"/>
    </row>
    <row r="110" spans="1:15" ht="12.75">
      <c r="A110" s="250"/>
      <c r="B110" s="253"/>
      <c r="C110" s="468" t="s">
        <v>211</v>
      </c>
      <c r="D110" s="469"/>
      <c r="E110" s="254">
        <v>6.9</v>
      </c>
      <c r="F110" s="359"/>
      <c r="G110" s="255"/>
      <c r="H110" s="256"/>
      <c r="I110" s="251"/>
      <c r="J110" s="257"/>
      <c r="K110" s="251"/>
      <c r="M110" s="252" t="s">
        <v>211</v>
      </c>
      <c r="O110" s="241"/>
    </row>
    <row r="111" spans="1:15" ht="12.75">
      <c r="A111" s="250"/>
      <c r="B111" s="253"/>
      <c r="C111" s="468" t="s">
        <v>212</v>
      </c>
      <c r="D111" s="469"/>
      <c r="E111" s="254">
        <v>5.32</v>
      </c>
      <c r="F111" s="359"/>
      <c r="G111" s="255"/>
      <c r="H111" s="256"/>
      <c r="I111" s="251"/>
      <c r="J111" s="257"/>
      <c r="K111" s="251"/>
      <c r="M111" s="252" t="s">
        <v>212</v>
      </c>
      <c r="O111" s="241"/>
    </row>
    <row r="112" spans="1:15" ht="12.75">
      <c r="A112" s="250"/>
      <c r="B112" s="253"/>
      <c r="C112" s="468" t="s">
        <v>213</v>
      </c>
      <c r="D112" s="469"/>
      <c r="E112" s="254">
        <v>4.9</v>
      </c>
      <c r="F112" s="359"/>
      <c r="G112" s="255"/>
      <c r="H112" s="256"/>
      <c r="I112" s="251"/>
      <c r="J112" s="257"/>
      <c r="K112" s="251"/>
      <c r="M112" s="252" t="s">
        <v>213</v>
      </c>
      <c r="O112" s="241"/>
    </row>
    <row r="113" spans="1:15" ht="12.75">
      <c r="A113" s="250"/>
      <c r="B113" s="253"/>
      <c r="C113" s="468" t="s">
        <v>214</v>
      </c>
      <c r="D113" s="469"/>
      <c r="E113" s="254">
        <v>12.32</v>
      </c>
      <c r="F113" s="359"/>
      <c r="G113" s="255"/>
      <c r="H113" s="256"/>
      <c r="I113" s="251"/>
      <c r="J113" s="257"/>
      <c r="K113" s="251"/>
      <c r="M113" s="252" t="s">
        <v>214</v>
      </c>
      <c r="O113" s="241"/>
    </row>
    <row r="114" spans="1:15" ht="12.75">
      <c r="A114" s="250"/>
      <c r="B114" s="253"/>
      <c r="C114" s="468" t="s">
        <v>215</v>
      </c>
      <c r="D114" s="469"/>
      <c r="E114" s="254">
        <v>6.1</v>
      </c>
      <c r="F114" s="359"/>
      <c r="G114" s="255"/>
      <c r="H114" s="256"/>
      <c r="I114" s="251"/>
      <c r="J114" s="257"/>
      <c r="K114" s="251"/>
      <c r="M114" s="252" t="s">
        <v>215</v>
      </c>
      <c r="O114" s="241"/>
    </row>
    <row r="115" spans="1:15" ht="12.75">
      <c r="A115" s="250"/>
      <c r="B115" s="253"/>
      <c r="C115" s="470" t="s">
        <v>128</v>
      </c>
      <c r="D115" s="469"/>
      <c r="E115" s="278">
        <v>830.5799999999999</v>
      </c>
      <c r="F115" s="359"/>
      <c r="G115" s="255"/>
      <c r="H115" s="256"/>
      <c r="I115" s="251"/>
      <c r="J115" s="257"/>
      <c r="K115" s="251"/>
      <c r="M115" s="252" t="s">
        <v>128</v>
      </c>
      <c r="O115" s="241"/>
    </row>
    <row r="116" spans="1:15" ht="12.75">
      <c r="A116" s="250"/>
      <c r="B116" s="253"/>
      <c r="C116" s="468" t="s">
        <v>216</v>
      </c>
      <c r="D116" s="469"/>
      <c r="E116" s="254">
        <v>-622.935</v>
      </c>
      <c r="F116" s="359"/>
      <c r="G116" s="255"/>
      <c r="H116" s="256"/>
      <c r="I116" s="251"/>
      <c r="J116" s="257"/>
      <c r="K116" s="251"/>
      <c r="M116" s="252" t="s">
        <v>216</v>
      </c>
      <c r="O116" s="241"/>
    </row>
    <row r="117" spans="1:80" ht="12.75">
      <c r="A117" s="242">
        <v>22</v>
      </c>
      <c r="B117" s="243" t="s">
        <v>217</v>
      </c>
      <c r="C117" s="244" t="s">
        <v>218</v>
      </c>
      <c r="D117" s="245" t="s">
        <v>120</v>
      </c>
      <c r="E117" s="246">
        <v>31</v>
      </c>
      <c r="F117" s="358"/>
      <c r="G117" s="247">
        <f>E117*F117</f>
        <v>0</v>
      </c>
      <c r="H117" s="248">
        <v>0</v>
      </c>
      <c r="I117" s="249">
        <f>E117*H117</f>
        <v>0</v>
      </c>
      <c r="J117" s="248">
        <v>0</v>
      </c>
      <c r="K117" s="249">
        <f>E117*J117</f>
        <v>0</v>
      </c>
      <c r="O117" s="241">
        <v>2</v>
      </c>
      <c r="AA117" s="214">
        <v>1</v>
      </c>
      <c r="AB117" s="214">
        <v>1</v>
      </c>
      <c r="AC117" s="214">
        <v>1</v>
      </c>
      <c r="AZ117" s="214">
        <v>1</v>
      </c>
      <c r="BA117" s="214">
        <f>IF(AZ117=1,G117,0)</f>
        <v>0</v>
      </c>
      <c r="BB117" s="214">
        <f>IF(AZ117=2,G117,0)</f>
        <v>0</v>
      </c>
      <c r="BC117" s="214">
        <f>IF(AZ117=3,G117,0)</f>
        <v>0</v>
      </c>
      <c r="BD117" s="214">
        <f>IF(AZ117=4,G117,0)</f>
        <v>0</v>
      </c>
      <c r="BE117" s="214">
        <f>IF(AZ117=5,G117,0)</f>
        <v>0</v>
      </c>
      <c r="CA117" s="241">
        <v>1</v>
      </c>
      <c r="CB117" s="241">
        <v>1</v>
      </c>
    </row>
    <row r="118" spans="1:15" ht="12.75">
      <c r="A118" s="250"/>
      <c r="B118" s="253"/>
      <c r="C118" s="468" t="s">
        <v>219</v>
      </c>
      <c r="D118" s="469"/>
      <c r="E118" s="254">
        <v>18</v>
      </c>
      <c r="F118" s="359"/>
      <c r="G118" s="255"/>
      <c r="H118" s="256"/>
      <c r="I118" s="251"/>
      <c r="J118" s="257"/>
      <c r="K118" s="251"/>
      <c r="M118" s="252" t="s">
        <v>219</v>
      </c>
      <c r="O118" s="241"/>
    </row>
    <row r="119" spans="1:15" ht="12.75">
      <c r="A119" s="250"/>
      <c r="B119" s="253"/>
      <c r="C119" s="468" t="s">
        <v>220</v>
      </c>
      <c r="D119" s="469"/>
      <c r="E119" s="254">
        <v>8</v>
      </c>
      <c r="F119" s="359"/>
      <c r="G119" s="255"/>
      <c r="H119" s="256"/>
      <c r="I119" s="251"/>
      <c r="J119" s="257"/>
      <c r="K119" s="251"/>
      <c r="M119" s="252" t="s">
        <v>220</v>
      </c>
      <c r="O119" s="241"/>
    </row>
    <row r="120" spans="1:15" ht="12.75">
      <c r="A120" s="250"/>
      <c r="B120" s="253"/>
      <c r="C120" s="468" t="s">
        <v>221</v>
      </c>
      <c r="D120" s="469"/>
      <c r="E120" s="254">
        <v>2</v>
      </c>
      <c r="F120" s="359"/>
      <c r="G120" s="255"/>
      <c r="H120" s="256"/>
      <c r="I120" s="251"/>
      <c r="J120" s="257"/>
      <c r="K120" s="251"/>
      <c r="M120" s="252" t="s">
        <v>221</v>
      </c>
      <c r="O120" s="241"/>
    </row>
    <row r="121" spans="1:15" ht="12.75">
      <c r="A121" s="250"/>
      <c r="B121" s="253"/>
      <c r="C121" s="468" t="s">
        <v>222</v>
      </c>
      <c r="D121" s="469"/>
      <c r="E121" s="254">
        <v>3</v>
      </c>
      <c r="F121" s="359"/>
      <c r="G121" s="255"/>
      <c r="H121" s="256"/>
      <c r="I121" s="251"/>
      <c r="J121" s="257"/>
      <c r="K121" s="251"/>
      <c r="M121" s="252" t="s">
        <v>222</v>
      </c>
      <c r="O121" s="241"/>
    </row>
    <row r="122" spans="1:57" ht="12.75">
      <c r="A122" s="258"/>
      <c r="B122" s="259" t="s">
        <v>102</v>
      </c>
      <c r="C122" s="260" t="s">
        <v>157</v>
      </c>
      <c r="D122" s="261"/>
      <c r="E122" s="262"/>
      <c r="F122" s="360"/>
      <c r="G122" s="264">
        <f>SUM(G56:G121)</f>
        <v>0</v>
      </c>
      <c r="H122" s="265"/>
      <c r="I122" s="266">
        <f>SUM(I56:I121)</f>
        <v>11.538550590000002</v>
      </c>
      <c r="J122" s="265"/>
      <c r="K122" s="266">
        <f>SUM(K56:K121)</f>
        <v>-8.305800000000001</v>
      </c>
      <c r="O122" s="241">
        <v>4</v>
      </c>
      <c r="BA122" s="267">
        <f>SUM(BA56:BA121)</f>
        <v>0</v>
      </c>
      <c r="BB122" s="267">
        <f>SUM(BB56:BB121)</f>
        <v>0</v>
      </c>
      <c r="BC122" s="267">
        <f>SUM(BC56:BC121)</f>
        <v>0</v>
      </c>
      <c r="BD122" s="267">
        <f>SUM(BD56:BD121)</f>
        <v>0</v>
      </c>
      <c r="BE122" s="267">
        <f>SUM(BE56:BE121)</f>
        <v>0</v>
      </c>
    </row>
    <row r="123" spans="1:15" ht="12.75">
      <c r="A123" s="231" t="s">
        <v>98</v>
      </c>
      <c r="B123" s="232" t="s">
        <v>223</v>
      </c>
      <c r="C123" s="233" t="s">
        <v>224</v>
      </c>
      <c r="D123" s="234"/>
      <c r="E123" s="235"/>
      <c r="F123" s="361"/>
      <c r="G123" s="236"/>
      <c r="H123" s="237"/>
      <c r="I123" s="238"/>
      <c r="J123" s="239"/>
      <c r="K123" s="240"/>
      <c r="O123" s="241">
        <v>1</v>
      </c>
    </row>
    <row r="124" spans="1:80" ht="12.75">
      <c r="A124" s="242">
        <v>23</v>
      </c>
      <c r="B124" s="243" t="s">
        <v>226</v>
      </c>
      <c r="C124" s="244" t="s">
        <v>227</v>
      </c>
      <c r="D124" s="245" t="s">
        <v>112</v>
      </c>
      <c r="E124" s="246">
        <v>227.4</v>
      </c>
      <c r="F124" s="358"/>
      <c r="G124" s="247">
        <f>E124*F124</f>
        <v>0</v>
      </c>
      <c r="H124" s="248">
        <v>0.2024</v>
      </c>
      <c r="I124" s="249">
        <f>E124*H124</f>
        <v>46.02576</v>
      </c>
      <c r="J124" s="248">
        <v>0</v>
      </c>
      <c r="K124" s="249">
        <f>E124*J124</f>
        <v>0</v>
      </c>
      <c r="O124" s="241">
        <v>2</v>
      </c>
      <c r="AA124" s="214">
        <v>1</v>
      </c>
      <c r="AB124" s="214">
        <v>1</v>
      </c>
      <c r="AC124" s="214">
        <v>1</v>
      </c>
      <c r="AZ124" s="214">
        <v>1</v>
      </c>
      <c r="BA124" s="214">
        <f>IF(AZ124=1,G124,0)</f>
        <v>0</v>
      </c>
      <c r="BB124" s="214">
        <f>IF(AZ124=2,G124,0)</f>
        <v>0</v>
      </c>
      <c r="BC124" s="214">
        <f>IF(AZ124=3,G124,0)</f>
        <v>0</v>
      </c>
      <c r="BD124" s="214">
        <f>IF(AZ124=4,G124,0)</f>
        <v>0</v>
      </c>
      <c r="BE124" s="214">
        <f>IF(AZ124=5,G124,0)</f>
        <v>0</v>
      </c>
      <c r="CA124" s="241">
        <v>1</v>
      </c>
      <c r="CB124" s="241">
        <v>1</v>
      </c>
    </row>
    <row r="125" spans="1:15" ht="12.75">
      <c r="A125" s="250"/>
      <c r="B125" s="253"/>
      <c r="C125" s="468" t="s">
        <v>113</v>
      </c>
      <c r="D125" s="469"/>
      <c r="E125" s="254">
        <v>0</v>
      </c>
      <c r="F125" s="359"/>
      <c r="G125" s="255"/>
      <c r="H125" s="256"/>
      <c r="I125" s="251"/>
      <c r="J125" s="257"/>
      <c r="K125" s="251"/>
      <c r="M125" s="252" t="s">
        <v>113</v>
      </c>
      <c r="O125" s="241"/>
    </row>
    <row r="126" spans="1:15" ht="12.75">
      <c r="A126" s="250"/>
      <c r="B126" s="253"/>
      <c r="C126" s="468" t="s">
        <v>114</v>
      </c>
      <c r="D126" s="469"/>
      <c r="E126" s="254">
        <v>126.1</v>
      </c>
      <c r="F126" s="359"/>
      <c r="G126" s="255"/>
      <c r="H126" s="256"/>
      <c r="I126" s="251"/>
      <c r="J126" s="257"/>
      <c r="K126" s="251"/>
      <c r="M126" s="252" t="s">
        <v>114</v>
      </c>
      <c r="O126" s="241"/>
    </row>
    <row r="127" spans="1:15" ht="12.75">
      <c r="A127" s="250"/>
      <c r="B127" s="253"/>
      <c r="C127" s="468" t="s">
        <v>228</v>
      </c>
      <c r="D127" s="469"/>
      <c r="E127" s="254">
        <v>12.1</v>
      </c>
      <c r="F127" s="359"/>
      <c r="G127" s="255"/>
      <c r="H127" s="256"/>
      <c r="I127" s="251"/>
      <c r="J127" s="257"/>
      <c r="K127" s="251"/>
      <c r="M127" s="252" t="s">
        <v>228</v>
      </c>
      <c r="O127" s="241"/>
    </row>
    <row r="128" spans="1:15" ht="12.75">
      <c r="A128" s="250"/>
      <c r="B128" s="253"/>
      <c r="C128" s="468" t="s">
        <v>115</v>
      </c>
      <c r="D128" s="469"/>
      <c r="E128" s="254">
        <v>89.2</v>
      </c>
      <c r="F128" s="359"/>
      <c r="G128" s="255"/>
      <c r="H128" s="256"/>
      <c r="I128" s="251"/>
      <c r="J128" s="257"/>
      <c r="K128" s="251"/>
      <c r="M128" s="252" t="s">
        <v>115</v>
      </c>
      <c r="O128" s="241"/>
    </row>
    <row r="129" spans="1:80" ht="12.75">
      <c r="A129" s="242">
        <v>24</v>
      </c>
      <c r="B129" s="243" t="s">
        <v>229</v>
      </c>
      <c r="C129" s="244" t="s">
        <v>230</v>
      </c>
      <c r="D129" s="245" t="s">
        <v>112</v>
      </c>
      <c r="E129" s="246">
        <v>138.2</v>
      </c>
      <c r="F129" s="358"/>
      <c r="G129" s="247">
        <f>E129*F129</f>
        <v>0</v>
      </c>
      <c r="H129" s="248">
        <v>0.2205</v>
      </c>
      <c r="I129" s="249">
        <f>E129*H129</f>
        <v>30.4731</v>
      </c>
      <c r="J129" s="248">
        <v>0</v>
      </c>
      <c r="K129" s="249">
        <f>E129*J129</f>
        <v>0</v>
      </c>
      <c r="O129" s="241">
        <v>2</v>
      </c>
      <c r="AA129" s="214">
        <v>1</v>
      </c>
      <c r="AB129" s="214">
        <v>1</v>
      </c>
      <c r="AC129" s="214">
        <v>1</v>
      </c>
      <c r="AZ129" s="214">
        <v>1</v>
      </c>
      <c r="BA129" s="214">
        <f>IF(AZ129=1,G129,0)</f>
        <v>0</v>
      </c>
      <c r="BB129" s="214">
        <f>IF(AZ129=2,G129,0)</f>
        <v>0</v>
      </c>
      <c r="BC129" s="214">
        <f>IF(AZ129=3,G129,0)</f>
        <v>0</v>
      </c>
      <c r="BD129" s="214">
        <f>IF(AZ129=4,G129,0)</f>
        <v>0</v>
      </c>
      <c r="BE129" s="214">
        <f>IF(AZ129=5,G129,0)</f>
        <v>0</v>
      </c>
      <c r="CA129" s="241">
        <v>1</v>
      </c>
      <c r="CB129" s="241">
        <v>1</v>
      </c>
    </row>
    <row r="130" spans="1:15" ht="12.75">
      <c r="A130" s="250"/>
      <c r="B130" s="253"/>
      <c r="C130" s="468" t="s">
        <v>113</v>
      </c>
      <c r="D130" s="469"/>
      <c r="E130" s="254">
        <v>0</v>
      </c>
      <c r="F130" s="359"/>
      <c r="G130" s="255"/>
      <c r="H130" s="256"/>
      <c r="I130" s="251"/>
      <c r="J130" s="257"/>
      <c r="K130" s="251"/>
      <c r="M130" s="252" t="s">
        <v>113</v>
      </c>
      <c r="O130" s="241"/>
    </row>
    <row r="131" spans="1:15" ht="12.75">
      <c r="A131" s="250"/>
      <c r="B131" s="253"/>
      <c r="C131" s="468" t="s">
        <v>114</v>
      </c>
      <c r="D131" s="469"/>
      <c r="E131" s="254">
        <v>126.1</v>
      </c>
      <c r="F131" s="359"/>
      <c r="G131" s="255"/>
      <c r="H131" s="256"/>
      <c r="I131" s="251"/>
      <c r="J131" s="257"/>
      <c r="K131" s="251"/>
      <c r="M131" s="252" t="s">
        <v>114</v>
      </c>
      <c r="O131" s="241"/>
    </row>
    <row r="132" spans="1:15" ht="12.75">
      <c r="A132" s="250"/>
      <c r="B132" s="253"/>
      <c r="C132" s="468" t="s">
        <v>228</v>
      </c>
      <c r="D132" s="469"/>
      <c r="E132" s="254">
        <v>12.1</v>
      </c>
      <c r="F132" s="359"/>
      <c r="G132" s="255"/>
      <c r="H132" s="256"/>
      <c r="I132" s="251"/>
      <c r="J132" s="257"/>
      <c r="K132" s="251"/>
      <c r="M132" s="252" t="s">
        <v>228</v>
      </c>
      <c r="O132" s="241"/>
    </row>
    <row r="133" spans="1:80" ht="12.75">
      <c r="A133" s="242">
        <v>25</v>
      </c>
      <c r="B133" s="243" t="s">
        <v>231</v>
      </c>
      <c r="C133" s="244" t="s">
        <v>232</v>
      </c>
      <c r="D133" s="245" t="s">
        <v>112</v>
      </c>
      <c r="E133" s="246">
        <v>89.2</v>
      </c>
      <c r="F133" s="358"/>
      <c r="G133" s="247">
        <f>E133*F133</f>
        <v>0</v>
      </c>
      <c r="H133" s="248">
        <v>0.33075</v>
      </c>
      <c r="I133" s="249">
        <f>E133*H133</f>
        <v>29.5029</v>
      </c>
      <c r="J133" s="248">
        <v>0</v>
      </c>
      <c r="K133" s="249">
        <f>E133*J133</f>
        <v>0</v>
      </c>
      <c r="O133" s="241">
        <v>2</v>
      </c>
      <c r="AA133" s="214">
        <v>1</v>
      </c>
      <c r="AB133" s="214">
        <v>1</v>
      </c>
      <c r="AC133" s="214">
        <v>1</v>
      </c>
      <c r="AZ133" s="214">
        <v>1</v>
      </c>
      <c r="BA133" s="214">
        <f>IF(AZ133=1,G133,0)</f>
        <v>0</v>
      </c>
      <c r="BB133" s="214">
        <f>IF(AZ133=2,G133,0)</f>
        <v>0</v>
      </c>
      <c r="BC133" s="214">
        <f>IF(AZ133=3,G133,0)</f>
        <v>0</v>
      </c>
      <c r="BD133" s="214">
        <f>IF(AZ133=4,G133,0)</f>
        <v>0</v>
      </c>
      <c r="BE133" s="214">
        <f>IF(AZ133=5,G133,0)</f>
        <v>0</v>
      </c>
      <c r="CA133" s="241">
        <v>1</v>
      </c>
      <c r="CB133" s="241">
        <v>1</v>
      </c>
    </row>
    <row r="134" spans="1:15" ht="12.75">
      <c r="A134" s="250"/>
      <c r="B134" s="253"/>
      <c r="C134" s="468" t="s">
        <v>115</v>
      </c>
      <c r="D134" s="469"/>
      <c r="E134" s="254">
        <v>89.2</v>
      </c>
      <c r="F134" s="359"/>
      <c r="G134" s="255"/>
      <c r="H134" s="256"/>
      <c r="I134" s="251"/>
      <c r="J134" s="257"/>
      <c r="K134" s="251"/>
      <c r="M134" s="252" t="s">
        <v>115</v>
      </c>
      <c r="O134" s="241"/>
    </row>
    <row r="135" spans="1:80" ht="22.5">
      <c r="A135" s="242">
        <v>26</v>
      </c>
      <c r="B135" s="243" t="s">
        <v>233</v>
      </c>
      <c r="C135" s="244" t="s">
        <v>234</v>
      </c>
      <c r="D135" s="245" t="s">
        <v>112</v>
      </c>
      <c r="E135" s="246">
        <v>215.3</v>
      </c>
      <c r="F135" s="358"/>
      <c r="G135" s="247">
        <f>E135*F135</f>
        <v>0</v>
      </c>
      <c r="H135" s="248">
        <v>0.19825</v>
      </c>
      <c r="I135" s="249">
        <f>E135*H135</f>
        <v>42.68322500000001</v>
      </c>
      <c r="J135" s="248">
        <v>0</v>
      </c>
      <c r="K135" s="249">
        <f>E135*J135</f>
        <v>0</v>
      </c>
      <c r="O135" s="241">
        <v>2</v>
      </c>
      <c r="AA135" s="214">
        <v>1</v>
      </c>
      <c r="AB135" s="214">
        <v>1</v>
      </c>
      <c r="AC135" s="214">
        <v>1</v>
      </c>
      <c r="AZ135" s="214">
        <v>1</v>
      </c>
      <c r="BA135" s="214">
        <f>IF(AZ135=1,G135,0)</f>
        <v>0</v>
      </c>
      <c r="BB135" s="214">
        <f>IF(AZ135=2,G135,0)</f>
        <v>0</v>
      </c>
      <c r="BC135" s="214">
        <f>IF(AZ135=3,G135,0)</f>
        <v>0</v>
      </c>
      <c r="BD135" s="214">
        <f>IF(AZ135=4,G135,0)</f>
        <v>0</v>
      </c>
      <c r="BE135" s="214">
        <f>IF(AZ135=5,G135,0)</f>
        <v>0</v>
      </c>
      <c r="CA135" s="241">
        <v>1</v>
      </c>
      <c r="CB135" s="241">
        <v>1</v>
      </c>
    </row>
    <row r="136" spans="1:15" ht="12.75">
      <c r="A136" s="250"/>
      <c r="B136" s="253"/>
      <c r="C136" s="468" t="s">
        <v>113</v>
      </c>
      <c r="D136" s="469"/>
      <c r="E136" s="254">
        <v>0</v>
      </c>
      <c r="F136" s="359"/>
      <c r="G136" s="255"/>
      <c r="H136" s="256"/>
      <c r="I136" s="251"/>
      <c r="J136" s="257"/>
      <c r="K136" s="251"/>
      <c r="M136" s="252" t="s">
        <v>113</v>
      </c>
      <c r="O136" s="241"/>
    </row>
    <row r="137" spans="1:15" ht="12.75">
      <c r="A137" s="250"/>
      <c r="B137" s="253"/>
      <c r="C137" s="468" t="s">
        <v>114</v>
      </c>
      <c r="D137" s="469"/>
      <c r="E137" s="254">
        <v>126.1</v>
      </c>
      <c r="F137" s="359"/>
      <c r="G137" s="255"/>
      <c r="H137" s="256"/>
      <c r="I137" s="251"/>
      <c r="J137" s="257"/>
      <c r="K137" s="251"/>
      <c r="M137" s="252" t="s">
        <v>114</v>
      </c>
      <c r="O137" s="241"/>
    </row>
    <row r="138" spans="1:15" ht="12.75">
      <c r="A138" s="250"/>
      <c r="B138" s="253"/>
      <c r="C138" s="468" t="s">
        <v>115</v>
      </c>
      <c r="D138" s="469"/>
      <c r="E138" s="254">
        <v>89.2</v>
      </c>
      <c r="F138" s="359"/>
      <c r="G138" s="255"/>
      <c r="H138" s="256"/>
      <c r="I138" s="251"/>
      <c r="J138" s="257"/>
      <c r="K138" s="251"/>
      <c r="M138" s="252" t="s">
        <v>115</v>
      </c>
      <c r="O138" s="241"/>
    </row>
    <row r="139" spans="1:80" ht="22.5">
      <c r="A139" s="242">
        <v>27</v>
      </c>
      <c r="B139" s="243" t="s">
        <v>235</v>
      </c>
      <c r="C139" s="244" t="s">
        <v>236</v>
      </c>
      <c r="D139" s="245" t="s">
        <v>120</v>
      </c>
      <c r="E139" s="246">
        <v>311</v>
      </c>
      <c r="F139" s="358"/>
      <c r="G139" s="247">
        <f>E139*F139</f>
        <v>0</v>
      </c>
      <c r="H139" s="248">
        <v>0.12501</v>
      </c>
      <c r="I139" s="249">
        <f>E139*H139</f>
        <v>38.87811000000001</v>
      </c>
      <c r="J139" s="248">
        <v>0</v>
      </c>
      <c r="K139" s="249">
        <f>E139*J139</f>
        <v>0</v>
      </c>
      <c r="O139" s="241">
        <v>2</v>
      </c>
      <c r="AA139" s="214">
        <v>1</v>
      </c>
      <c r="AB139" s="214">
        <v>1</v>
      </c>
      <c r="AC139" s="214">
        <v>1</v>
      </c>
      <c r="AZ139" s="214">
        <v>1</v>
      </c>
      <c r="BA139" s="214">
        <f>IF(AZ139=1,G139,0)</f>
        <v>0</v>
      </c>
      <c r="BB139" s="214">
        <f>IF(AZ139=2,G139,0)</f>
        <v>0</v>
      </c>
      <c r="BC139" s="214">
        <f>IF(AZ139=3,G139,0)</f>
        <v>0</v>
      </c>
      <c r="BD139" s="214">
        <f>IF(AZ139=4,G139,0)</f>
        <v>0</v>
      </c>
      <c r="BE139" s="214">
        <f>IF(AZ139=5,G139,0)</f>
        <v>0</v>
      </c>
      <c r="CA139" s="241">
        <v>1</v>
      </c>
      <c r="CB139" s="241">
        <v>1</v>
      </c>
    </row>
    <row r="140" spans="1:15" ht="12.75">
      <c r="A140" s="250"/>
      <c r="B140" s="253"/>
      <c r="C140" s="468" t="s">
        <v>113</v>
      </c>
      <c r="D140" s="469"/>
      <c r="E140" s="254">
        <v>0</v>
      </c>
      <c r="F140" s="359"/>
      <c r="G140" s="255"/>
      <c r="H140" s="256"/>
      <c r="I140" s="251"/>
      <c r="J140" s="257"/>
      <c r="K140" s="251"/>
      <c r="M140" s="252" t="s">
        <v>113</v>
      </c>
      <c r="O140" s="241"/>
    </row>
    <row r="141" spans="1:15" ht="12.75">
      <c r="A141" s="250"/>
      <c r="B141" s="253"/>
      <c r="C141" s="468" t="s">
        <v>121</v>
      </c>
      <c r="D141" s="469"/>
      <c r="E141" s="254">
        <v>252.2</v>
      </c>
      <c r="F141" s="359"/>
      <c r="G141" s="255"/>
      <c r="H141" s="256"/>
      <c r="I141" s="251"/>
      <c r="J141" s="257"/>
      <c r="K141" s="251"/>
      <c r="M141" s="252" t="s">
        <v>121</v>
      </c>
      <c r="O141" s="241"/>
    </row>
    <row r="142" spans="1:15" ht="12.75">
      <c r="A142" s="250"/>
      <c r="B142" s="253"/>
      <c r="C142" s="468" t="s">
        <v>237</v>
      </c>
      <c r="D142" s="469"/>
      <c r="E142" s="254">
        <v>24.2</v>
      </c>
      <c r="F142" s="359"/>
      <c r="G142" s="255"/>
      <c r="H142" s="256"/>
      <c r="I142" s="251"/>
      <c r="J142" s="257"/>
      <c r="K142" s="251"/>
      <c r="M142" s="252" t="s">
        <v>237</v>
      </c>
      <c r="O142" s="241"/>
    </row>
    <row r="143" spans="1:15" ht="12.75">
      <c r="A143" s="250"/>
      <c r="B143" s="253"/>
      <c r="C143" s="468" t="s">
        <v>122</v>
      </c>
      <c r="D143" s="469"/>
      <c r="E143" s="254">
        <v>34.6</v>
      </c>
      <c r="F143" s="359"/>
      <c r="G143" s="255"/>
      <c r="H143" s="256"/>
      <c r="I143" s="251"/>
      <c r="J143" s="257"/>
      <c r="K143" s="251"/>
      <c r="M143" s="252" t="s">
        <v>122</v>
      </c>
      <c r="O143" s="241"/>
    </row>
    <row r="144" spans="1:80" ht="22.5">
      <c r="A144" s="242">
        <v>28</v>
      </c>
      <c r="B144" s="243" t="s">
        <v>238</v>
      </c>
      <c r="C144" s="244" t="s">
        <v>239</v>
      </c>
      <c r="D144" s="245" t="s">
        <v>112</v>
      </c>
      <c r="E144" s="246">
        <v>8.7</v>
      </c>
      <c r="F144" s="358"/>
      <c r="G144" s="247">
        <f>E144*F144</f>
        <v>0</v>
      </c>
      <c r="H144" s="248">
        <v>0.65983</v>
      </c>
      <c r="I144" s="249">
        <f>E144*H144</f>
        <v>5.740521</v>
      </c>
      <c r="J144" s="248">
        <v>-0.88</v>
      </c>
      <c r="K144" s="249">
        <f>E144*J144</f>
        <v>-7.656</v>
      </c>
      <c r="O144" s="241">
        <v>2</v>
      </c>
      <c r="AA144" s="214">
        <v>2</v>
      </c>
      <c r="AB144" s="214">
        <v>1</v>
      </c>
      <c r="AC144" s="214">
        <v>1</v>
      </c>
      <c r="AZ144" s="214">
        <v>1</v>
      </c>
      <c r="BA144" s="214">
        <f>IF(AZ144=1,G144,0)</f>
        <v>0</v>
      </c>
      <c r="BB144" s="214">
        <f>IF(AZ144=2,G144,0)</f>
        <v>0</v>
      </c>
      <c r="BC144" s="214">
        <f>IF(AZ144=3,G144,0)</f>
        <v>0</v>
      </c>
      <c r="BD144" s="214">
        <f>IF(AZ144=4,G144,0)</f>
        <v>0</v>
      </c>
      <c r="BE144" s="214">
        <f>IF(AZ144=5,G144,0)</f>
        <v>0</v>
      </c>
      <c r="CA144" s="241">
        <v>2</v>
      </c>
      <c r="CB144" s="241">
        <v>1</v>
      </c>
    </row>
    <row r="145" spans="1:15" ht="12.75">
      <c r="A145" s="250"/>
      <c r="B145" s="253"/>
      <c r="C145" s="468" t="s">
        <v>113</v>
      </c>
      <c r="D145" s="469"/>
      <c r="E145" s="254">
        <v>0</v>
      </c>
      <c r="F145" s="359"/>
      <c r="G145" s="255"/>
      <c r="H145" s="256"/>
      <c r="I145" s="251"/>
      <c r="J145" s="257"/>
      <c r="K145" s="251"/>
      <c r="M145" s="252" t="s">
        <v>113</v>
      </c>
      <c r="O145" s="241"/>
    </row>
    <row r="146" spans="1:15" ht="12.75">
      <c r="A146" s="250"/>
      <c r="B146" s="253"/>
      <c r="C146" s="468" t="s">
        <v>240</v>
      </c>
      <c r="D146" s="469"/>
      <c r="E146" s="254">
        <v>8.7</v>
      </c>
      <c r="F146" s="359"/>
      <c r="G146" s="255"/>
      <c r="H146" s="256"/>
      <c r="I146" s="251"/>
      <c r="J146" s="257"/>
      <c r="K146" s="251"/>
      <c r="M146" s="252" t="s">
        <v>240</v>
      </c>
      <c r="O146" s="241"/>
    </row>
    <row r="147" spans="1:80" ht="22.5">
      <c r="A147" s="242">
        <v>29</v>
      </c>
      <c r="B147" s="243" t="s">
        <v>241</v>
      </c>
      <c r="C147" s="244" t="s">
        <v>242</v>
      </c>
      <c r="D147" s="245" t="s">
        <v>112</v>
      </c>
      <c r="E147" s="246">
        <v>13</v>
      </c>
      <c r="F147" s="358"/>
      <c r="G147" s="247">
        <f>E147*F147</f>
        <v>0</v>
      </c>
      <c r="H147" s="248">
        <v>0.65983</v>
      </c>
      <c r="I147" s="249">
        <f>E147*H147</f>
        <v>8.57779</v>
      </c>
      <c r="J147" s="248">
        <v>-0.88</v>
      </c>
      <c r="K147" s="249">
        <f>E147*J147</f>
        <v>-11.44</v>
      </c>
      <c r="O147" s="241">
        <v>2</v>
      </c>
      <c r="AA147" s="214">
        <v>2</v>
      </c>
      <c r="AB147" s="214">
        <v>1</v>
      </c>
      <c r="AC147" s="214">
        <v>1</v>
      </c>
      <c r="AZ147" s="214">
        <v>1</v>
      </c>
      <c r="BA147" s="214">
        <f>IF(AZ147=1,G147,0)</f>
        <v>0</v>
      </c>
      <c r="BB147" s="214">
        <f>IF(AZ147=2,G147,0)</f>
        <v>0</v>
      </c>
      <c r="BC147" s="214">
        <f>IF(AZ147=3,G147,0)</f>
        <v>0</v>
      </c>
      <c r="BD147" s="214">
        <f>IF(AZ147=4,G147,0)</f>
        <v>0</v>
      </c>
      <c r="BE147" s="214">
        <f>IF(AZ147=5,G147,0)</f>
        <v>0</v>
      </c>
      <c r="CA147" s="241">
        <v>2</v>
      </c>
      <c r="CB147" s="241">
        <v>1</v>
      </c>
    </row>
    <row r="148" spans="1:15" ht="12.75">
      <c r="A148" s="250"/>
      <c r="B148" s="253"/>
      <c r="C148" s="468" t="s">
        <v>243</v>
      </c>
      <c r="D148" s="469"/>
      <c r="E148" s="254">
        <v>13</v>
      </c>
      <c r="F148" s="359"/>
      <c r="G148" s="255"/>
      <c r="H148" s="256"/>
      <c r="I148" s="251"/>
      <c r="J148" s="257"/>
      <c r="K148" s="251"/>
      <c r="M148" s="252" t="s">
        <v>243</v>
      </c>
      <c r="O148" s="241"/>
    </row>
    <row r="149" spans="1:57" ht="12.75">
      <c r="A149" s="258"/>
      <c r="B149" s="259" t="s">
        <v>102</v>
      </c>
      <c r="C149" s="260" t="s">
        <v>225</v>
      </c>
      <c r="D149" s="261"/>
      <c r="E149" s="262"/>
      <c r="F149" s="360"/>
      <c r="G149" s="264">
        <f>SUM(G123:G148)</f>
        <v>0</v>
      </c>
      <c r="H149" s="265"/>
      <c r="I149" s="266">
        <f>SUM(I123:I148)</f>
        <v>201.88140599999997</v>
      </c>
      <c r="J149" s="265"/>
      <c r="K149" s="266">
        <f>SUM(K123:K148)</f>
        <v>-19.096</v>
      </c>
      <c r="O149" s="241">
        <v>4</v>
      </c>
      <c r="BA149" s="267">
        <f>SUM(BA123:BA148)</f>
        <v>0</v>
      </c>
      <c r="BB149" s="267">
        <f>SUM(BB123:BB148)</f>
        <v>0</v>
      </c>
      <c r="BC149" s="267">
        <f>SUM(BC123:BC148)</f>
        <v>0</v>
      </c>
      <c r="BD149" s="267">
        <f>SUM(BD123:BD148)</f>
        <v>0</v>
      </c>
      <c r="BE149" s="267">
        <f>SUM(BE123:BE148)</f>
        <v>0</v>
      </c>
    </row>
    <row r="150" spans="1:15" ht="12.75">
      <c r="A150" s="231" t="s">
        <v>98</v>
      </c>
      <c r="B150" s="232" t="s">
        <v>244</v>
      </c>
      <c r="C150" s="233" t="s">
        <v>245</v>
      </c>
      <c r="D150" s="234"/>
      <c r="E150" s="235"/>
      <c r="F150" s="361"/>
      <c r="G150" s="236"/>
      <c r="H150" s="237"/>
      <c r="I150" s="238"/>
      <c r="J150" s="239"/>
      <c r="K150" s="240"/>
      <c r="O150" s="241">
        <v>1</v>
      </c>
    </row>
    <row r="151" spans="1:80" ht="12.75">
      <c r="A151" s="242">
        <v>30</v>
      </c>
      <c r="B151" s="243" t="s">
        <v>247</v>
      </c>
      <c r="C151" s="244" t="s">
        <v>248</v>
      </c>
      <c r="D151" s="245" t="s">
        <v>112</v>
      </c>
      <c r="E151" s="246">
        <v>302.7921</v>
      </c>
      <c r="F151" s="358"/>
      <c r="G151" s="247">
        <f>E151*F151</f>
        <v>0</v>
      </c>
      <c r="H151" s="248">
        <v>4E-05</v>
      </c>
      <c r="I151" s="249">
        <f>E151*H151</f>
        <v>0.012111684000000001</v>
      </c>
      <c r="J151" s="248">
        <v>0</v>
      </c>
      <c r="K151" s="249">
        <f>E151*J151</f>
        <v>0</v>
      </c>
      <c r="O151" s="241">
        <v>2</v>
      </c>
      <c r="AA151" s="214">
        <v>1</v>
      </c>
      <c r="AB151" s="214">
        <v>1</v>
      </c>
      <c r="AC151" s="214">
        <v>1</v>
      </c>
      <c r="AZ151" s="214">
        <v>1</v>
      </c>
      <c r="BA151" s="214">
        <f>IF(AZ151=1,G151,0)</f>
        <v>0</v>
      </c>
      <c r="BB151" s="214">
        <f>IF(AZ151=2,G151,0)</f>
        <v>0</v>
      </c>
      <c r="BC151" s="214">
        <f>IF(AZ151=3,G151,0)</f>
        <v>0</v>
      </c>
      <c r="BD151" s="214">
        <f>IF(AZ151=4,G151,0)</f>
        <v>0</v>
      </c>
      <c r="BE151" s="214">
        <f>IF(AZ151=5,G151,0)</f>
        <v>0</v>
      </c>
      <c r="CA151" s="241">
        <v>1</v>
      </c>
      <c r="CB151" s="241">
        <v>1</v>
      </c>
    </row>
    <row r="152" spans="1:15" ht="12.75">
      <c r="A152" s="250"/>
      <c r="B152" s="253"/>
      <c r="C152" s="468" t="s">
        <v>181</v>
      </c>
      <c r="D152" s="469"/>
      <c r="E152" s="254">
        <v>0</v>
      </c>
      <c r="F152" s="359"/>
      <c r="G152" s="255"/>
      <c r="H152" s="256"/>
      <c r="I152" s="251"/>
      <c r="J152" s="257"/>
      <c r="K152" s="251"/>
      <c r="M152" s="252" t="s">
        <v>181</v>
      </c>
      <c r="O152" s="241"/>
    </row>
    <row r="153" spans="1:15" ht="12.75">
      <c r="A153" s="250"/>
      <c r="B153" s="253"/>
      <c r="C153" s="468" t="s">
        <v>249</v>
      </c>
      <c r="D153" s="469"/>
      <c r="E153" s="254">
        <v>1.773</v>
      </c>
      <c r="F153" s="359"/>
      <c r="G153" s="255"/>
      <c r="H153" s="256"/>
      <c r="I153" s="251"/>
      <c r="J153" s="257"/>
      <c r="K153" s="251"/>
      <c r="M153" s="252" t="s">
        <v>249</v>
      </c>
      <c r="O153" s="241"/>
    </row>
    <row r="154" spans="1:15" ht="12.75">
      <c r="A154" s="250"/>
      <c r="B154" s="253"/>
      <c r="C154" s="468" t="s">
        <v>250</v>
      </c>
      <c r="D154" s="469"/>
      <c r="E154" s="254">
        <v>5.911</v>
      </c>
      <c r="F154" s="359"/>
      <c r="G154" s="255"/>
      <c r="H154" s="256"/>
      <c r="I154" s="251"/>
      <c r="J154" s="257"/>
      <c r="K154" s="251"/>
      <c r="M154" s="252" t="s">
        <v>250</v>
      </c>
      <c r="O154" s="241"/>
    </row>
    <row r="155" spans="1:15" ht="12.75">
      <c r="A155" s="250"/>
      <c r="B155" s="253"/>
      <c r="C155" s="468" t="s">
        <v>251</v>
      </c>
      <c r="D155" s="469"/>
      <c r="E155" s="254">
        <v>3.1625</v>
      </c>
      <c r="F155" s="359"/>
      <c r="G155" s="255"/>
      <c r="H155" s="256"/>
      <c r="I155" s="251"/>
      <c r="J155" s="257"/>
      <c r="K155" s="251"/>
      <c r="M155" s="252" t="s">
        <v>251</v>
      </c>
      <c r="O155" s="241"/>
    </row>
    <row r="156" spans="1:15" ht="12.75">
      <c r="A156" s="250"/>
      <c r="B156" s="253"/>
      <c r="C156" s="470" t="s">
        <v>128</v>
      </c>
      <c r="D156" s="469"/>
      <c r="E156" s="278">
        <v>10.846499999999999</v>
      </c>
      <c r="F156" s="359"/>
      <c r="G156" s="255"/>
      <c r="H156" s="256"/>
      <c r="I156" s="251"/>
      <c r="J156" s="257"/>
      <c r="K156" s="251"/>
      <c r="M156" s="252" t="s">
        <v>128</v>
      </c>
      <c r="O156" s="241"/>
    </row>
    <row r="157" spans="1:15" ht="12.75">
      <c r="A157" s="250"/>
      <c r="B157" s="253"/>
      <c r="C157" s="468" t="s">
        <v>186</v>
      </c>
      <c r="D157" s="469"/>
      <c r="E157" s="254">
        <v>0</v>
      </c>
      <c r="F157" s="359"/>
      <c r="G157" s="255"/>
      <c r="H157" s="256"/>
      <c r="I157" s="251"/>
      <c r="J157" s="257"/>
      <c r="K157" s="251"/>
      <c r="M157" s="252" t="s">
        <v>186</v>
      </c>
      <c r="O157" s="241"/>
    </row>
    <row r="158" spans="1:15" ht="12.75">
      <c r="A158" s="250"/>
      <c r="B158" s="253"/>
      <c r="C158" s="468" t="s">
        <v>252</v>
      </c>
      <c r="D158" s="469"/>
      <c r="E158" s="254">
        <v>32.19</v>
      </c>
      <c r="F158" s="359"/>
      <c r="G158" s="255"/>
      <c r="H158" s="256"/>
      <c r="I158" s="251"/>
      <c r="J158" s="257"/>
      <c r="K158" s="251"/>
      <c r="M158" s="252" t="s">
        <v>252</v>
      </c>
      <c r="O158" s="241"/>
    </row>
    <row r="159" spans="1:15" ht="12.75">
      <c r="A159" s="250"/>
      <c r="B159" s="253"/>
      <c r="C159" s="468" t="s">
        <v>253</v>
      </c>
      <c r="D159" s="469"/>
      <c r="E159" s="254">
        <v>7.05</v>
      </c>
      <c r="F159" s="359"/>
      <c r="G159" s="255"/>
      <c r="H159" s="256"/>
      <c r="I159" s="251"/>
      <c r="J159" s="257"/>
      <c r="K159" s="251"/>
      <c r="M159" s="252" t="s">
        <v>253</v>
      </c>
      <c r="O159" s="241"/>
    </row>
    <row r="160" spans="1:15" ht="12.75">
      <c r="A160" s="250"/>
      <c r="B160" s="253"/>
      <c r="C160" s="468" t="s">
        <v>254</v>
      </c>
      <c r="D160" s="469"/>
      <c r="E160" s="254">
        <v>16.56</v>
      </c>
      <c r="F160" s="359"/>
      <c r="G160" s="255"/>
      <c r="H160" s="256"/>
      <c r="I160" s="251"/>
      <c r="J160" s="257"/>
      <c r="K160" s="251"/>
      <c r="M160" s="252" t="s">
        <v>254</v>
      </c>
      <c r="O160" s="241"/>
    </row>
    <row r="161" spans="1:15" ht="12.75">
      <c r="A161" s="250"/>
      <c r="B161" s="253"/>
      <c r="C161" s="468" t="s">
        <v>255</v>
      </c>
      <c r="D161" s="469"/>
      <c r="E161" s="254">
        <v>7.569</v>
      </c>
      <c r="F161" s="359"/>
      <c r="G161" s="255"/>
      <c r="H161" s="256"/>
      <c r="I161" s="251"/>
      <c r="J161" s="257"/>
      <c r="K161" s="251"/>
      <c r="M161" s="252" t="s">
        <v>255</v>
      </c>
      <c r="O161" s="241"/>
    </row>
    <row r="162" spans="1:15" ht="12.75">
      <c r="A162" s="250"/>
      <c r="B162" s="253"/>
      <c r="C162" s="468" t="s">
        <v>256</v>
      </c>
      <c r="D162" s="469"/>
      <c r="E162" s="254">
        <v>3.06</v>
      </c>
      <c r="F162" s="359"/>
      <c r="G162" s="255"/>
      <c r="H162" s="256"/>
      <c r="I162" s="251"/>
      <c r="J162" s="257"/>
      <c r="K162" s="251"/>
      <c r="M162" s="252" t="s">
        <v>256</v>
      </c>
      <c r="O162" s="241"/>
    </row>
    <row r="163" spans="1:15" ht="12.75">
      <c r="A163" s="250"/>
      <c r="B163" s="253"/>
      <c r="C163" s="468" t="s">
        <v>257</v>
      </c>
      <c r="D163" s="469"/>
      <c r="E163" s="254">
        <v>3.36</v>
      </c>
      <c r="F163" s="359"/>
      <c r="G163" s="255"/>
      <c r="H163" s="256"/>
      <c r="I163" s="251"/>
      <c r="J163" s="257"/>
      <c r="K163" s="251"/>
      <c r="M163" s="252" t="s">
        <v>257</v>
      </c>
      <c r="O163" s="241"/>
    </row>
    <row r="164" spans="1:15" ht="12.75">
      <c r="A164" s="250"/>
      <c r="B164" s="253"/>
      <c r="C164" s="468" t="s">
        <v>258</v>
      </c>
      <c r="D164" s="469"/>
      <c r="E164" s="254">
        <v>0.3025</v>
      </c>
      <c r="F164" s="359"/>
      <c r="G164" s="255"/>
      <c r="H164" s="256"/>
      <c r="I164" s="251"/>
      <c r="J164" s="257"/>
      <c r="K164" s="251"/>
      <c r="M164" s="252" t="s">
        <v>258</v>
      </c>
      <c r="O164" s="241"/>
    </row>
    <row r="165" spans="1:15" ht="12.75">
      <c r="A165" s="250"/>
      <c r="B165" s="253"/>
      <c r="C165" s="468" t="s">
        <v>259</v>
      </c>
      <c r="D165" s="469"/>
      <c r="E165" s="254">
        <v>6.075</v>
      </c>
      <c r="F165" s="359"/>
      <c r="G165" s="255"/>
      <c r="H165" s="256"/>
      <c r="I165" s="251"/>
      <c r="J165" s="257"/>
      <c r="K165" s="251"/>
      <c r="M165" s="252" t="s">
        <v>259</v>
      </c>
      <c r="O165" s="241"/>
    </row>
    <row r="166" spans="1:15" ht="12.75">
      <c r="A166" s="250"/>
      <c r="B166" s="253"/>
      <c r="C166" s="468" t="s">
        <v>260</v>
      </c>
      <c r="D166" s="469"/>
      <c r="E166" s="254">
        <v>1.725</v>
      </c>
      <c r="F166" s="359"/>
      <c r="G166" s="255"/>
      <c r="H166" s="256"/>
      <c r="I166" s="251"/>
      <c r="J166" s="257"/>
      <c r="K166" s="251"/>
      <c r="M166" s="252" t="s">
        <v>260</v>
      </c>
      <c r="O166" s="241"/>
    </row>
    <row r="167" spans="1:15" ht="12.75">
      <c r="A167" s="250"/>
      <c r="B167" s="253"/>
      <c r="C167" s="468" t="s">
        <v>261</v>
      </c>
      <c r="D167" s="469"/>
      <c r="E167" s="254">
        <v>2.7225</v>
      </c>
      <c r="F167" s="359"/>
      <c r="G167" s="255"/>
      <c r="H167" s="256"/>
      <c r="I167" s="251"/>
      <c r="J167" s="257"/>
      <c r="K167" s="251"/>
      <c r="M167" s="252" t="s">
        <v>261</v>
      </c>
      <c r="O167" s="241"/>
    </row>
    <row r="168" spans="1:15" ht="12.75">
      <c r="A168" s="250"/>
      <c r="B168" s="253"/>
      <c r="C168" s="468" t="s">
        <v>262</v>
      </c>
      <c r="D168" s="469"/>
      <c r="E168" s="254">
        <v>28.08</v>
      </c>
      <c r="F168" s="359"/>
      <c r="G168" s="255"/>
      <c r="H168" s="256"/>
      <c r="I168" s="251"/>
      <c r="J168" s="257"/>
      <c r="K168" s="251"/>
      <c r="M168" s="252" t="s">
        <v>262</v>
      </c>
      <c r="O168" s="241"/>
    </row>
    <row r="169" spans="1:15" ht="12.75">
      <c r="A169" s="250"/>
      <c r="B169" s="253"/>
      <c r="C169" s="468" t="s">
        <v>263</v>
      </c>
      <c r="D169" s="469"/>
      <c r="E169" s="254">
        <v>10.0788</v>
      </c>
      <c r="F169" s="359"/>
      <c r="G169" s="255"/>
      <c r="H169" s="256"/>
      <c r="I169" s="251"/>
      <c r="J169" s="257"/>
      <c r="K169" s="251"/>
      <c r="M169" s="252" t="s">
        <v>263</v>
      </c>
      <c r="O169" s="241"/>
    </row>
    <row r="170" spans="1:15" ht="12.75">
      <c r="A170" s="250"/>
      <c r="B170" s="253"/>
      <c r="C170" s="468" t="s">
        <v>264</v>
      </c>
      <c r="D170" s="469"/>
      <c r="E170" s="254">
        <v>57.6</v>
      </c>
      <c r="F170" s="359"/>
      <c r="G170" s="255"/>
      <c r="H170" s="256"/>
      <c r="I170" s="251"/>
      <c r="J170" s="257"/>
      <c r="K170" s="251"/>
      <c r="M170" s="252" t="s">
        <v>264</v>
      </c>
      <c r="O170" s="241"/>
    </row>
    <row r="171" spans="1:15" ht="12.75">
      <c r="A171" s="250"/>
      <c r="B171" s="253"/>
      <c r="C171" s="468" t="s">
        <v>265</v>
      </c>
      <c r="D171" s="469"/>
      <c r="E171" s="254">
        <v>14.43</v>
      </c>
      <c r="F171" s="359"/>
      <c r="G171" s="255"/>
      <c r="H171" s="256"/>
      <c r="I171" s="251"/>
      <c r="J171" s="257"/>
      <c r="K171" s="251"/>
      <c r="M171" s="252" t="s">
        <v>265</v>
      </c>
      <c r="O171" s="241"/>
    </row>
    <row r="172" spans="1:15" ht="12.75">
      <c r="A172" s="250"/>
      <c r="B172" s="253"/>
      <c r="C172" s="468" t="s">
        <v>266</v>
      </c>
      <c r="D172" s="469"/>
      <c r="E172" s="254">
        <v>28.8</v>
      </c>
      <c r="F172" s="359"/>
      <c r="G172" s="255"/>
      <c r="H172" s="256"/>
      <c r="I172" s="251"/>
      <c r="J172" s="257"/>
      <c r="K172" s="251"/>
      <c r="M172" s="252" t="s">
        <v>266</v>
      </c>
      <c r="O172" s="241"/>
    </row>
    <row r="173" spans="1:15" ht="12.75">
      <c r="A173" s="250"/>
      <c r="B173" s="253"/>
      <c r="C173" s="468" t="s">
        <v>267</v>
      </c>
      <c r="D173" s="469"/>
      <c r="E173" s="254">
        <v>2.52</v>
      </c>
      <c r="F173" s="359"/>
      <c r="G173" s="255"/>
      <c r="H173" s="256"/>
      <c r="I173" s="251"/>
      <c r="J173" s="257"/>
      <c r="K173" s="251"/>
      <c r="M173" s="252" t="s">
        <v>267</v>
      </c>
      <c r="O173" s="241"/>
    </row>
    <row r="174" spans="1:15" ht="12.75">
      <c r="A174" s="250"/>
      <c r="B174" s="253"/>
      <c r="C174" s="468" t="s">
        <v>268</v>
      </c>
      <c r="D174" s="469"/>
      <c r="E174" s="254">
        <v>3.24</v>
      </c>
      <c r="F174" s="359"/>
      <c r="G174" s="255"/>
      <c r="H174" s="256"/>
      <c r="I174" s="251"/>
      <c r="J174" s="257"/>
      <c r="K174" s="251"/>
      <c r="M174" s="252" t="s">
        <v>268</v>
      </c>
      <c r="O174" s="241"/>
    </row>
    <row r="175" spans="1:15" ht="12.75">
      <c r="A175" s="250"/>
      <c r="B175" s="253"/>
      <c r="C175" s="468" t="s">
        <v>269</v>
      </c>
      <c r="D175" s="469"/>
      <c r="E175" s="254">
        <v>6.48</v>
      </c>
      <c r="F175" s="359"/>
      <c r="G175" s="255"/>
      <c r="H175" s="256"/>
      <c r="I175" s="251"/>
      <c r="J175" s="257"/>
      <c r="K175" s="251"/>
      <c r="M175" s="252" t="s">
        <v>269</v>
      </c>
      <c r="O175" s="241"/>
    </row>
    <row r="176" spans="1:15" ht="12.75">
      <c r="A176" s="250"/>
      <c r="B176" s="253"/>
      <c r="C176" s="468" t="s">
        <v>270</v>
      </c>
      <c r="D176" s="469"/>
      <c r="E176" s="254">
        <v>0.2975</v>
      </c>
      <c r="F176" s="359"/>
      <c r="G176" s="255"/>
      <c r="H176" s="256"/>
      <c r="I176" s="251"/>
      <c r="J176" s="257"/>
      <c r="K176" s="251"/>
      <c r="M176" s="252" t="s">
        <v>270</v>
      </c>
      <c r="O176" s="241"/>
    </row>
    <row r="177" spans="1:15" ht="12.75">
      <c r="A177" s="250"/>
      <c r="B177" s="253"/>
      <c r="C177" s="468" t="s">
        <v>271</v>
      </c>
      <c r="D177" s="469"/>
      <c r="E177" s="254">
        <v>1.02</v>
      </c>
      <c r="F177" s="359"/>
      <c r="G177" s="255"/>
      <c r="H177" s="256"/>
      <c r="I177" s="251"/>
      <c r="J177" s="257"/>
      <c r="K177" s="251"/>
      <c r="M177" s="252" t="s">
        <v>271</v>
      </c>
      <c r="O177" s="241"/>
    </row>
    <row r="178" spans="1:15" ht="12.75">
      <c r="A178" s="250"/>
      <c r="B178" s="253"/>
      <c r="C178" s="468" t="s">
        <v>272</v>
      </c>
      <c r="D178" s="469"/>
      <c r="E178" s="254">
        <v>1.9575</v>
      </c>
      <c r="F178" s="359"/>
      <c r="G178" s="255"/>
      <c r="H178" s="256"/>
      <c r="I178" s="251"/>
      <c r="J178" s="257"/>
      <c r="K178" s="251"/>
      <c r="M178" s="252" t="s">
        <v>272</v>
      </c>
      <c r="O178" s="241"/>
    </row>
    <row r="179" spans="1:15" ht="12.75">
      <c r="A179" s="250"/>
      <c r="B179" s="253"/>
      <c r="C179" s="470" t="s">
        <v>128</v>
      </c>
      <c r="D179" s="469"/>
      <c r="E179" s="278">
        <v>235.11780000000005</v>
      </c>
      <c r="F179" s="359"/>
      <c r="G179" s="255"/>
      <c r="H179" s="256"/>
      <c r="I179" s="251"/>
      <c r="J179" s="257"/>
      <c r="K179" s="251"/>
      <c r="M179" s="252" t="s">
        <v>128</v>
      </c>
      <c r="O179" s="241"/>
    </row>
    <row r="180" spans="1:15" ht="12.75">
      <c r="A180" s="250"/>
      <c r="B180" s="253"/>
      <c r="C180" s="468" t="s">
        <v>273</v>
      </c>
      <c r="D180" s="469"/>
      <c r="E180" s="254">
        <v>26.8768</v>
      </c>
      <c r="F180" s="359"/>
      <c r="G180" s="255"/>
      <c r="H180" s="256"/>
      <c r="I180" s="251"/>
      <c r="J180" s="257"/>
      <c r="K180" s="251"/>
      <c r="M180" s="252" t="s">
        <v>273</v>
      </c>
      <c r="O180" s="241"/>
    </row>
    <row r="181" spans="1:15" ht="12.75">
      <c r="A181" s="250"/>
      <c r="B181" s="253"/>
      <c r="C181" s="468" t="s">
        <v>274</v>
      </c>
      <c r="D181" s="469"/>
      <c r="E181" s="254">
        <v>6.313</v>
      </c>
      <c r="F181" s="359"/>
      <c r="G181" s="255"/>
      <c r="H181" s="256"/>
      <c r="I181" s="251"/>
      <c r="J181" s="257"/>
      <c r="K181" s="251"/>
      <c r="M181" s="252" t="s">
        <v>274</v>
      </c>
      <c r="O181" s="241"/>
    </row>
    <row r="182" spans="1:15" ht="12.75">
      <c r="A182" s="250"/>
      <c r="B182" s="253"/>
      <c r="C182" s="468" t="s">
        <v>275</v>
      </c>
      <c r="D182" s="469"/>
      <c r="E182" s="254">
        <v>3.78</v>
      </c>
      <c r="F182" s="359"/>
      <c r="G182" s="255"/>
      <c r="H182" s="256"/>
      <c r="I182" s="251"/>
      <c r="J182" s="257"/>
      <c r="K182" s="251"/>
      <c r="M182" s="252" t="s">
        <v>275</v>
      </c>
      <c r="O182" s="241"/>
    </row>
    <row r="183" spans="1:15" ht="12.75">
      <c r="A183" s="250"/>
      <c r="B183" s="253"/>
      <c r="C183" s="468" t="s">
        <v>276</v>
      </c>
      <c r="D183" s="469"/>
      <c r="E183" s="254">
        <v>4.42</v>
      </c>
      <c r="F183" s="359"/>
      <c r="G183" s="255"/>
      <c r="H183" s="256"/>
      <c r="I183" s="251"/>
      <c r="J183" s="257"/>
      <c r="K183" s="251"/>
      <c r="M183" s="252" t="s">
        <v>276</v>
      </c>
      <c r="O183" s="241"/>
    </row>
    <row r="184" spans="1:15" ht="12.75">
      <c r="A184" s="250"/>
      <c r="B184" s="253"/>
      <c r="C184" s="468" t="s">
        <v>277</v>
      </c>
      <c r="D184" s="469"/>
      <c r="E184" s="254">
        <v>2.024</v>
      </c>
      <c r="F184" s="359"/>
      <c r="G184" s="255"/>
      <c r="H184" s="256"/>
      <c r="I184" s="251"/>
      <c r="J184" s="257"/>
      <c r="K184" s="251"/>
      <c r="M184" s="252" t="s">
        <v>277</v>
      </c>
      <c r="O184" s="241"/>
    </row>
    <row r="185" spans="1:15" ht="12.75">
      <c r="A185" s="250"/>
      <c r="B185" s="253"/>
      <c r="C185" s="468" t="s">
        <v>278</v>
      </c>
      <c r="D185" s="469"/>
      <c r="E185" s="254">
        <v>1.8</v>
      </c>
      <c r="F185" s="359"/>
      <c r="G185" s="255"/>
      <c r="H185" s="256"/>
      <c r="I185" s="251"/>
      <c r="J185" s="257"/>
      <c r="K185" s="251"/>
      <c r="M185" s="252" t="s">
        <v>278</v>
      </c>
      <c r="O185" s="241"/>
    </row>
    <row r="186" spans="1:15" ht="12.75">
      <c r="A186" s="250"/>
      <c r="B186" s="253"/>
      <c r="C186" s="468" t="s">
        <v>279</v>
      </c>
      <c r="D186" s="469"/>
      <c r="E186" s="254">
        <v>7.744</v>
      </c>
      <c r="F186" s="359"/>
      <c r="G186" s="255"/>
      <c r="H186" s="256"/>
      <c r="I186" s="251"/>
      <c r="J186" s="257"/>
      <c r="K186" s="251"/>
      <c r="M186" s="252" t="s">
        <v>279</v>
      </c>
      <c r="O186" s="241"/>
    </row>
    <row r="187" spans="1:15" ht="12.75">
      <c r="A187" s="250"/>
      <c r="B187" s="253"/>
      <c r="C187" s="468" t="s">
        <v>280</v>
      </c>
      <c r="D187" s="469"/>
      <c r="E187" s="254">
        <v>3.87</v>
      </c>
      <c r="F187" s="359"/>
      <c r="G187" s="255"/>
      <c r="H187" s="256"/>
      <c r="I187" s="251"/>
      <c r="J187" s="257"/>
      <c r="K187" s="251"/>
      <c r="M187" s="252" t="s">
        <v>280</v>
      </c>
      <c r="O187" s="241"/>
    </row>
    <row r="188" spans="1:15" ht="12.75">
      <c r="A188" s="250"/>
      <c r="B188" s="253"/>
      <c r="C188" s="470" t="s">
        <v>128</v>
      </c>
      <c r="D188" s="469"/>
      <c r="E188" s="278">
        <v>56.827799999999996</v>
      </c>
      <c r="F188" s="359"/>
      <c r="G188" s="255"/>
      <c r="H188" s="256"/>
      <c r="I188" s="251"/>
      <c r="J188" s="257"/>
      <c r="K188" s="251"/>
      <c r="M188" s="252" t="s">
        <v>128</v>
      </c>
      <c r="O188" s="241"/>
    </row>
    <row r="189" spans="1:80" ht="12.75">
      <c r="A189" s="242">
        <v>31</v>
      </c>
      <c r="B189" s="243" t="s">
        <v>281</v>
      </c>
      <c r="C189" s="244" t="s">
        <v>282</v>
      </c>
      <c r="D189" s="245" t="s">
        <v>112</v>
      </c>
      <c r="E189" s="246">
        <v>20.35</v>
      </c>
      <c r="F189" s="358"/>
      <c r="G189" s="247">
        <f>E189*F189</f>
        <v>0</v>
      </c>
      <c r="H189" s="248">
        <v>0.01888</v>
      </c>
      <c r="I189" s="249">
        <f>E189*H189</f>
        <v>0.38420800000000005</v>
      </c>
      <c r="J189" s="248">
        <v>0</v>
      </c>
      <c r="K189" s="249">
        <f>E189*J189</f>
        <v>0</v>
      </c>
      <c r="O189" s="241">
        <v>2</v>
      </c>
      <c r="AA189" s="214">
        <v>1</v>
      </c>
      <c r="AB189" s="214">
        <v>1</v>
      </c>
      <c r="AC189" s="214">
        <v>1</v>
      </c>
      <c r="AZ189" s="214">
        <v>1</v>
      </c>
      <c r="BA189" s="214">
        <f>IF(AZ189=1,G189,0)</f>
        <v>0</v>
      </c>
      <c r="BB189" s="214">
        <f>IF(AZ189=2,G189,0)</f>
        <v>0</v>
      </c>
      <c r="BC189" s="214">
        <f>IF(AZ189=3,G189,0)</f>
        <v>0</v>
      </c>
      <c r="BD189" s="214">
        <f>IF(AZ189=4,G189,0)</f>
        <v>0</v>
      </c>
      <c r="BE189" s="214">
        <f>IF(AZ189=5,G189,0)</f>
        <v>0</v>
      </c>
      <c r="CA189" s="241">
        <v>1</v>
      </c>
      <c r="CB189" s="241">
        <v>1</v>
      </c>
    </row>
    <row r="190" spans="1:15" ht="22.5">
      <c r="A190" s="250"/>
      <c r="B190" s="253"/>
      <c r="C190" s="468" t="s">
        <v>283</v>
      </c>
      <c r="D190" s="469"/>
      <c r="E190" s="254">
        <v>0</v>
      </c>
      <c r="F190" s="359"/>
      <c r="G190" s="255"/>
      <c r="H190" s="256"/>
      <c r="I190" s="251"/>
      <c r="J190" s="257"/>
      <c r="K190" s="251"/>
      <c r="M190" s="252" t="s">
        <v>283</v>
      </c>
      <c r="O190" s="241"/>
    </row>
    <row r="191" spans="1:15" ht="12.75">
      <c r="A191" s="250"/>
      <c r="B191" s="253"/>
      <c r="C191" s="468" t="s">
        <v>284</v>
      </c>
      <c r="D191" s="469"/>
      <c r="E191" s="254">
        <v>20.35</v>
      </c>
      <c r="F191" s="359"/>
      <c r="G191" s="255"/>
      <c r="H191" s="256"/>
      <c r="I191" s="251"/>
      <c r="J191" s="257"/>
      <c r="K191" s="251"/>
      <c r="M191" s="252" t="s">
        <v>284</v>
      </c>
      <c r="O191" s="241"/>
    </row>
    <row r="192" spans="1:80" ht="12.75">
      <c r="A192" s="242">
        <v>32</v>
      </c>
      <c r="B192" s="243" t="s">
        <v>285</v>
      </c>
      <c r="C192" s="244" t="s">
        <v>286</v>
      </c>
      <c r="D192" s="245" t="s">
        <v>112</v>
      </c>
      <c r="E192" s="246">
        <v>710.745</v>
      </c>
      <c r="F192" s="358"/>
      <c r="G192" s="247">
        <f>E192*F192</f>
        <v>0</v>
      </c>
      <c r="H192" s="248">
        <v>0.02768</v>
      </c>
      <c r="I192" s="249">
        <f>E192*H192</f>
        <v>19.6734216</v>
      </c>
      <c r="J192" s="248">
        <v>0</v>
      </c>
      <c r="K192" s="249">
        <f>E192*J192</f>
        <v>0</v>
      </c>
      <c r="O192" s="241">
        <v>2</v>
      </c>
      <c r="AA192" s="214">
        <v>1</v>
      </c>
      <c r="AB192" s="214">
        <v>1</v>
      </c>
      <c r="AC192" s="214">
        <v>1</v>
      </c>
      <c r="AZ192" s="214">
        <v>1</v>
      </c>
      <c r="BA192" s="214">
        <f>IF(AZ192=1,G192,0)</f>
        <v>0</v>
      </c>
      <c r="BB192" s="214">
        <f>IF(AZ192=2,G192,0)</f>
        <v>0</v>
      </c>
      <c r="BC192" s="214">
        <f>IF(AZ192=3,G192,0)</f>
        <v>0</v>
      </c>
      <c r="BD192" s="214">
        <f>IF(AZ192=4,G192,0)</f>
        <v>0</v>
      </c>
      <c r="BE192" s="214">
        <f>IF(AZ192=5,G192,0)</f>
        <v>0</v>
      </c>
      <c r="CA192" s="241">
        <v>1</v>
      </c>
      <c r="CB192" s="241">
        <v>1</v>
      </c>
    </row>
    <row r="193" spans="1:15" ht="22.5">
      <c r="A193" s="250"/>
      <c r="B193" s="253"/>
      <c r="C193" s="468" t="s">
        <v>283</v>
      </c>
      <c r="D193" s="469"/>
      <c r="E193" s="254">
        <v>0</v>
      </c>
      <c r="F193" s="359"/>
      <c r="G193" s="255"/>
      <c r="H193" s="256"/>
      <c r="I193" s="251"/>
      <c r="J193" s="257"/>
      <c r="K193" s="251"/>
      <c r="M193" s="252" t="s">
        <v>283</v>
      </c>
      <c r="O193" s="241"/>
    </row>
    <row r="194" spans="1:15" ht="12.75">
      <c r="A194" s="250"/>
      <c r="B194" s="253"/>
      <c r="C194" s="468" t="s">
        <v>287</v>
      </c>
      <c r="D194" s="469"/>
      <c r="E194" s="254">
        <v>710.745</v>
      </c>
      <c r="F194" s="359"/>
      <c r="G194" s="255"/>
      <c r="H194" s="256"/>
      <c r="I194" s="251"/>
      <c r="J194" s="257"/>
      <c r="K194" s="251"/>
      <c r="M194" s="252" t="s">
        <v>287</v>
      </c>
      <c r="O194" s="241"/>
    </row>
    <row r="195" spans="1:80" ht="12.75">
      <c r="A195" s="242">
        <v>33</v>
      </c>
      <c r="B195" s="243" t="s">
        <v>288</v>
      </c>
      <c r="C195" s="244" t="s">
        <v>289</v>
      </c>
      <c r="D195" s="245" t="s">
        <v>112</v>
      </c>
      <c r="E195" s="246">
        <v>710.745</v>
      </c>
      <c r="F195" s="358"/>
      <c r="G195" s="247">
        <f>E195*F195</f>
        <v>0</v>
      </c>
      <c r="H195" s="248">
        <v>0.01288</v>
      </c>
      <c r="I195" s="249">
        <f>E195*H195</f>
        <v>9.1543956</v>
      </c>
      <c r="J195" s="248">
        <v>0</v>
      </c>
      <c r="K195" s="249">
        <f>E195*J195</f>
        <v>0</v>
      </c>
      <c r="O195" s="241">
        <v>2</v>
      </c>
      <c r="AA195" s="214">
        <v>1</v>
      </c>
      <c r="AB195" s="214">
        <v>1</v>
      </c>
      <c r="AC195" s="214">
        <v>1</v>
      </c>
      <c r="AZ195" s="214">
        <v>1</v>
      </c>
      <c r="BA195" s="214">
        <f>IF(AZ195=1,G195,0)</f>
        <v>0</v>
      </c>
      <c r="BB195" s="214">
        <f>IF(AZ195=2,G195,0)</f>
        <v>0</v>
      </c>
      <c r="BC195" s="214">
        <f>IF(AZ195=3,G195,0)</f>
        <v>0</v>
      </c>
      <c r="BD195" s="214">
        <f>IF(AZ195=4,G195,0)</f>
        <v>0</v>
      </c>
      <c r="BE195" s="214">
        <f>IF(AZ195=5,G195,0)</f>
        <v>0</v>
      </c>
      <c r="CA195" s="241">
        <v>1</v>
      </c>
      <c r="CB195" s="241">
        <v>1</v>
      </c>
    </row>
    <row r="196" spans="1:15" ht="12.75">
      <c r="A196" s="250"/>
      <c r="B196" s="253"/>
      <c r="C196" s="468" t="s">
        <v>113</v>
      </c>
      <c r="D196" s="469"/>
      <c r="E196" s="254">
        <v>0</v>
      </c>
      <c r="F196" s="359"/>
      <c r="G196" s="255"/>
      <c r="H196" s="256"/>
      <c r="I196" s="251"/>
      <c r="J196" s="257"/>
      <c r="K196" s="251"/>
      <c r="M196" s="252" t="s">
        <v>113</v>
      </c>
      <c r="O196" s="241"/>
    </row>
    <row r="197" spans="1:15" ht="12.75">
      <c r="A197" s="250"/>
      <c r="B197" s="253"/>
      <c r="C197" s="468" t="s">
        <v>287</v>
      </c>
      <c r="D197" s="469"/>
      <c r="E197" s="254">
        <v>710.745</v>
      </c>
      <c r="F197" s="359"/>
      <c r="G197" s="255"/>
      <c r="H197" s="256"/>
      <c r="I197" s="251"/>
      <c r="J197" s="257"/>
      <c r="K197" s="251"/>
      <c r="M197" s="252" t="s">
        <v>287</v>
      </c>
      <c r="O197" s="241"/>
    </row>
    <row r="198" spans="1:80" ht="12.75">
      <c r="A198" s="242">
        <v>34</v>
      </c>
      <c r="B198" s="243" t="s">
        <v>290</v>
      </c>
      <c r="C198" s="244" t="s">
        <v>291</v>
      </c>
      <c r="D198" s="245" t="s">
        <v>112</v>
      </c>
      <c r="E198" s="246">
        <v>72.69</v>
      </c>
      <c r="F198" s="358"/>
      <c r="G198" s="247">
        <f>E198*F198</f>
        <v>0</v>
      </c>
      <c r="H198" s="248">
        <v>0.02284</v>
      </c>
      <c r="I198" s="249">
        <f>E198*H198</f>
        <v>1.6602396</v>
      </c>
      <c r="J198" s="248">
        <v>0</v>
      </c>
      <c r="K198" s="249">
        <f>E198*J198</f>
        <v>0</v>
      </c>
      <c r="O198" s="241">
        <v>2</v>
      </c>
      <c r="AA198" s="214">
        <v>1</v>
      </c>
      <c r="AB198" s="214">
        <v>1</v>
      </c>
      <c r="AC198" s="214">
        <v>1</v>
      </c>
      <c r="AZ198" s="214">
        <v>1</v>
      </c>
      <c r="BA198" s="214">
        <f>IF(AZ198=1,G198,0)</f>
        <v>0</v>
      </c>
      <c r="BB198" s="214">
        <f>IF(AZ198=2,G198,0)</f>
        <v>0</v>
      </c>
      <c r="BC198" s="214">
        <f>IF(AZ198=3,G198,0)</f>
        <v>0</v>
      </c>
      <c r="BD198" s="214">
        <f>IF(AZ198=4,G198,0)</f>
        <v>0</v>
      </c>
      <c r="BE198" s="214">
        <f>IF(AZ198=5,G198,0)</f>
        <v>0</v>
      </c>
      <c r="CA198" s="241">
        <v>1</v>
      </c>
      <c r="CB198" s="241">
        <v>1</v>
      </c>
    </row>
    <row r="199" spans="1:15" ht="12.75">
      <c r="A199" s="250"/>
      <c r="B199" s="253"/>
      <c r="C199" s="468" t="s">
        <v>292</v>
      </c>
      <c r="D199" s="469"/>
      <c r="E199" s="254">
        <v>17.99</v>
      </c>
      <c r="F199" s="359"/>
      <c r="G199" s="255"/>
      <c r="H199" s="256"/>
      <c r="I199" s="251"/>
      <c r="J199" s="257"/>
      <c r="K199" s="251"/>
      <c r="M199" s="252" t="s">
        <v>292</v>
      </c>
      <c r="O199" s="241"/>
    </row>
    <row r="200" spans="1:15" ht="12.75">
      <c r="A200" s="250"/>
      <c r="B200" s="253"/>
      <c r="C200" s="468" t="s">
        <v>293</v>
      </c>
      <c r="D200" s="469"/>
      <c r="E200" s="254">
        <v>54.7</v>
      </c>
      <c r="F200" s="359"/>
      <c r="G200" s="255"/>
      <c r="H200" s="256"/>
      <c r="I200" s="251"/>
      <c r="J200" s="257"/>
      <c r="K200" s="251"/>
      <c r="M200" s="252" t="s">
        <v>293</v>
      </c>
      <c r="O200" s="241"/>
    </row>
    <row r="201" spans="1:80" ht="12.75">
      <c r="A201" s="242">
        <v>35</v>
      </c>
      <c r="B201" s="243" t="s">
        <v>294</v>
      </c>
      <c r="C201" s="244" t="s">
        <v>295</v>
      </c>
      <c r="D201" s="245" t="s">
        <v>296</v>
      </c>
      <c r="E201" s="246">
        <v>18</v>
      </c>
      <c r="F201" s="358"/>
      <c r="G201" s="247">
        <f>E201*F201</f>
        <v>0</v>
      </c>
      <c r="H201" s="248">
        <v>0.01374</v>
      </c>
      <c r="I201" s="249">
        <f>E201*H201</f>
        <v>0.24732</v>
      </c>
      <c r="J201" s="248">
        <v>0</v>
      </c>
      <c r="K201" s="249">
        <f>E201*J201</f>
        <v>0</v>
      </c>
      <c r="O201" s="241">
        <v>2</v>
      </c>
      <c r="AA201" s="214">
        <v>1</v>
      </c>
      <c r="AB201" s="214">
        <v>1</v>
      </c>
      <c r="AC201" s="214">
        <v>1</v>
      </c>
      <c r="AZ201" s="214">
        <v>1</v>
      </c>
      <c r="BA201" s="214">
        <f>IF(AZ201=1,G201,0)</f>
        <v>0</v>
      </c>
      <c r="BB201" s="214">
        <f>IF(AZ201=2,G201,0)</f>
        <v>0</v>
      </c>
      <c r="BC201" s="214">
        <f>IF(AZ201=3,G201,0)</f>
        <v>0</v>
      </c>
      <c r="BD201" s="214">
        <f>IF(AZ201=4,G201,0)</f>
        <v>0</v>
      </c>
      <c r="BE201" s="214">
        <f>IF(AZ201=5,G201,0)</f>
        <v>0</v>
      </c>
      <c r="CA201" s="241">
        <v>1</v>
      </c>
      <c r="CB201" s="241">
        <v>1</v>
      </c>
    </row>
    <row r="202" spans="1:15" ht="12.75">
      <c r="A202" s="250"/>
      <c r="B202" s="253"/>
      <c r="C202" s="468" t="s">
        <v>297</v>
      </c>
      <c r="D202" s="469"/>
      <c r="E202" s="254">
        <v>18</v>
      </c>
      <c r="F202" s="359"/>
      <c r="G202" s="255"/>
      <c r="H202" s="256"/>
      <c r="I202" s="251"/>
      <c r="J202" s="257"/>
      <c r="K202" s="251"/>
      <c r="M202" s="252" t="s">
        <v>297</v>
      </c>
      <c r="O202" s="241"/>
    </row>
    <row r="203" spans="1:80" ht="12.75">
      <c r="A203" s="242">
        <v>36</v>
      </c>
      <c r="B203" s="243" t="s">
        <v>298</v>
      </c>
      <c r="C203" s="244" t="s">
        <v>299</v>
      </c>
      <c r="D203" s="245" t="s">
        <v>296</v>
      </c>
      <c r="E203" s="246">
        <v>50</v>
      </c>
      <c r="F203" s="358"/>
      <c r="G203" s="247">
        <f>E203*F203</f>
        <v>0</v>
      </c>
      <c r="H203" s="248">
        <v>0.04543</v>
      </c>
      <c r="I203" s="249">
        <f>E203*H203</f>
        <v>2.2715</v>
      </c>
      <c r="J203" s="248">
        <v>0</v>
      </c>
      <c r="K203" s="249">
        <f>E203*J203</f>
        <v>0</v>
      </c>
      <c r="O203" s="241">
        <v>2</v>
      </c>
      <c r="AA203" s="214">
        <v>1</v>
      </c>
      <c r="AB203" s="214">
        <v>1</v>
      </c>
      <c r="AC203" s="214">
        <v>1</v>
      </c>
      <c r="AZ203" s="214">
        <v>1</v>
      </c>
      <c r="BA203" s="214">
        <f>IF(AZ203=1,G203,0)</f>
        <v>0</v>
      </c>
      <c r="BB203" s="214">
        <f>IF(AZ203=2,G203,0)</f>
        <v>0</v>
      </c>
      <c r="BC203" s="214">
        <f>IF(AZ203=3,G203,0)</f>
        <v>0</v>
      </c>
      <c r="BD203" s="214">
        <f>IF(AZ203=4,G203,0)</f>
        <v>0</v>
      </c>
      <c r="BE203" s="214">
        <f>IF(AZ203=5,G203,0)</f>
        <v>0</v>
      </c>
      <c r="CA203" s="241">
        <v>1</v>
      </c>
      <c r="CB203" s="241">
        <v>1</v>
      </c>
    </row>
    <row r="204" spans="1:15" ht="12.75">
      <c r="A204" s="250"/>
      <c r="B204" s="253"/>
      <c r="C204" s="468" t="s">
        <v>300</v>
      </c>
      <c r="D204" s="469"/>
      <c r="E204" s="254">
        <v>50</v>
      </c>
      <c r="F204" s="359"/>
      <c r="G204" s="255"/>
      <c r="H204" s="256"/>
      <c r="I204" s="251"/>
      <c r="J204" s="257"/>
      <c r="K204" s="251"/>
      <c r="M204" s="252" t="s">
        <v>300</v>
      </c>
      <c r="O204" s="241"/>
    </row>
    <row r="205" spans="1:80" ht="22.5">
      <c r="A205" s="242">
        <v>37</v>
      </c>
      <c r="B205" s="243" t="s">
        <v>301</v>
      </c>
      <c r="C205" s="244" t="s">
        <v>302</v>
      </c>
      <c r="D205" s="245" t="s">
        <v>120</v>
      </c>
      <c r="E205" s="246">
        <v>641.46</v>
      </c>
      <c r="F205" s="358"/>
      <c r="G205" s="247">
        <f>E205*F205</f>
        <v>0</v>
      </c>
      <c r="H205" s="248">
        <v>0.00238</v>
      </c>
      <c r="I205" s="249">
        <f>E205*H205</f>
        <v>1.5266748</v>
      </c>
      <c r="J205" s="248">
        <v>0</v>
      </c>
      <c r="K205" s="249">
        <f>E205*J205</f>
        <v>0</v>
      </c>
      <c r="O205" s="241">
        <v>2</v>
      </c>
      <c r="AA205" s="214">
        <v>1</v>
      </c>
      <c r="AB205" s="214">
        <v>1</v>
      </c>
      <c r="AC205" s="214">
        <v>1</v>
      </c>
      <c r="AZ205" s="214">
        <v>1</v>
      </c>
      <c r="BA205" s="214">
        <f>IF(AZ205=1,G205,0)</f>
        <v>0</v>
      </c>
      <c r="BB205" s="214">
        <f>IF(AZ205=2,G205,0)</f>
        <v>0</v>
      </c>
      <c r="BC205" s="214">
        <f>IF(AZ205=3,G205,0)</f>
        <v>0</v>
      </c>
      <c r="BD205" s="214">
        <f>IF(AZ205=4,G205,0)</f>
        <v>0</v>
      </c>
      <c r="BE205" s="214">
        <f>IF(AZ205=5,G205,0)</f>
        <v>0</v>
      </c>
      <c r="CA205" s="241">
        <v>1</v>
      </c>
      <c r="CB205" s="241">
        <v>1</v>
      </c>
    </row>
    <row r="206" spans="1:15" ht="12.75">
      <c r="A206" s="250"/>
      <c r="B206" s="253"/>
      <c r="C206" s="468" t="s">
        <v>186</v>
      </c>
      <c r="D206" s="469"/>
      <c r="E206" s="254">
        <v>0</v>
      </c>
      <c r="F206" s="359"/>
      <c r="G206" s="255"/>
      <c r="H206" s="256"/>
      <c r="I206" s="251"/>
      <c r="J206" s="257"/>
      <c r="K206" s="251"/>
      <c r="M206" s="252" t="s">
        <v>186</v>
      </c>
      <c r="O206" s="241"/>
    </row>
    <row r="207" spans="1:15" ht="12.75">
      <c r="A207" s="250"/>
      <c r="B207" s="253"/>
      <c r="C207" s="468" t="s">
        <v>303</v>
      </c>
      <c r="D207" s="469"/>
      <c r="E207" s="254">
        <v>65.7</v>
      </c>
      <c r="F207" s="359"/>
      <c r="G207" s="255"/>
      <c r="H207" s="256"/>
      <c r="I207" s="251"/>
      <c r="J207" s="257"/>
      <c r="K207" s="251"/>
      <c r="M207" s="252" t="s">
        <v>303</v>
      </c>
      <c r="O207" s="241"/>
    </row>
    <row r="208" spans="1:15" ht="12.75">
      <c r="A208" s="250"/>
      <c r="B208" s="253"/>
      <c r="C208" s="468" t="s">
        <v>304</v>
      </c>
      <c r="D208" s="469"/>
      <c r="E208" s="254">
        <v>12.4</v>
      </c>
      <c r="F208" s="359"/>
      <c r="G208" s="255"/>
      <c r="H208" s="256"/>
      <c r="I208" s="251"/>
      <c r="J208" s="257"/>
      <c r="K208" s="251"/>
      <c r="M208" s="252" t="s">
        <v>304</v>
      </c>
      <c r="O208" s="241"/>
    </row>
    <row r="209" spans="1:15" ht="12.75">
      <c r="A209" s="250"/>
      <c r="B209" s="253"/>
      <c r="C209" s="468" t="s">
        <v>305</v>
      </c>
      <c r="D209" s="469"/>
      <c r="E209" s="254">
        <v>69.6</v>
      </c>
      <c r="F209" s="359"/>
      <c r="G209" s="255"/>
      <c r="H209" s="256"/>
      <c r="I209" s="251"/>
      <c r="J209" s="257"/>
      <c r="K209" s="251"/>
      <c r="M209" s="252" t="s">
        <v>305</v>
      </c>
      <c r="O209" s="241"/>
    </row>
    <row r="210" spans="1:15" ht="12.75">
      <c r="A210" s="250"/>
      <c r="B210" s="253"/>
      <c r="C210" s="468" t="s">
        <v>306</v>
      </c>
      <c r="D210" s="469"/>
      <c r="E210" s="254">
        <v>22.62</v>
      </c>
      <c r="F210" s="359"/>
      <c r="G210" s="255"/>
      <c r="H210" s="256"/>
      <c r="I210" s="251"/>
      <c r="J210" s="257"/>
      <c r="K210" s="251"/>
      <c r="M210" s="252" t="s">
        <v>306</v>
      </c>
      <c r="O210" s="241"/>
    </row>
    <row r="211" spans="1:15" ht="12.75">
      <c r="A211" s="250"/>
      <c r="B211" s="253"/>
      <c r="C211" s="468" t="s">
        <v>307</v>
      </c>
      <c r="D211" s="469"/>
      <c r="E211" s="254">
        <v>8.7</v>
      </c>
      <c r="F211" s="359"/>
      <c r="G211" s="255"/>
      <c r="H211" s="256"/>
      <c r="I211" s="251"/>
      <c r="J211" s="257"/>
      <c r="K211" s="251"/>
      <c r="M211" s="252" t="s">
        <v>307</v>
      </c>
      <c r="O211" s="241"/>
    </row>
    <row r="212" spans="1:15" ht="12.75">
      <c r="A212" s="250"/>
      <c r="B212" s="253"/>
      <c r="C212" s="468" t="s">
        <v>308</v>
      </c>
      <c r="D212" s="469"/>
      <c r="E212" s="254">
        <v>18</v>
      </c>
      <c r="F212" s="359"/>
      <c r="G212" s="255"/>
      <c r="H212" s="256"/>
      <c r="I212" s="251"/>
      <c r="J212" s="257"/>
      <c r="K212" s="251"/>
      <c r="M212" s="252" t="s">
        <v>308</v>
      </c>
      <c r="O212" s="241"/>
    </row>
    <row r="213" spans="1:15" ht="12.75">
      <c r="A213" s="250"/>
      <c r="B213" s="253"/>
      <c r="C213" s="468" t="s">
        <v>309</v>
      </c>
      <c r="D213" s="469"/>
      <c r="E213" s="254">
        <v>1.65</v>
      </c>
      <c r="F213" s="359"/>
      <c r="G213" s="255"/>
      <c r="H213" s="256"/>
      <c r="I213" s="251"/>
      <c r="J213" s="257"/>
      <c r="K213" s="251"/>
      <c r="M213" s="252" t="s">
        <v>309</v>
      </c>
      <c r="O213" s="241"/>
    </row>
    <row r="214" spans="1:15" ht="12.75">
      <c r="A214" s="250"/>
      <c r="B214" s="253"/>
      <c r="C214" s="468" t="s">
        <v>310</v>
      </c>
      <c r="D214" s="469"/>
      <c r="E214" s="254">
        <v>20.7</v>
      </c>
      <c r="F214" s="359"/>
      <c r="G214" s="255"/>
      <c r="H214" s="256"/>
      <c r="I214" s="251"/>
      <c r="J214" s="257"/>
      <c r="K214" s="251"/>
      <c r="M214" s="252" t="s">
        <v>310</v>
      </c>
      <c r="O214" s="241"/>
    </row>
    <row r="215" spans="1:15" ht="12.75">
      <c r="A215" s="250"/>
      <c r="B215" s="253"/>
      <c r="C215" s="468" t="s">
        <v>311</v>
      </c>
      <c r="D215" s="469"/>
      <c r="E215" s="254">
        <v>4.15</v>
      </c>
      <c r="F215" s="359"/>
      <c r="G215" s="255"/>
      <c r="H215" s="256"/>
      <c r="I215" s="251"/>
      <c r="J215" s="257"/>
      <c r="K215" s="251"/>
      <c r="M215" s="252" t="s">
        <v>311</v>
      </c>
      <c r="O215" s="241"/>
    </row>
    <row r="216" spans="1:15" ht="12.75">
      <c r="A216" s="250"/>
      <c r="B216" s="253"/>
      <c r="C216" s="468" t="s">
        <v>312</v>
      </c>
      <c r="D216" s="469"/>
      <c r="E216" s="254">
        <v>4.95</v>
      </c>
      <c r="F216" s="359"/>
      <c r="G216" s="255"/>
      <c r="H216" s="256"/>
      <c r="I216" s="251"/>
      <c r="J216" s="257"/>
      <c r="K216" s="251"/>
      <c r="M216" s="252" t="s">
        <v>312</v>
      </c>
      <c r="O216" s="241"/>
    </row>
    <row r="217" spans="1:15" ht="12.75">
      <c r="A217" s="250"/>
      <c r="B217" s="253"/>
      <c r="C217" s="468" t="s">
        <v>313</v>
      </c>
      <c r="D217" s="469"/>
      <c r="E217" s="254">
        <v>78</v>
      </c>
      <c r="F217" s="359"/>
      <c r="G217" s="255"/>
      <c r="H217" s="256"/>
      <c r="I217" s="251"/>
      <c r="J217" s="257"/>
      <c r="K217" s="251"/>
      <c r="M217" s="252" t="s">
        <v>313</v>
      </c>
      <c r="O217" s="241"/>
    </row>
    <row r="218" spans="1:15" ht="12.75">
      <c r="A218" s="250"/>
      <c r="B218" s="253"/>
      <c r="C218" s="468" t="s">
        <v>314</v>
      </c>
      <c r="D218" s="469"/>
      <c r="E218" s="254">
        <v>18.06</v>
      </c>
      <c r="F218" s="359"/>
      <c r="G218" s="255"/>
      <c r="H218" s="256"/>
      <c r="I218" s="251"/>
      <c r="J218" s="257"/>
      <c r="K218" s="251"/>
      <c r="M218" s="252" t="s">
        <v>314</v>
      </c>
      <c r="O218" s="241"/>
    </row>
    <row r="219" spans="1:15" ht="12.75">
      <c r="A219" s="250"/>
      <c r="B219" s="253"/>
      <c r="C219" s="468" t="s">
        <v>315</v>
      </c>
      <c r="D219" s="469"/>
      <c r="E219" s="254">
        <v>72</v>
      </c>
      <c r="F219" s="359"/>
      <c r="G219" s="255"/>
      <c r="H219" s="256"/>
      <c r="I219" s="251"/>
      <c r="J219" s="257"/>
      <c r="K219" s="251"/>
      <c r="M219" s="252" t="s">
        <v>315</v>
      </c>
      <c r="O219" s="241"/>
    </row>
    <row r="220" spans="1:15" ht="12.75">
      <c r="A220" s="250"/>
      <c r="B220" s="253"/>
      <c r="C220" s="468" t="s">
        <v>316</v>
      </c>
      <c r="D220" s="469"/>
      <c r="E220" s="254">
        <v>30</v>
      </c>
      <c r="F220" s="359"/>
      <c r="G220" s="255"/>
      <c r="H220" s="256"/>
      <c r="I220" s="251"/>
      <c r="J220" s="257"/>
      <c r="K220" s="251"/>
      <c r="M220" s="252" t="s">
        <v>316</v>
      </c>
      <c r="O220" s="241"/>
    </row>
    <row r="221" spans="1:15" ht="12.75">
      <c r="A221" s="250"/>
      <c r="B221" s="253"/>
      <c r="C221" s="468" t="s">
        <v>317</v>
      </c>
      <c r="D221" s="469"/>
      <c r="E221" s="254">
        <v>60</v>
      </c>
      <c r="F221" s="359"/>
      <c r="G221" s="255"/>
      <c r="H221" s="256"/>
      <c r="I221" s="251"/>
      <c r="J221" s="257"/>
      <c r="K221" s="251"/>
      <c r="M221" s="252" t="s">
        <v>317</v>
      </c>
      <c r="O221" s="241"/>
    </row>
    <row r="222" spans="1:15" ht="12.75">
      <c r="A222" s="250"/>
      <c r="B222" s="253"/>
      <c r="C222" s="468" t="s">
        <v>318</v>
      </c>
      <c r="D222" s="469"/>
      <c r="E222" s="254">
        <v>7.4</v>
      </c>
      <c r="F222" s="359"/>
      <c r="G222" s="255"/>
      <c r="H222" s="256"/>
      <c r="I222" s="251"/>
      <c r="J222" s="257"/>
      <c r="K222" s="251"/>
      <c r="M222" s="252" t="s">
        <v>318</v>
      </c>
      <c r="O222" s="241"/>
    </row>
    <row r="223" spans="1:15" ht="12.75">
      <c r="A223" s="250"/>
      <c r="B223" s="253"/>
      <c r="C223" s="468" t="s">
        <v>319</v>
      </c>
      <c r="D223" s="469"/>
      <c r="E223" s="254">
        <v>14.4</v>
      </c>
      <c r="F223" s="359"/>
      <c r="G223" s="255"/>
      <c r="H223" s="256"/>
      <c r="I223" s="251"/>
      <c r="J223" s="257"/>
      <c r="K223" s="251"/>
      <c r="M223" s="252" t="s">
        <v>319</v>
      </c>
      <c r="O223" s="241"/>
    </row>
    <row r="224" spans="1:15" ht="12.75">
      <c r="A224" s="250"/>
      <c r="B224" s="253"/>
      <c r="C224" s="468" t="s">
        <v>320</v>
      </c>
      <c r="D224" s="469"/>
      <c r="E224" s="254">
        <v>21.6</v>
      </c>
      <c r="F224" s="359"/>
      <c r="G224" s="255"/>
      <c r="H224" s="256"/>
      <c r="I224" s="251"/>
      <c r="J224" s="257"/>
      <c r="K224" s="251"/>
      <c r="M224" s="252" t="s">
        <v>320</v>
      </c>
      <c r="O224" s="241"/>
    </row>
    <row r="225" spans="1:15" ht="12.75">
      <c r="A225" s="250"/>
      <c r="B225" s="253"/>
      <c r="C225" s="468" t="s">
        <v>321</v>
      </c>
      <c r="D225" s="469"/>
      <c r="E225" s="254">
        <v>1.55</v>
      </c>
      <c r="F225" s="359"/>
      <c r="G225" s="255"/>
      <c r="H225" s="256"/>
      <c r="I225" s="251"/>
      <c r="J225" s="257"/>
      <c r="K225" s="251"/>
      <c r="M225" s="252" t="s">
        <v>321</v>
      </c>
      <c r="O225" s="241"/>
    </row>
    <row r="226" spans="1:15" ht="12.75">
      <c r="A226" s="250"/>
      <c r="B226" s="253"/>
      <c r="C226" s="468" t="s">
        <v>322</v>
      </c>
      <c r="D226" s="469"/>
      <c r="E226" s="254">
        <v>4.6</v>
      </c>
      <c r="F226" s="359"/>
      <c r="G226" s="255"/>
      <c r="H226" s="256"/>
      <c r="I226" s="251"/>
      <c r="J226" s="257"/>
      <c r="K226" s="251"/>
      <c r="M226" s="252" t="s">
        <v>322</v>
      </c>
      <c r="O226" s="241"/>
    </row>
    <row r="227" spans="1:15" ht="12.75">
      <c r="A227" s="250"/>
      <c r="B227" s="253"/>
      <c r="C227" s="468" t="s">
        <v>323</v>
      </c>
      <c r="D227" s="469"/>
      <c r="E227" s="254">
        <v>4.25</v>
      </c>
      <c r="F227" s="359"/>
      <c r="G227" s="255"/>
      <c r="H227" s="256"/>
      <c r="I227" s="251"/>
      <c r="J227" s="257"/>
      <c r="K227" s="251"/>
      <c r="M227" s="252" t="s">
        <v>323</v>
      </c>
      <c r="O227" s="241"/>
    </row>
    <row r="228" spans="1:15" ht="12.75">
      <c r="A228" s="250"/>
      <c r="B228" s="253"/>
      <c r="C228" s="468" t="s">
        <v>208</v>
      </c>
      <c r="D228" s="469"/>
      <c r="E228" s="254">
        <v>48.16</v>
      </c>
      <c r="F228" s="359"/>
      <c r="G228" s="255"/>
      <c r="H228" s="256"/>
      <c r="I228" s="251"/>
      <c r="J228" s="257"/>
      <c r="K228" s="251"/>
      <c r="M228" s="252" t="s">
        <v>208</v>
      </c>
      <c r="O228" s="241"/>
    </row>
    <row r="229" spans="1:15" ht="12.75">
      <c r="A229" s="250"/>
      <c r="B229" s="253"/>
      <c r="C229" s="468" t="s">
        <v>209</v>
      </c>
      <c r="D229" s="469"/>
      <c r="E229" s="254">
        <v>7.23</v>
      </c>
      <c r="F229" s="359"/>
      <c r="G229" s="255"/>
      <c r="H229" s="256"/>
      <c r="I229" s="251"/>
      <c r="J229" s="257"/>
      <c r="K229" s="251"/>
      <c r="M229" s="252" t="s">
        <v>209</v>
      </c>
      <c r="O229" s="241"/>
    </row>
    <row r="230" spans="1:15" ht="12.75">
      <c r="A230" s="250"/>
      <c r="B230" s="253"/>
      <c r="C230" s="468" t="s">
        <v>210</v>
      </c>
      <c r="D230" s="469"/>
      <c r="E230" s="254">
        <v>10.2</v>
      </c>
      <c r="F230" s="359"/>
      <c r="G230" s="255"/>
      <c r="H230" s="256"/>
      <c r="I230" s="251"/>
      <c r="J230" s="257"/>
      <c r="K230" s="251"/>
      <c r="M230" s="252" t="s">
        <v>210</v>
      </c>
      <c r="O230" s="241"/>
    </row>
    <row r="231" spans="1:15" ht="12.75">
      <c r="A231" s="250"/>
      <c r="B231" s="253"/>
      <c r="C231" s="468" t="s">
        <v>211</v>
      </c>
      <c r="D231" s="469"/>
      <c r="E231" s="254">
        <v>6.9</v>
      </c>
      <c r="F231" s="359"/>
      <c r="G231" s="255"/>
      <c r="H231" s="256"/>
      <c r="I231" s="251"/>
      <c r="J231" s="257"/>
      <c r="K231" s="251"/>
      <c r="M231" s="252" t="s">
        <v>211</v>
      </c>
      <c r="O231" s="241"/>
    </row>
    <row r="232" spans="1:15" ht="12.75">
      <c r="A232" s="250"/>
      <c r="B232" s="253"/>
      <c r="C232" s="468" t="s">
        <v>212</v>
      </c>
      <c r="D232" s="469"/>
      <c r="E232" s="254">
        <v>5.32</v>
      </c>
      <c r="F232" s="359"/>
      <c r="G232" s="255"/>
      <c r="H232" s="256"/>
      <c r="I232" s="251"/>
      <c r="J232" s="257"/>
      <c r="K232" s="251"/>
      <c r="M232" s="252" t="s">
        <v>212</v>
      </c>
      <c r="O232" s="241"/>
    </row>
    <row r="233" spans="1:15" ht="12.75">
      <c r="A233" s="250"/>
      <c r="B233" s="253"/>
      <c r="C233" s="468" t="s">
        <v>213</v>
      </c>
      <c r="D233" s="469"/>
      <c r="E233" s="254">
        <v>4.9</v>
      </c>
      <c r="F233" s="359"/>
      <c r="G233" s="255"/>
      <c r="H233" s="256"/>
      <c r="I233" s="251"/>
      <c r="J233" s="257"/>
      <c r="K233" s="251"/>
      <c r="M233" s="252" t="s">
        <v>213</v>
      </c>
      <c r="O233" s="241"/>
    </row>
    <row r="234" spans="1:15" ht="12.75">
      <c r="A234" s="250"/>
      <c r="B234" s="253"/>
      <c r="C234" s="468" t="s">
        <v>214</v>
      </c>
      <c r="D234" s="469"/>
      <c r="E234" s="254">
        <v>12.32</v>
      </c>
      <c r="F234" s="359"/>
      <c r="G234" s="255"/>
      <c r="H234" s="256"/>
      <c r="I234" s="251"/>
      <c r="J234" s="257"/>
      <c r="K234" s="251"/>
      <c r="M234" s="252" t="s">
        <v>214</v>
      </c>
      <c r="O234" s="241"/>
    </row>
    <row r="235" spans="1:15" ht="12.75">
      <c r="A235" s="250"/>
      <c r="B235" s="253"/>
      <c r="C235" s="468" t="s">
        <v>215</v>
      </c>
      <c r="D235" s="469"/>
      <c r="E235" s="254">
        <v>6.1</v>
      </c>
      <c r="F235" s="359"/>
      <c r="G235" s="255"/>
      <c r="H235" s="256"/>
      <c r="I235" s="251"/>
      <c r="J235" s="257"/>
      <c r="K235" s="251"/>
      <c r="M235" s="252" t="s">
        <v>215</v>
      </c>
      <c r="O235" s="241"/>
    </row>
    <row r="236" spans="1:15" ht="12.75">
      <c r="A236" s="250"/>
      <c r="B236" s="253"/>
      <c r="C236" s="470" t="s">
        <v>128</v>
      </c>
      <c r="D236" s="469"/>
      <c r="E236" s="278">
        <v>641.46</v>
      </c>
      <c r="F236" s="359"/>
      <c r="G236" s="255"/>
      <c r="H236" s="256"/>
      <c r="I236" s="251"/>
      <c r="J236" s="257"/>
      <c r="K236" s="251"/>
      <c r="M236" s="252" t="s">
        <v>128</v>
      </c>
      <c r="O236" s="241"/>
    </row>
    <row r="237" spans="1:80" ht="12.75">
      <c r="A237" s="242">
        <v>38</v>
      </c>
      <c r="B237" s="243" t="s">
        <v>324</v>
      </c>
      <c r="C237" s="244" t="s">
        <v>325</v>
      </c>
      <c r="D237" s="245" t="s">
        <v>112</v>
      </c>
      <c r="E237" s="246">
        <v>11.604</v>
      </c>
      <c r="F237" s="358"/>
      <c r="G237" s="247">
        <f>E237*F237</f>
        <v>0</v>
      </c>
      <c r="H237" s="248">
        <v>0.05729</v>
      </c>
      <c r="I237" s="249">
        <f>E237*H237</f>
        <v>0.66479316</v>
      </c>
      <c r="J237" s="248">
        <v>0</v>
      </c>
      <c r="K237" s="249">
        <f>E237*J237</f>
        <v>0</v>
      </c>
      <c r="O237" s="241">
        <v>2</v>
      </c>
      <c r="AA237" s="214">
        <v>1</v>
      </c>
      <c r="AB237" s="214">
        <v>1</v>
      </c>
      <c r="AC237" s="214">
        <v>1</v>
      </c>
      <c r="AZ237" s="214">
        <v>1</v>
      </c>
      <c r="BA237" s="214">
        <f>IF(AZ237=1,G237,0)</f>
        <v>0</v>
      </c>
      <c r="BB237" s="214">
        <f>IF(AZ237=2,G237,0)</f>
        <v>0</v>
      </c>
      <c r="BC237" s="214">
        <f>IF(AZ237=3,G237,0)</f>
        <v>0</v>
      </c>
      <c r="BD237" s="214">
        <f>IF(AZ237=4,G237,0)</f>
        <v>0</v>
      </c>
      <c r="BE237" s="214">
        <f>IF(AZ237=5,G237,0)</f>
        <v>0</v>
      </c>
      <c r="CA237" s="241">
        <v>1</v>
      </c>
      <c r="CB237" s="241">
        <v>1</v>
      </c>
    </row>
    <row r="238" spans="1:15" ht="12.75">
      <c r="A238" s="250"/>
      <c r="B238" s="253"/>
      <c r="C238" s="468" t="s">
        <v>181</v>
      </c>
      <c r="D238" s="469"/>
      <c r="E238" s="254">
        <v>0</v>
      </c>
      <c r="F238" s="359"/>
      <c r="G238" s="255"/>
      <c r="H238" s="256"/>
      <c r="I238" s="251"/>
      <c r="J238" s="257"/>
      <c r="K238" s="251"/>
      <c r="M238" s="252" t="s">
        <v>181</v>
      </c>
      <c r="O238" s="241"/>
    </row>
    <row r="239" spans="1:15" ht="12.75">
      <c r="A239" s="250"/>
      <c r="B239" s="253"/>
      <c r="C239" s="468" t="s">
        <v>326</v>
      </c>
      <c r="D239" s="469"/>
      <c r="E239" s="254">
        <v>1.936</v>
      </c>
      <c r="F239" s="359"/>
      <c r="G239" s="255"/>
      <c r="H239" s="256"/>
      <c r="I239" s="251"/>
      <c r="J239" s="257"/>
      <c r="K239" s="251"/>
      <c r="M239" s="252" t="s">
        <v>326</v>
      </c>
      <c r="O239" s="241"/>
    </row>
    <row r="240" spans="1:15" ht="12.75">
      <c r="A240" s="250"/>
      <c r="B240" s="253"/>
      <c r="C240" s="468" t="s">
        <v>327</v>
      </c>
      <c r="D240" s="469"/>
      <c r="E240" s="254">
        <v>2.868</v>
      </c>
      <c r="F240" s="359"/>
      <c r="G240" s="255"/>
      <c r="H240" s="256"/>
      <c r="I240" s="251"/>
      <c r="J240" s="257"/>
      <c r="K240" s="251"/>
      <c r="M240" s="252" t="s">
        <v>327</v>
      </c>
      <c r="O240" s="241"/>
    </row>
    <row r="241" spans="1:15" ht="12.75">
      <c r="A241" s="250"/>
      <c r="B241" s="253"/>
      <c r="C241" s="468" t="s">
        <v>328</v>
      </c>
      <c r="D241" s="469"/>
      <c r="E241" s="254">
        <v>6.8</v>
      </c>
      <c r="F241" s="359"/>
      <c r="G241" s="255"/>
      <c r="H241" s="256"/>
      <c r="I241" s="251"/>
      <c r="J241" s="257"/>
      <c r="K241" s="251"/>
      <c r="M241" s="252" t="s">
        <v>328</v>
      </c>
      <c r="O241" s="241"/>
    </row>
    <row r="242" spans="1:15" ht="12.75">
      <c r="A242" s="250"/>
      <c r="B242" s="253"/>
      <c r="C242" s="470" t="s">
        <v>128</v>
      </c>
      <c r="D242" s="469"/>
      <c r="E242" s="278">
        <v>11.604</v>
      </c>
      <c r="F242" s="359"/>
      <c r="G242" s="255"/>
      <c r="H242" s="256"/>
      <c r="I242" s="251"/>
      <c r="J242" s="257"/>
      <c r="K242" s="251"/>
      <c r="M242" s="252" t="s">
        <v>128</v>
      </c>
      <c r="O242" s="241"/>
    </row>
    <row r="243" spans="1:80" ht="12.75">
      <c r="A243" s="242">
        <v>39</v>
      </c>
      <c r="B243" s="243" t="s">
        <v>329</v>
      </c>
      <c r="C243" s="244" t="s">
        <v>330</v>
      </c>
      <c r="D243" s="245" t="s">
        <v>112</v>
      </c>
      <c r="E243" s="246">
        <v>710.745</v>
      </c>
      <c r="F243" s="358"/>
      <c r="G243" s="247">
        <f>E243*F243</f>
        <v>0</v>
      </c>
      <c r="H243" s="248">
        <v>0.0225</v>
      </c>
      <c r="I243" s="249">
        <f>E243*H243</f>
        <v>15.9917625</v>
      </c>
      <c r="J243" s="248">
        <v>0</v>
      </c>
      <c r="K243" s="249">
        <f>E243*J243</f>
        <v>0</v>
      </c>
      <c r="O243" s="241">
        <v>2</v>
      </c>
      <c r="AA243" s="214">
        <v>1</v>
      </c>
      <c r="AB243" s="214">
        <v>0</v>
      </c>
      <c r="AC243" s="214">
        <v>0</v>
      </c>
      <c r="AZ243" s="214">
        <v>1</v>
      </c>
      <c r="BA243" s="214">
        <f>IF(AZ243=1,G243,0)</f>
        <v>0</v>
      </c>
      <c r="BB243" s="214">
        <f>IF(AZ243=2,G243,0)</f>
        <v>0</v>
      </c>
      <c r="BC243" s="214">
        <f>IF(AZ243=3,G243,0)</f>
        <v>0</v>
      </c>
      <c r="BD243" s="214">
        <f>IF(AZ243=4,G243,0)</f>
        <v>0</v>
      </c>
      <c r="BE243" s="214">
        <f>IF(AZ243=5,G243,0)</f>
        <v>0</v>
      </c>
      <c r="CA243" s="241">
        <v>1</v>
      </c>
      <c r="CB243" s="241">
        <v>0</v>
      </c>
    </row>
    <row r="244" spans="1:15" ht="12.75">
      <c r="A244" s="250"/>
      <c r="B244" s="253"/>
      <c r="C244" s="468" t="s">
        <v>113</v>
      </c>
      <c r="D244" s="469"/>
      <c r="E244" s="254">
        <v>0</v>
      </c>
      <c r="F244" s="359"/>
      <c r="G244" s="255"/>
      <c r="H244" s="256"/>
      <c r="I244" s="251"/>
      <c r="J244" s="257"/>
      <c r="K244" s="251"/>
      <c r="M244" s="252" t="s">
        <v>113</v>
      </c>
      <c r="O244" s="241"/>
    </row>
    <row r="245" spans="1:15" ht="12.75">
      <c r="A245" s="250"/>
      <c r="B245" s="253"/>
      <c r="C245" s="468" t="s">
        <v>287</v>
      </c>
      <c r="D245" s="469"/>
      <c r="E245" s="254">
        <v>710.745</v>
      </c>
      <c r="F245" s="359"/>
      <c r="G245" s="255"/>
      <c r="H245" s="256"/>
      <c r="I245" s="251"/>
      <c r="J245" s="257"/>
      <c r="K245" s="251"/>
      <c r="M245" s="252" t="s">
        <v>287</v>
      </c>
      <c r="O245" s="241"/>
    </row>
    <row r="246" spans="1:80" ht="22.5">
      <c r="A246" s="242">
        <v>40</v>
      </c>
      <c r="B246" s="243" t="s">
        <v>331</v>
      </c>
      <c r="C246" s="244" t="s">
        <v>332</v>
      </c>
      <c r="D246" s="245" t="s">
        <v>112</v>
      </c>
      <c r="E246" s="246">
        <v>710.745</v>
      </c>
      <c r="F246" s="358"/>
      <c r="G246" s="247">
        <f>E246*F246</f>
        <v>0</v>
      </c>
      <c r="H246" s="248">
        <v>0.02866</v>
      </c>
      <c r="I246" s="249">
        <f>E246*H246</f>
        <v>20.3699517</v>
      </c>
      <c r="J246" s="248">
        <v>0</v>
      </c>
      <c r="K246" s="249">
        <f>E246*J246</f>
        <v>0</v>
      </c>
      <c r="O246" s="241">
        <v>2</v>
      </c>
      <c r="AA246" s="214">
        <v>1</v>
      </c>
      <c r="AB246" s="214">
        <v>1</v>
      </c>
      <c r="AC246" s="214">
        <v>1</v>
      </c>
      <c r="AZ246" s="214">
        <v>1</v>
      </c>
      <c r="BA246" s="214">
        <f>IF(AZ246=1,G246,0)</f>
        <v>0</v>
      </c>
      <c r="BB246" s="214">
        <f>IF(AZ246=2,G246,0)</f>
        <v>0</v>
      </c>
      <c r="BC246" s="214">
        <f>IF(AZ246=3,G246,0)</f>
        <v>0</v>
      </c>
      <c r="BD246" s="214">
        <f>IF(AZ246=4,G246,0)</f>
        <v>0</v>
      </c>
      <c r="BE246" s="214">
        <f>IF(AZ246=5,G246,0)</f>
        <v>0</v>
      </c>
      <c r="CA246" s="241">
        <v>1</v>
      </c>
      <c r="CB246" s="241">
        <v>1</v>
      </c>
    </row>
    <row r="247" spans="1:15" ht="22.5">
      <c r="A247" s="250"/>
      <c r="B247" s="253"/>
      <c r="C247" s="468" t="s">
        <v>333</v>
      </c>
      <c r="D247" s="469"/>
      <c r="E247" s="254">
        <v>0</v>
      </c>
      <c r="F247" s="359"/>
      <c r="G247" s="255"/>
      <c r="H247" s="256"/>
      <c r="I247" s="251"/>
      <c r="J247" s="257"/>
      <c r="K247" s="251"/>
      <c r="M247" s="252" t="s">
        <v>333</v>
      </c>
      <c r="O247" s="241"/>
    </row>
    <row r="248" spans="1:15" ht="12.75">
      <c r="A248" s="250"/>
      <c r="B248" s="253"/>
      <c r="C248" s="468" t="s">
        <v>334</v>
      </c>
      <c r="D248" s="469"/>
      <c r="E248" s="254">
        <v>0</v>
      </c>
      <c r="F248" s="359"/>
      <c r="G248" s="255"/>
      <c r="H248" s="256"/>
      <c r="I248" s="251"/>
      <c r="J248" s="257"/>
      <c r="K248" s="251"/>
      <c r="M248" s="252" t="s">
        <v>334</v>
      </c>
      <c r="O248" s="241"/>
    </row>
    <row r="249" spans="1:15" ht="12.75">
      <c r="A249" s="250"/>
      <c r="B249" s="253"/>
      <c r="C249" s="468" t="s">
        <v>335</v>
      </c>
      <c r="D249" s="469"/>
      <c r="E249" s="254">
        <v>0</v>
      </c>
      <c r="F249" s="359"/>
      <c r="G249" s="255"/>
      <c r="H249" s="256"/>
      <c r="I249" s="251"/>
      <c r="J249" s="257"/>
      <c r="K249" s="251"/>
      <c r="M249" s="252" t="s">
        <v>335</v>
      </c>
      <c r="O249" s="241"/>
    </row>
    <row r="250" spans="1:15" ht="12.75">
      <c r="A250" s="250"/>
      <c r="B250" s="253"/>
      <c r="C250" s="468" t="s">
        <v>336</v>
      </c>
      <c r="D250" s="469"/>
      <c r="E250" s="254">
        <v>0</v>
      </c>
      <c r="F250" s="359"/>
      <c r="G250" s="255"/>
      <c r="H250" s="256"/>
      <c r="I250" s="251"/>
      <c r="J250" s="257"/>
      <c r="K250" s="251"/>
      <c r="M250" s="252" t="s">
        <v>336</v>
      </c>
      <c r="O250" s="241"/>
    </row>
    <row r="251" spans="1:15" ht="22.5">
      <c r="A251" s="250"/>
      <c r="B251" s="253"/>
      <c r="C251" s="468" t="s">
        <v>337</v>
      </c>
      <c r="D251" s="469"/>
      <c r="E251" s="254">
        <v>0</v>
      </c>
      <c r="F251" s="359"/>
      <c r="G251" s="255"/>
      <c r="H251" s="256"/>
      <c r="I251" s="251"/>
      <c r="J251" s="257"/>
      <c r="K251" s="251"/>
      <c r="M251" s="252" t="s">
        <v>337</v>
      </c>
      <c r="O251" s="241"/>
    </row>
    <row r="252" spans="1:15" ht="12.75">
      <c r="A252" s="250"/>
      <c r="B252" s="253"/>
      <c r="C252" s="468" t="s">
        <v>338</v>
      </c>
      <c r="D252" s="469"/>
      <c r="E252" s="254">
        <v>0</v>
      </c>
      <c r="F252" s="359"/>
      <c r="G252" s="255"/>
      <c r="H252" s="256"/>
      <c r="I252" s="251"/>
      <c r="J252" s="257"/>
      <c r="K252" s="251"/>
      <c r="M252" s="252" t="s">
        <v>338</v>
      </c>
      <c r="O252" s="241"/>
    </row>
    <row r="253" spans="1:15" ht="12.75">
      <c r="A253" s="250"/>
      <c r="B253" s="253"/>
      <c r="C253" s="468" t="s">
        <v>339</v>
      </c>
      <c r="D253" s="469"/>
      <c r="E253" s="254">
        <v>0</v>
      </c>
      <c r="F253" s="359"/>
      <c r="G253" s="255"/>
      <c r="H253" s="256"/>
      <c r="I253" s="251"/>
      <c r="J253" s="257"/>
      <c r="K253" s="251"/>
      <c r="M253" s="252" t="s">
        <v>339</v>
      </c>
      <c r="O253" s="241"/>
    </row>
    <row r="254" spans="1:15" ht="12.75">
      <c r="A254" s="250"/>
      <c r="B254" s="253"/>
      <c r="C254" s="468" t="s">
        <v>113</v>
      </c>
      <c r="D254" s="469"/>
      <c r="E254" s="254">
        <v>0</v>
      </c>
      <c r="F254" s="359"/>
      <c r="G254" s="255"/>
      <c r="H254" s="256"/>
      <c r="I254" s="251"/>
      <c r="J254" s="257"/>
      <c r="K254" s="251"/>
      <c r="M254" s="252" t="s">
        <v>113</v>
      </c>
      <c r="O254" s="241"/>
    </row>
    <row r="255" spans="1:15" ht="12.75">
      <c r="A255" s="250"/>
      <c r="B255" s="253"/>
      <c r="C255" s="468" t="s">
        <v>287</v>
      </c>
      <c r="D255" s="469"/>
      <c r="E255" s="254">
        <v>710.745</v>
      </c>
      <c r="F255" s="359"/>
      <c r="G255" s="255"/>
      <c r="H255" s="256"/>
      <c r="I255" s="251"/>
      <c r="J255" s="257"/>
      <c r="K255" s="251"/>
      <c r="M255" s="252" t="s">
        <v>287</v>
      </c>
      <c r="O255" s="241"/>
    </row>
    <row r="256" spans="1:80" ht="12.75">
      <c r="A256" s="242">
        <v>41</v>
      </c>
      <c r="B256" s="243" t="s">
        <v>340</v>
      </c>
      <c r="C256" s="244" t="s">
        <v>341</v>
      </c>
      <c r="D256" s="245" t="s">
        <v>112</v>
      </c>
      <c r="E256" s="246">
        <v>710.745</v>
      </c>
      <c r="F256" s="358"/>
      <c r="G256" s="247">
        <f>E256*F256</f>
        <v>0</v>
      </c>
      <c r="H256" s="248">
        <v>0</v>
      </c>
      <c r="I256" s="249">
        <f>E256*H256</f>
        <v>0</v>
      </c>
      <c r="J256" s="248">
        <v>0</v>
      </c>
      <c r="K256" s="249">
        <f>E256*J256</f>
        <v>0</v>
      </c>
      <c r="O256" s="241">
        <v>2</v>
      </c>
      <c r="AA256" s="214">
        <v>1</v>
      </c>
      <c r="AB256" s="214">
        <v>1</v>
      </c>
      <c r="AC256" s="214">
        <v>1</v>
      </c>
      <c r="AZ256" s="214">
        <v>1</v>
      </c>
      <c r="BA256" s="214">
        <f>IF(AZ256=1,G256,0)</f>
        <v>0</v>
      </c>
      <c r="BB256" s="214">
        <f>IF(AZ256=2,G256,0)</f>
        <v>0</v>
      </c>
      <c r="BC256" s="214">
        <f>IF(AZ256=3,G256,0)</f>
        <v>0</v>
      </c>
      <c r="BD256" s="214">
        <f>IF(AZ256=4,G256,0)</f>
        <v>0</v>
      </c>
      <c r="BE256" s="214">
        <f>IF(AZ256=5,G256,0)</f>
        <v>0</v>
      </c>
      <c r="CA256" s="241">
        <v>1</v>
      </c>
      <c r="CB256" s="241">
        <v>1</v>
      </c>
    </row>
    <row r="257" spans="1:15" ht="12.75">
      <c r="A257" s="250"/>
      <c r="B257" s="253"/>
      <c r="C257" s="468" t="s">
        <v>113</v>
      </c>
      <c r="D257" s="469"/>
      <c r="E257" s="254">
        <v>0</v>
      </c>
      <c r="F257" s="359"/>
      <c r="G257" s="255"/>
      <c r="H257" s="256"/>
      <c r="I257" s="251"/>
      <c r="J257" s="257"/>
      <c r="K257" s="251"/>
      <c r="M257" s="252" t="s">
        <v>113</v>
      </c>
      <c r="O257" s="241"/>
    </row>
    <row r="258" spans="1:15" ht="12.75">
      <c r="A258" s="250"/>
      <c r="B258" s="253"/>
      <c r="C258" s="468" t="s">
        <v>287</v>
      </c>
      <c r="D258" s="469"/>
      <c r="E258" s="254">
        <v>710.745</v>
      </c>
      <c r="F258" s="359"/>
      <c r="G258" s="255"/>
      <c r="H258" s="256"/>
      <c r="I258" s="251"/>
      <c r="J258" s="257"/>
      <c r="K258" s="251"/>
      <c r="M258" s="252" t="s">
        <v>287</v>
      </c>
      <c r="O258" s="241"/>
    </row>
    <row r="259" spans="1:80" ht="12.75">
      <c r="A259" s="242">
        <v>42</v>
      </c>
      <c r="B259" s="243" t="s">
        <v>342</v>
      </c>
      <c r="C259" s="244" t="s">
        <v>343</v>
      </c>
      <c r="D259" s="245" t="s">
        <v>112</v>
      </c>
      <c r="E259" s="246">
        <v>200.1324</v>
      </c>
      <c r="F259" s="358"/>
      <c r="G259" s="247">
        <f>E259*F259</f>
        <v>0</v>
      </c>
      <c r="H259" s="248">
        <v>0.0534</v>
      </c>
      <c r="I259" s="249">
        <f>E259*H259</f>
        <v>10.68707016</v>
      </c>
      <c r="J259" s="248">
        <v>0</v>
      </c>
      <c r="K259" s="249">
        <f>E259*J259</f>
        <v>0</v>
      </c>
      <c r="O259" s="241">
        <v>2</v>
      </c>
      <c r="AA259" s="214">
        <v>2</v>
      </c>
      <c r="AB259" s="214">
        <v>1</v>
      </c>
      <c r="AC259" s="214">
        <v>1</v>
      </c>
      <c r="AZ259" s="214">
        <v>1</v>
      </c>
      <c r="BA259" s="214">
        <f>IF(AZ259=1,G259,0)</f>
        <v>0</v>
      </c>
      <c r="BB259" s="214">
        <f>IF(AZ259=2,G259,0)</f>
        <v>0</v>
      </c>
      <c r="BC259" s="214">
        <f>IF(AZ259=3,G259,0)</f>
        <v>0</v>
      </c>
      <c r="BD259" s="214">
        <f>IF(AZ259=4,G259,0)</f>
        <v>0</v>
      </c>
      <c r="BE259" s="214">
        <f>IF(AZ259=5,G259,0)</f>
        <v>0</v>
      </c>
      <c r="CA259" s="241">
        <v>2</v>
      </c>
      <c r="CB259" s="241">
        <v>1</v>
      </c>
    </row>
    <row r="260" spans="1:15" ht="12.75">
      <c r="A260" s="250"/>
      <c r="B260" s="253"/>
      <c r="C260" s="468" t="s">
        <v>344</v>
      </c>
      <c r="D260" s="469"/>
      <c r="E260" s="254">
        <v>18.837</v>
      </c>
      <c r="F260" s="359"/>
      <c r="G260" s="255"/>
      <c r="H260" s="256"/>
      <c r="I260" s="251"/>
      <c r="J260" s="257"/>
      <c r="K260" s="251"/>
      <c r="M260" s="252" t="s">
        <v>344</v>
      </c>
      <c r="O260" s="241"/>
    </row>
    <row r="261" spans="1:15" ht="12.75">
      <c r="A261" s="250"/>
      <c r="B261" s="253"/>
      <c r="C261" s="468" t="s">
        <v>345</v>
      </c>
      <c r="D261" s="469"/>
      <c r="E261" s="254">
        <v>41.8454</v>
      </c>
      <c r="F261" s="359"/>
      <c r="G261" s="255"/>
      <c r="H261" s="256"/>
      <c r="I261" s="251"/>
      <c r="J261" s="257"/>
      <c r="K261" s="251"/>
      <c r="M261" s="252" t="s">
        <v>345</v>
      </c>
      <c r="O261" s="241"/>
    </row>
    <row r="262" spans="1:15" ht="12.75">
      <c r="A262" s="250"/>
      <c r="B262" s="253"/>
      <c r="C262" s="468" t="s">
        <v>346</v>
      </c>
      <c r="D262" s="469"/>
      <c r="E262" s="254">
        <v>4.75</v>
      </c>
      <c r="F262" s="359"/>
      <c r="G262" s="255"/>
      <c r="H262" s="256"/>
      <c r="I262" s="251"/>
      <c r="J262" s="257"/>
      <c r="K262" s="251"/>
      <c r="M262" s="252" t="s">
        <v>346</v>
      </c>
      <c r="O262" s="241"/>
    </row>
    <row r="263" spans="1:15" ht="12.75">
      <c r="A263" s="250"/>
      <c r="B263" s="253"/>
      <c r="C263" s="468" t="s">
        <v>347</v>
      </c>
      <c r="D263" s="469"/>
      <c r="E263" s="254">
        <v>21.7</v>
      </c>
      <c r="F263" s="359"/>
      <c r="G263" s="255"/>
      <c r="H263" s="256"/>
      <c r="I263" s="251"/>
      <c r="J263" s="257"/>
      <c r="K263" s="251"/>
      <c r="M263" s="252" t="s">
        <v>347</v>
      </c>
      <c r="O263" s="241"/>
    </row>
    <row r="264" spans="1:15" ht="12.75">
      <c r="A264" s="250"/>
      <c r="B264" s="253"/>
      <c r="C264" s="468" t="s">
        <v>348</v>
      </c>
      <c r="D264" s="469"/>
      <c r="E264" s="254">
        <v>113</v>
      </c>
      <c r="F264" s="359"/>
      <c r="G264" s="255"/>
      <c r="H264" s="256"/>
      <c r="I264" s="251"/>
      <c r="J264" s="257"/>
      <c r="K264" s="251"/>
      <c r="M264" s="252">
        <v>113</v>
      </c>
      <c r="O264" s="241"/>
    </row>
    <row r="265" spans="1:80" ht="12.75">
      <c r="A265" s="242">
        <v>43</v>
      </c>
      <c r="B265" s="243" t="s">
        <v>349</v>
      </c>
      <c r="C265" s="244" t="s">
        <v>350</v>
      </c>
      <c r="D265" s="245" t="s">
        <v>120</v>
      </c>
      <c r="E265" s="246">
        <v>355.3725</v>
      </c>
      <c r="F265" s="358"/>
      <c r="G265" s="247">
        <f>E265*F265</f>
        <v>0</v>
      </c>
      <c r="H265" s="248">
        <v>8E-05</v>
      </c>
      <c r="I265" s="249">
        <f>E265*H265</f>
        <v>0.0284298</v>
      </c>
      <c r="J265" s="248"/>
      <c r="K265" s="249">
        <f>E265*J265</f>
        <v>0</v>
      </c>
      <c r="O265" s="241">
        <v>2</v>
      </c>
      <c r="AA265" s="214">
        <v>12</v>
      </c>
      <c r="AB265" s="214">
        <v>0</v>
      </c>
      <c r="AC265" s="214">
        <v>253</v>
      </c>
      <c r="AZ265" s="214">
        <v>1</v>
      </c>
      <c r="BA265" s="214">
        <f>IF(AZ265=1,G265,0)</f>
        <v>0</v>
      </c>
      <c r="BB265" s="214">
        <f>IF(AZ265=2,G265,0)</f>
        <v>0</v>
      </c>
      <c r="BC265" s="214">
        <f>IF(AZ265=3,G265,0)</f>
        <v>0</v>
      </c>
      <c r="BD265" s="214">
        <f>IF(AZ265=4,G265,0)</f>
        <v>0</v>
      </c>
      <c r="BE265" s="214">
        <f>IF(AZ265=5,G265,0)</f>
        <v>0</v>
      </c>
      <c r="CA265" s="241">
        <v>12</v>
      </c>
      <c r="CB265" s="241">
        <v>0</v>
      </c>
    </row>
    <row r="266" spans="1:15" ht="12.75">
      <c r="A266" s="250"/>
      <c r="B266" s="253"/>
      <c r="C266" s="468" t="s">
        <v>113</v>
      </c>
      <c r="D266" s="469"/>
      <c r="E266" s="254">
        <v>0</v>
      </c>
      <c r="F266" s="359"/>
      <c r="G266" s="255"/>
      <c r="H266" s="256"/>
      <c r="I266" s="251"/>
      <c r="J266" s="257"/>
      <c r="K266" s="251"/>
      <c r="M266" s="252" t="s">
        <v>113</v>
      </c>
      <c r="O266" s="241"/>
    </row>
    <row r="267" spans="1:15" ht="12.75">
      <c r="A267" s="250"/>
      <c r="B267" s="253"/>
      <c r="C267" s="468" t="s">
        <v>351</v>
      </c>
      <c r="D267" s="469"/>
      <c r="E267" s="254">
        <v>355.3725</v>
      </c>
      <c r="F267" s="359"/>
      <c r="G267" s="255"/>
      <c r="H267" s="256"/>
      <c r="I267" s="251"/>
      <c r="J267" s="257"/>
      <c r="K267" s="251"/>
      <c r="M267" s="252" t="s">
        <v>351</v>
      </c>
      <c r="O267" s="241"/>
    </row>
    <row r="268" spans="1:57" ht="12.75">
      <c r="A268" s="258"/>
      <c r="B268" s="259" t="s">
        <v>102</v>
      </c>
      <c r="C268" s="260" t="s">
        <v>246</v>
      </c>
      <c r="D268" s="261"/>
      <c r="E268" s="262"/>
      <c r="F268" s="360"/>
      <c r="G268" s="264">
        <f>SUM(G150:G267)</f>
        <v>0</v>
      </c>
      <c r="H268" s="265"/>
      <c r="I268" s="266">
        <f>SUM(I150:I267)</f>
        <v>82.67187860400001</v>
      </c>
      <c r="J268" s="265"/>
      <c r="K268" s="266">
        <f>SUM(K150:K267)</f>
        <v>0</v>
      </c>
      <c r="O268" s="241">
        <v>4</v>
      </c>
      <c r="BA268" s="267">
        <f>SUM(BA150:BA267)</f>
        <v>0</v>
      </c>
      <c r="BB268" s="267">
        <f>SUM(BB150:BB267)</f>
        <v>0</v>
      </c>
      <c r="BC268" s="267">
        <f>SUM(BC150:BC267)</f>
        <v>0</v>
      </c>
      <c r="BD268" s="267">
        <f>SUM(BD150:BD267)</f>
        <v>0</v>
      </c>
      <c r="BE268" s="267">
        <f>SUM(BE150:BE267)</f>
        <v>0</v>
      </c>
    </row>
    <row r="269" spans="1:15" ht="12.75">
      <c r="A269" s="231" t="s">
        <v>98</v>
      </c>
      <c r="B269" s="232" t="s">
        <v>352</v>
      </c>
      <c r="C269" s="233" t="s">
        <v>353</v>
      </c>
      <c r="D269" s="234"/>
      <c r="E269" s="235"/>
      <c r="F269" s="361"/>
      <c r="G269" s="236"/>
      <c r="H269" s="237"/>
      <c r="I269" s="238"/>
      <c r="J269" s="239"/>
      <c r="K269" s="240"/>
      <c r="O269" s="241">
        <v>1</v>
      </c>
    </row>
    <row r="270" spans="1:80" ht="12.75">
      <c r="A270" s="242">
        <v>44</v>
      </c>
      <c r="B270" s="243" t="s">
        <v>355</v>
      </c>
      <c r="C270" s="244" t="s">
        <v>356</v>
      </c>
      <c r="D270" s="245" t="s">
        <v>112</v>
      </c>
      <c r="E270" s="246">
        <v>302.7921</v>
      </c>
      <c r="F270" s="358"/>
      <c r="G270" s="247">
        <f>E270*F270</f>
        <v>0</v>
      </c>
      <c r="H270" s="248">
        <v>4E-05</v>
      </c>
      <c r="I270" s="249">
        <f>E270*H270</f>
        <v>0.012111684000000001</v>
      </c>
      <c r="J270" s="248">
        <v>0</v>
      </c>
      <c r="K270" s="249">
        <f>E270*J270</f>
        <v>0</v>
      </c>
      <c r="O270" s="241">
        <v>2</v>
      </c>
      <c r="AA270" s="214">
        <v>1</v>
      </c>
      <c r="AB270" s="214">
        <v>1</v>
      </c>
      <c r="AC270" s="214">
        <v>1</v>
      </c>
      <c r="AZ270" s="214">
        <v>1</v>
      </c>
      <c r="BA270" s="214">
        <f>IF(AZ270=1,G270,0)</f>
        <v>0</v>
      </c>
      <c r="BB270" s="214">
        <f>IF(AZ270=2,G270,0)</f>
        <v>0</v>
      </c>
      <c r="BC270" s="214">
        <f>IF(AZ270=3,G270,0)</f>
        <v>0</v>
      </c>
      <c r="BD270" s="214">
        <f>IF(AZ270=4,G270,0)</f>
        <v>0</v>
      </c>
      <c r="BE270" s="214">
        <f>IF(AZ270=5,G270,0)</f>
        <v>0</v>
      </c>
      <c r="CA270" s="241">
        <v>1</v>
      </c>
      <c r="CB270" s="241">
        <v>1</v>
      </c>
    </row>
    <row r="271" spans="1:15" ht="12.75">
      <c r="A271" s="250"/>
      <c r="B271" s="253"/>
      <c r="C271" s="468" t="s">
        <v>181</v>
      </c>
      <c r="D271" s="469"/>
      <c r="E271" s="254">
        <v>0</v>
      </c>
      <c r="F271" s="359"/>
      <c r="G271" s="255"/>
      <c r="H271" s="256"/>
      <c r="I271" s="251"/>
      <c r="J271" s="257"/>
      <c r="K271" s="251"/>
      <c r="M271" s="252" t="s">
        <v>181</v>
      </c>
      <c r="O271" s="241"/>
    </row>
    <row r="272" spans="1:15" ht="12.75">
      <c r="A272" s="250"/>
      <c r="B272" s="253"/>
      <c r="C272" s="468" t="s">
        <v>249</v>
      </c>
      <c r="D272" s="469"/>
      <c r="E272" s="254">
        <v>1.773</v>
      </c>
      <c r="F272" s="359"/>
      <c r="G272" s="255"/>
      <c r="H272" s="256"/>
      <c r="I272" s="251"/>
      <c r="J272" s="257"/>
      <c r="K272" s="251"/>
      <c r="M272" s="252" t="s">
        <v>249</v>
      </c>
      <c r="O272" s="241"/>
    </row>
    <row r="273" spans="1:15" ht="12.75">
      <c r="A273" s="250"/>
      <c r="B273" s="253"/>
      <c r="C273" s="468" t="s">
        <v>250</v>
      </c>
      <c r="D273" s="469"/>
      <c r="E273" s="254">
        <v>5.911</v>
      </c>
      <c r="F273" s="359"/>
      <c r="G273" s="255"/>
      <c r="H273" s="256"/>
      <c r="I273" s="251"/>
      <c r="J273" s="257"/>
      <c r="K273" s="251"/>
      <c r="M273" s="252" t="s">
        <v>250</v>
      </c>
      <c r="O273" s="241"/>
    </row>
    <row r="274" spans="1:15" ht="12.75">
      <c r="A274" s="250"/>
      <c r="B274" s="253"/>
      <c r="C274" s="468" t="s">
        <v>251</v>
      </c>
      <c r="D274" s="469"/>
      <c r="E274" s="254">
        <v>3.1625</v>
      </c>
      <c r="F274" s="359"/>
      <c r="G274" s="255"/>
      <c r="H274" s="256"/>
      <c r="I274" s="251"/>
      <c r="J274" s="257"/>
      <c r="K274" s="251"/>
      <c r="M274" s="252" t="s">
        <v>251</v>
      </c>
      <c r="O274" s="241"/>
    </row>
    <row r="275" spans="1:15" ht="12.75">
      <c r="A275" s="250"/>
      <c r="B275" s="253"/>
      <c r="C275" s="470" t="s">
        <v>128</v>
      </c>
      <c r="D275" s="469"/>
      <c r="E275" s="278">
        <v>10.846499999999999</v>
      </c>
      <c r="F275" s="359"/>
      <c r="G275" s="255"/>
      <c r="H275" s="256"/>
      <c r="I275" s="251"/>
      <c r="J275" s="257"/>
      <c r="K275" s="251"/>
      <c r="M275" s="252" t="s">
        <v>128</v>
      </c>
      <c r="O275" s="241"/>
    </row>
    <row r="276" spans="1:15" ht="12.75">
      <c r="A276" s="250"/>
      <c r="B276" s="253"/>
      <c r="C276" s="468" t="s">
        <v>186</v>
      </c>
      <c r="D276" s="469"/>
      <c r="E276" s="254">
        <v>0</v>
      </c>
      <c r="F276" s="359"/>
      <c r="G276" s="255"/>
      <c r="H276" s="256"/>
      <c r="I276" s="251"/>
      <c r="J276" s="257"/>
      <c r="K276" s="251"/>
      <c r="M276" s="252" t="s">
        <v>186</v>
      </c>
      <c r="O276" s="241"/>
    </row>
    <row r="277" spans="1:15" ht="12.75">
      <c r="A277" s="250"/>
      <c r="B277" s="253"/>
      <c r="C277" s="468" t="s">
        <v>252</v>
      </c>
      <c r="D277" s="469"/>
      <c r="E277" s="254">
        <v>32.19</v>
      </c>
      <c r="F277" s="359"/>
      <c r="G277" s="255"/>
      <c r="H277" s="256"/>
      <c r="I277" s="251"/>
      <c r="J277" s="257"/>
      <c r="K277" s="251"/>
      <c r="M277" s="252" t="s">
        <v>252</v>
      </c>
      <c r="O277" s="241"/>
    </row>
    <row r="278" spans="1:15" ht="12.75">
      <c r="A278" s="250"/>
      <c r="B278" s="253"/>
      <c r="C278" s="468" t="s">
        <v>253</v>
      </c>
      <c r="D278" s="469"/>
      <c r="E278" s="254">
        <v>7.05</v>
      </c>
      <c r="F278" s="359"/>
      <c r="G278" s="255"/>
      <c r="H278" s="256"/>
      <c r="I278" s="251"/>
      <c r="J278" s="257"/>
      <c r="K278" s="251"/>
      <c r="M278" s="252" t="s">
        <v>253</v>
      </c>
      <c r="O278" s="241"/>
    </row>
    <row r="279" spans="1:15" ht="12.75">
      <c r="A279" s="250"/>
      <c r="B279" s="253"/>
      <c r="C279" s="468" t="s">
        <v>254</v>
      </c>
      <c r="D279" s="469"/>
      <c r="E279" s="254">
        <v>16.56</v>
      </c>
      <c r="F279" s="359"/>
      <c r="G279" s="255"/>
      <c r="H279" s="256"/>
      <c r="I279" s="251"/>
      <c r="J279" s="257"/>
      <c r="K279" s="251"/>
      <c r="M279" s="252" t="s">
        <v>254</v>
      </c>
      <c r="O279" s="241"/>
    </row>
    <row r="280" spans="1:15" ht="12.75">
      <c r="A280" s="250"/>
      <c r="B280" s="253"/>
      <c r="C280" s="468" t="s">
        <v>255</v>
      </c>
      <c r="D280" s="469"/>
      <c r="E280" s="254">
        <v>7.569</v>
      </c>
      <c r="F280" s="359"/>
      <c r="G280" s="255"/>
      <c r="H280" s="256"/>
      <c r="I280" s="251"/>
      <c r="J280" s="257"/>
      <c r="K280" s="251"/>
      <c r="M280" s="252" t="s">
        <v>255</v>
      </c>
      <c r="O280" s="241"/>
    </row>
    <row r="281" spans="1:15" ht="12.75">
      <c r="A281" s="250"/>
      <c r="B281" s="253"/>
      <c r="C281" s="468" t="s">
        <v>256</v>
      </c>
      <c r="D281" s="469"/>
      <c r="E281" s="254">
        <v>3.06</v>
      </c>
      <c r="F281" s="359"/>
      <c r="G281" s="255"/>
      <c r="H281" s="256"/>
      <c r="I281" s="251"/>
      <c r="J281" s="257"/>
      <c r="K281" s="251"/>
      <c r="M281" s="252" t="s">
        <v>256</v>
      </c>
      <c r="O281" s="241"/>
    </row>
    <row r="282" spans="1:15" ht="12.75">
      <c r="A282" s="250"/>
      <c r="B282" s="253"/>
      <c r="C282" s="468" t="s">
        <v>257</v>
      </c>
      <c r="D282" s="469"/>
      <c r="E282" s="254">
        <v>3.36</v>
      </c>
      <c r="F282" s="359"/>
      <c r="G282" s="255"/>
      <c r="H282" s="256"/>
      <c r="I282" s="251"/>
      <c r="J282" s="257"/>
      <c r="K282" s="251"/>
      <c r="M282" s="252" t="s">
        <v>257</v>
      </c>
      <c r="O282" s="241"/>
    </row>
    <row r="283" spans="1:15" ht="12.75">
      <c r="A283" s="250"/>
      <c r="B283" s="253"/>
      <c r="C283" s="468" t="s">
        <v>258</v>
      </c>
      <c r="D283" s="469"/>
      <c r="E283" s="254">
        <v>0.3025</v>
      </c>
      <c r="F283" s="359"/>
      <c r="G283" s="255"/>
      <c r="H283" s="256"/>
      <c r="I283" s="251"/>
      <c r="J283" s="257"/>
      <c r="K283" s="251"/>
      <c r="M283" s="252" t="s">
        <v>258</v>
      </c>
      <c r="O283" s="241"/>
    </row>
    <row r="284" spans="1:15" ht="12.75">
      <c r="A284" s="250"/>
      <c r="B284" s="253"/>
      <c r="C284" s="468" t="s">
        <v>259</v>
      </c>
      <c r="D284" s="469"/>
      <c r="E284" s="254">
        <v>6.075</v>
      </c>
      <c r="F284" s="359"/>
      <c r="G284" s="255"/>
      <c r="H284" s="256"/>
      <c r="I284" s="251"/>
      <c r="J284" s="257"/>
      <c r="K284" s="251"/>
      <c r="M284" s="252" t="s">
        <v>259</v>
      </c>
      <c r="O284" s="241"/>
    </row>
    <row r="285" spans="1:15" ht="12.75">
      <c r="A285" s="250"/>
      <c r="B285" s="253"/>
      <c r="C285" s="468" t="s">
        <v>260</v>
      </c>
      <c r="D285" s="469"/>
      <c r="E285" s="254">
        <v>1.725</v>
      </c>
      <c r="F285" s="359"/>
      <c r="G285" s="255"/>
      <c r="H285" s="256"/>
      <c r="I285" s="251"/>
      <c r="J285" s="257"/>
      <c r="K285" s="251"/>
      <c r="M285" s="252" t="s">
        <v>260</v>
      </c>
      <c r="O285" s="241"/>
    </row>
    <row r="286" spans="1:15" ht="12.75">
      <c r="A286" s="250"/>
      <c r="B286" s="253"/>
      <c r="C286" s="468" t="s">
        <v>261</v>
      </c>
      <c r="D286" s="469"/>
      <c r="E286" s="254">
        <v>2.7225</v>
      </c>
      <c r="F286" s="359"/>
      <c r="G286" s="255"/>
      <c r="H286" s="256"/>
      <c r="I286" s="251"/>
      <c r="J286" s="257"/>
      <c r="K286" s="251"/>
      <c r="M286" s="252" t="s">
        <v>261</v>
      </c>
      <c r="O286" s="241"/>
    </row>
    <row r="287" spans="1:15" ht="12.75">
      <c r="A287" s="250"/>
      <c r="B287" s="253"/>
      <c r="C287" s="468" t="s">
        <v>262</v>
      </c>
      <c r="D287" s="469"/>
      <c r="E287" s="254">
        <v>28.08</v>
      </c>
      <c r="F287" s="359"/>
      <c r="G287" s="255"/>
      <c r="H287" s="256"/>
      <c r="I287" s="251"/>
      <c r="J287" s="257"/>
      <c r="K287" s="251"/>
      <c r="M287" s="252" t="s">
        <v>262</v>
      </c>
      <c r="O287" s="241"/>
    </row>
    <row r="288" spans="1:15" ht="12.75">
      <c r="A288" s="250"/>
      <c r="B288" s="253"/>
      <c r="C288" s="468" t="s">
        <v>263</v>
      </c>
      <c r="D288" s="469"/>
      <c r="E288" s="254">
        <v>10.0788</v>
      </c>
      <c r="F288" s="359"/>
      <c r="G288" s="255"/>
      <c r="H288" s="256"/>
      <c r="I288" s="251"/>
      <c r="J288" s="257"/>
      <c r="K288" s="251"/>
      <c r="M288" s="252" t="s">
        <v>263</v>
      </c>
      <c r="O288" s="241"/>
    </row>
    <row r="289" spans="1:15" ht="12.75">
      <c r="A289" s="250"/>
      <c r="B289" s="253"/>
      <c r="C289" s="468" t="s">
        <v>264</v>
      </c>
      <c r="D289" s="469"/>
      <c r="E289" s="254">
        <v>57.6</v>
      </c>
      <c r="F289" s="359"/>
      <c r="G289" s="255"/>
      <c r="H289" s="256"/>
      <c r="I289" s="251"/>
      <c r="J289" s="257"/>
      <c r="K289" s="251"/>
      <c r="M289" s="252" t="s">
        <v>264</v>
      </c>
      <c r="O289" s="241"/>
    </row>
    <row r="290" spans="1:15" ht="12.75">
      <c r="A290" s="250"/>
      <c r="B290" s="253"/>
      <c r="C290" s="468" t="s">
        <v>265</v>
      </c>
      <c r="D290" s="469"/>
      <c r="E290" s="254">
        <v>14.43</v>
      </c>
      <c r="F290" s="359"/>
      <c r="G290" s="255"/>
      <c r="H290" s="256"/>
      <c r="I290" s="251"/>
      <c r="J290" s="257"/>
      <c r="K290" s="251"/>
      <c r="M290" s="252" t="s">
        <v>265</v>
      </c>
      <c r="O290" s="241"/>
    </row>
    <row r="291" spans="1:15" ht="12.75">
      <c r="A291" s="250"/>
      <c r="B291" s="253"/>
      <c r="C291" s="468" t="s">
        <v>266</v>
      </c>
      <c r="D291" s="469"/>
      <c r="E291" s="254">
        <v>28.8</v>
      </c>
      <c r="F291" s="359"/>
      <c r="G291" s="255"/>
      <c r="H291" s="256"/>
      <c r="I291" s="251"/>
      <c r="J291" s="257"/>
      <c r="K291" s="251"/>
      <c r="M291" s="252" t="s">
        <v>266</v>
      </c>
      <c r="O291" s="241"/>
    </row>
    <row r="292" spans="1:15" ht="12.75">
      <c r="A292" s="250"/>
      <c r="B292" s="253"/>
      <c r="C292" s="468" t="s">
        <v>267</v>
      </c>
      <c r="D292" s="469"/>
      <c r="E292" s="254">
        <v>2.52</v>
      </c>
      <c r="F292" s="359"/>
      <c r="G292" s="255"/>
      <c r="H292" s="256"/>
      <c r="I292" s="251"/>
      <c r="J292" s="257"/>
      <c r="K292" s="251"/>
      <c r="M292" s="252" t="s">
        <v>267</v>
      </c>
      <c r="O292" s="241"/>
    </row>
    <row r="293" spans="1:15" ht="12.75">
      <c r="A293" s="250"/>
      <c r="B293" s="253"/>
      <c r="C293" s="468" t="s">
        <v>268</v>
      </c>
      <c r="D293" s="469"/>
      <c r="E293" s="254">
        <v>3.24</v>
      </c>
      <c r="F293" s="359"/>
      <c r="G293" s="255"/>
      <c r="H293" s="256"/>
      <c r="I293" s="251"/>
      <c r="J293" s="257"/>
      <c r="K293" s="251"/>
      <c r="M293" s="252" t="s">
        <v>268</v>
      </c>
      <c r="O293" s="241"/>
    </row>
    <row r="294" spans="1:15" ht="12.75">
      <c r="A294" s="250"/>
      <c r="B294" s="253"/>
      <c r="C294" s="468" t="s">
        <v>269</v>
      </c>
      <c r="D294" s="469"/>
      <c r="E294" s="254">
        <v>6.48</v>
      </c>
      <c r="F294" s="359"/>
      <c r="G294" s="255"/>
      <c r="H294" s="256"/>
      <c r="I294" s="251"/>
      <c r="J294" s="257"/>
      <c r="K294" s="251"/>
      <c r="M294" s="252" t="s">
        <v>269</v>
      </c>
      <c r="O294" s="241"/>
    </row>
    <row r="295" spans="1:15" ht="12.75">
      <c r="A295" s="250"/>
      <c r="B295" s="253"/>
      <c r="C295" s="468" t="s">
        <v>270</v>
      </c>
      <c r="D295" s="469"/>
      <c r="E295" s="254">
        <v>0.2975</v>
      </c>
      <c r="F295" s="359"/>
      <c r="G295" s="255"/>
      <c r="H295" s="256"/>
      <c r="I295" s="251"/>
      <c r="J295" s="257"/>
      <c r="K295" s="251"/>
      <c r="M295" s="252" t="s">
        <v>270</v>
      </c>
      <c r="O295" s="241"/>
    </row>
    <row r="296" spans="1:15" ht="12.75">
      <c r="A296" s="250"/>
      <c r="B296" s="253"/>
      <c r="C296" s="468" t="s">
        <v>271</v>
      </c>
      <c r="D296" s="469"/>
      <c r="E296" s="254">
        <v>1.02</v>
      </c>
      <c r="F296" s="359"/>
      <c r="G296" s="255"/>
      <c r="H296" s="256"/>
      <c r="I296" s="251"/>
      <c r="J296" s="257"/>
      <c r="K296" s="251"/>
      <c r="M296" s="252" t="s">
        <v>271</v>
      </c>
      <c r="O296" s="241"/>
    </row>
    <row r="297" spans="1:15" ht="12.75">
      <c r="A297" s="250"/>
      <c r="B297" s="253"/>
      <c r="C297" s="468" t="s">
        <v>272</v>
      </c>
      <c r="D297" s="469"/>
      <c r="E297" s="254">
        <v>1.9575</v>
      </c>
      <c r="F297" s="359"/>
      <c r="G297" s="255"/>
      <c r="H297" s="256"/>
      <c r="I297" s="251"/>
      <c r="J297" s="257"/>
      <c r="K297" s="251"/>
      <c r="M297" s="252" t="s">
        <v>272</v>
      </c>
      <c r="O297" s="241"/>
    </row>
    <row r="298" spans="1:15" ht="12.75">
      <c r="A298" s="250"/>
      <c r="B298" s="253"/>
      <c r="C298" s="470" t="s">
        <v>128</v>
      </c>
      <c r="D298" s="469"/>
      <c r="E298" s="278">
        <v>235.11780000000005</v>
      </c>
      <c r="F298" s="359"/>
      <c r="G298" s="255"/>
      <c r="H298" s="256"/>
      <c r="I298" s="251"/>
      <c r="J298" s="257"/>
      <c r="K298" s="251"/>
      <c r="M298" s="252" t="s">
        <v>128</v>
      </c>
      <c r="O298" s="241"/>
    </row>
    <row r="299" spans="1:15" ht="12.75">
      <c r="A299" s="250"/>
      <c r="B299" s="253"/>
      <c r="C299" s="468" t="s">
        <v>273</v>
      </c>
      <c r="D299" s="469"/>
      <c r="E299" s="254">
        <v>26.8768</v>
      </c>
      <c r="F299" s="359"/>
      <c r="G299" s="255"/>
      <c r="H299" s="256"/>
      <c r="I299" s="251"/>
      <c r="J299" s="257"/>
      <c r="K299" s="251"/>
      <c r="M299" s="252" t="s">
        <v>273</v>
      </c>
      <c r="O299" s="241"/>
    </row>
    <row r="300" spans="1:15" ht="12.75">
      <c r="A300" s="250"/>
      <c r="B300" s="253"/>
      <c r="C300" s="468" t="s">
        <v>274</v>
      </c>
      <c r="D300" s="469"/>
      <c r="E300" s="254">
        <v>6.313</v>
      </c>
      <c r="F300" s="359"/>
      <c r="G300" s="255"/>
      <c r="H300" s="256"/>
      <c r="I300" s="251"/>
      <c r="J300" s="257"/>
      <c r="K300" s="251"/>
      <c r="M300" s="252" t="s">
        <v>274</v>
      </c>
      <c r="O300" s="241"/>
    </row>
    <row r="301" spans="1:15" ht="12.75">
      <c r="A301" s="250"/>
      <c r="B301" s="253"/>
      <c r="C301" s="468" t="s">
        <v>275</v>
      </c>
      <c r="D301" s="469"/>
      <c r="E301" s="254">
        <v>3.78</v>
      </c>
      <c r="F301" s="359"/>
      <c r="G301" s="255"/>
      <c r="H301" s="256"/>
      <c r="I301" s="251"/>
      <c r="J301" s="257"/>
      <c r="K301" s="251"/>
      <c r="M301" s="252" t="s">
        <v>275</v>
      </c>
      <c r="O301" s="241"/>
    </row>
    <row r="302" spans="1:15" ht="12.75">
      <c r="A302" s="250"/>
      <c r="B302" s="253"/>
      <c r="C302" s="468" t="s">
        <v>276</v>
      </c>
      <c r="D302" s="469"/>
      <c r="E302" s="254">
        <v>4.42</v>
      </c>
      <c r="F302" s="359"/>
      <c r="G302" s="255"/>
      <c r="H302" s="256"/>
      <c r="I302" s="251"/>
      <c r="J302" s="257"/>
      <c r="K302" s="251"/>
      <c r="M302" s="252" t="s">
        <v>276</v>
      </c>
      <c r="O302" s="241"/>
    </row>
    <row r="303" spans="1:15" ht="12.75">
      <c r="A303" s="250"/>
      <c r="B303" s="253"/>
      <c r="C303" s="468" t="s">
        <v>277</v>
      </c>
      <c r="D303" s="469"/>
      <c r="E303" s="254">
        <v>2.024</v>
      </c>
      <c r="F303" s="359"/>
      <c r="G303" s="255"/>
      <c r="H303" s="256"/>
      <c r="I303" s="251"/>
      <c r="J303" s="257"/>
      <c r="K303" s="251"/>
      <c r="M303" s="252" t="s">
        <v>277</v>
      </c>
      <c r="O303" s="241"/>
    </row>
    <row r="304" spans="1:15" ht="12.75">
      <c r="A304" s="250"/>
      <c r="B304" s="253"/>
      <c r="C304" s="468" t="s">
        <v>278</v>
      </c>
      <c r="D304" s="469"/>
      <c r="E304" s="254">
        <v>1.8</v>
      </c>
      <c r="F304" s="359"/>
      <c r="G304" s="255"/>
      <c r="H304" s="256"/>
      <c r="I304" s="251"/>
      <c r="J304" s="257"/>
      <c r="K304" s="251"/>
      <c r="M304" s="252" t="s">
        <v>278</v>
      </c>
      <c r="O304" s="241"/>
    </row>
    <row r="305" spans="1:15" ht="12.75">
      <c r="A305" s="250"/>
      <c r="B305" s="253"/>
      <c r="C305" s="468" t="s">
        <v>279</v>
      </c>
      <c r="D305" s="469"/>
      <c r="E305" s="254">
        <v>7.744</v>
      </c>
      <c r="F305" s="359"/>
      <c r="G305" s="255"/>
      <c r="H305" s="256"/>
      <c r="I305" s="251"/>
      <c r="J305" s="257"/>
      <c r="K305" s="251"/>
      <c r="M305" s="252" t="s">
        <v>279</v>
      </c>
      <c r="O305" s="241"/>
    </row>
    <row r="306" spans="1:15" ht="12.75">
      <c r="A306" s="250"/>
      <c r="B306" s="253"/>
      <c r="C306" s="468" t="s">
        <v>280</v>
      </c>
      <c r="D306" s="469"/>
      <c r="E306" s="254">
        <v>3.87</v>
      </c>
      <c r="F306" s="359"/>
      <c r="G306" s="255"/>
      <c r="H306" s="256"/>
      <c r="I306" s="251"/>
      <c r="J306" s="257"/>
      <c r="K306" s="251"/>
      <c r="M306" s="252" t="s">
        <v>280</v>
      </c>
      <c r="O306" s="241"/>
    </row>
    <row r="307" spans="1:15" ht="12.75">
      <c r="A307" s="250"/>
      <c r="B307" s="253"/>
      <c r="C307" s="470" t="s">
        <v>128</v>
      </c>
      <c r="D307" s="469"/>
      <c r="E307" s="278">
        <v>56.827799999999996</v>
      </c>
      <c r="F307" s="359"/>
      <c r="G307" s="255"/>
      <c r="H307" s="256"/>
      <c r="I307" s="251"/>
      <c r="J307" s="257"/>
      <c r="K307" s="251"/>
      <c r="M307" s="252" t="s">
        <v>128</v>
      </c>
      <c r="O307" s="241"/>
    </row>
    <row r="308" spans="1:80" ht="12.75">
      <c r="A308" s="242">
        <v>45</v>
      </c>
      <c r="B308" s="243" t="s">
        <v>357</v>
      </c>
      <c r="C308" s="244" t="s">
        <v>358</v>
      </c>
      <c r="D308" s="245" t="s">
        <v>112</v>
      </c>
      <c r="E308" s="246">
        <v>2299.725</v>
      </c>
      <c r="F308" s="358"/>
      <c r="G308" s="247">
        <f>E308*F308</f>
        <v>0</v>
      </c>
      <c r="H308" s="248">
        <v>0.00035</v>
      </c>
      <c r="I308" s="249">
        <f>E308*H308</f>
        <v>0.8049037499999999</v>
      </c>
      <c r="J308" s="248">
        <v>0</v>
      </c>
      <c r="K308" s="249">
        <f>E308*J308</f>
        <v>0</v>
      </c>
      <c r="O308" s="241">
        <v>2</v>
      </c>
      <c r="AA308" s="214">
        <v>1</v>
      </c>
      <c r="AB308" s="214">
        <v>1</v>
      </c>
      <c r="AC308" s="214">
        <v>1</v>
      </c>
      <c r="AZ308" s="214">
        <v>1</v>
      </c>
      <c r="BA308" s="214">
        <f>IF(AZ308=1,G308,0)</f>
        <v>0</v>
      </c>
      <c r="BB308" s="214">
        <f>IF(AZ308=2,G308,0)</f>
        <v>0</v>
      </c>
      <c r="BC308" s="214">
        <f>IF(AZ308=3,G308,0)</f>
        <v>0</v>
      </c>
      <c r="BD308" s="214">
        <f>IF(AZ308=4,G308,0)</f>
        <v>0</v>
      </c>
      <c r="BE308" s="214">
        <f>IF(AZ308=5,G308,0)</f>
        <v>0</v>
      </c>
      <c r="CA308" s="241">
        <v>1</v>
      </c>
      <c r="CB308" s="241">
        <v>1</v>
      </c>
    </row>
    <row r="309" spans="1:15" ht="12.75">
      <c r="A309" s="250"/>
      <c r="B309" s="253"/>
      <c r="C309" s="468" t="s">
        <v>113</v>
      </c>
      <c r="D309" s="469"/>
      <c r="E309" s="254">
        <v>0</v>
      </c>
      <c r="F309" s="359"/>
      <c r="G309" s="255"/>
      <c r="H309" s="256"/>
      <c r="I309" s="251"/>
      <c r="J309" s="257"/>
      <c r="K309" s="251"/>
      <c r="M309" s="252" t="s">
        <v>113</v>
      </c>
      <c r="O309" s="241"/>
    </row>
    <row r="310" spans="1:15" ht="12.75">
      <c r="A310" s="250"/>
      <c r="B310" s="253"/>
      <c r="C310" s="468" t="s">
        <v>359</v>
      </c>
      <c r="D310" s="469"/>
      <c r="E310" s="254">
        <v>1090.3</v>
      </c>
      <c r="F310" s="359"/>
      <c r="G310" s="255"/>
      <c r="H310" s="256"/>
      <c r="I310" s="251"/>
      <c r="J310" s="257"/>
      <c r="K310" s="251"/>
      <c r="M310" s="252" t="s">
        <v>359</v>
      </c>
      <c r="O310" s="241"/>
    </row>
    <row r="311" spans="1:15" ht="12.75">
      <c r="A311" s="250"/>
      <c r="B311" s="253"/>
      <c r="C311" s="468" t="s">
        <v>360</v>
      </c>
      <c r="D311" s="469"/>
      <c r="E311" s="254">
        <v>87.26</v>
      </c>
      <c r="F311" s="359"/>
      <c r="G311" s="255"/>
      <c r="H311" s="256"/>
      <c r="I311" s="251"/>
      <c r="J311" s="257"/>
      <c r="K311" s="251"/>
      <c r="M311" s="252" t="s">
        <v>360</v>
      </c>
      <c r="O311" s="241"/>
    </row>
    <row r="312" spans="1:15" ht="12.75">
      <c r="A312" s="250"/>
      <c r="B312" s="253"/>
      <c r="C312" s="468" t="s">
        <v>361</v>
      </c>
      <c r="D312" s="469"/>
      <c r="E312" s="254">
        <v>242.12</v>
      </c>
      <c r="F312" s="359"/>
      <c r="G312" s="255"/>
      <c r="H312" s="256"/>
      <c r="I312" s="251"/>
      <c r="J312" s="257"/>
      <c r="K312" s="251"/>
      <c r="M312" s="252" t="s">
        <v>361</v>
      </c>
      <c r="O312" s="241"/>
    </row>
    <row r="313" spans="1:15" ht="12.75">
      <c r="A313" s="250"/>
      <c r="B313" s="253"/>
      <c r="C313" s="468" t="s">
        <v>362</v>
      </c>
      <c r="D313" s="469"/>
      <c r="E313" s="254">
        <v>81.6</v>
      </c>
      <c r="F313" s="359"/>
      <c r="G313" s="255"/>
      <c r="H313" s="256"/>
      <c r="I313" s="251"/>
      <c r="J313" s="257"/>
      <c r="K313" s="251"/>
      <c r="M313" s="252" t="s">
        <v>362</v>
      </c>
      <c r="O313" s="241"/>
    </row>
    <row r="314" spans="1:15" ht="12.75">
      <c r="A314" s="250"/>
      <c r="B314" s="253"/>
      <c r="C314" s="468" t="s">
        <v>287</v>
      </c>
      <c r="D314" s="469"/>
      <c r="E314" s="254">
        <v>710.745</v>
      </c>
      <c r="F314" s="359"/>
      <c r="G314" s="255"/>
      <c r="H314" s="256"/>
      <c r="I314" s="251"/>
      <c r="J314" s="257"/>
      <c r="K314" s="251"/>
      <c r="M314" s="252" t="s">
        <v>287</v>
      </c>
      <c r="O314" s="241"/>
    </row>
    <row r="315" spans="1:15" ht="12.75">
      <c r="A315" s="250"/>
      <c r="B315" s="253"/>
      <c r="C315" s="468" t="s">
        <v>363</v>
      </c>
      <c r="D315" s="469"/>
      <c r="E315" s="254">
        <v>87.7</v>
      </c>
      <c r="F315" s="359"/>
      <c r="G315" s="255"/>
      <c r="H315" s="256"/>
      <c r="I315" s="251"/>
      <c r="J315" s="257"/>
      <c r="K315" s="251"/>
      <c r="M315" s="252" t="s">
        <v>363</v>
      </c>
      <c r="O315" s="241"/>
    </row>
    <row r="316" spans="1:80" ht="12.75">
      <c r="A316" s="242">
        <v>46</v>
      </c>
      <c r="B316" s="243" t="s">
        <v>364</v>
      </c>
      <c r="C316" s="244" t="s">
        <v>365</v>
      </c>
      <c r="D316" s="245" t="s">
        <v>120</v>
      </c>
      <c r="E316" s="246">
        <v>297.63</v>
      </c>
      <c r="F316" s="358"/>
      <c r="G316" s="247">
        <f>E316*F316</f>
        <v>0</v>
      </c>
      <c r="H316" s="248">
        <v>0.00028</v>
      </c>
      <c r="I316" s="249">
        <f>E316*H316</f>
        <v>0.08333639999999999</v>
      </c>
      <c r="J316" s="248">
        <v>0</v>
      </c>
      <c r="K316" s="249">
        <f>E316*J316</f>
        <v>0</v>
      </c>
      <c r="O316" s="241">
        <v>2</v>
      </c>
      <c r="AA316" s="214">
        <v>1</v>
      </c>
      <c r="AB316" s="214">
        <v>1</v>
      </c>
      <c r="AC316" s="214">
        <v>1</v>
      </c>
      <c r="AZ316" s="214">
        <v>1</v>
      </c>
      <c r="BA316" s="214">
        <f>IF(AZ316=1,G316,0)</f>
        <v>0</v>
      </c>
      <c r="BB316" s="214">
        <f>IF(AZ316=2,G316,0)</f>
        <v>0</v>
      </c>
      <c r="BC316" s="214">
        <f>IF(AZ316=3,G316,0)</f>
        <v>0</v>
      </c>
      <c r="BD316" s="214">
        <f>IF(AZ316=4,G316,0)</f>
        <v>0</v>
      </c>
      <c r="BE316" s="214">
        <f>IF(AZ316=5,G316,0)</f>
        <v>0</v>
      </c>
      <c r="CA316" s="241">
        <v>1</v>
      </c>
      <c r="CB316" s="241">
        <v>1</v>
      </c>
    </row>
    <row r="317" spans="1:15" ht="12.75">
      <c r="A317" s="250"/>
      <c r="B317" s="253"/>
      <c r="C317" s="468" t="s">
        <v>366</v>
      </c>
      <c r="D317" s="469"/>
      <c r="E317" s="254">
        <v>98.23</v>
      </c>
      <c r="F317" s="359"/>
      <c r="G317" s="255"/>
      <c r="H317" s="256"/>
      <c r="I317" s="251"/>
      <c r="J317" s="257"/>
      <c r="K317" s="251"/>
      <c r="M317" s="252" t="s">
        <v>366</v>
      </c>
      <c r="O317" s="241"/>
    </row>
    <row r="318" spans="1:15" ht="12.75">
      <c r="A318" s="250"/>
      <c r="B318" s="253"/>
      <c r="C318" s="468" t="s">
        <v>367</v>
      </c>
      <c r="D318" s="469"/>
      <c r="E318" s="254">
        <v>100.21</v>
      </c>
      <c r="F318" s="359"/>
      <c r="G318" s="255"/>
      <c r="H318" s="256"/>
      <c r="I318" s="251"/>
      <c r="J318" s="257"/>
      <c r="K318" s="251"/>
      <c r="M318" s="252" t="s">
        <v>367</v>
      </c>
      <c r="O318" s="241"/>
    </row>
    <row r="319" spans="1:15" ht="12.75">
      <c r="A319" s="250"/>
      <c r="B319" s="253"/>
      <c r="C319" s="468" t="s">
        <v>368</v>
      </c>
      <c r="D319" s="469"/>
      <c r="E319" s="254">
        <v>28.28</v>
      </c>
      <c r="F319" s="359"/>
      <c r="G319" s="255"/>
      <c r="H319" s="256"/>
      <c r="I319" s="251"/>
      <c r="J319" s="257"/>
      <c r="K319" s="251"/>
      <c r="M319" s="252" t="s">
        <v>368</v>
      </c>
      <c r="O319" s="241"/>
    </row>
    <row r="320" spans="1:15" ht="12.75">
      <c r="A320" s="250"/>
      <c r="B320" s="253"/>
      <c r="C320" s="468" t="s">
        <v>369</v>
      </c>
      <c r="D320" s="469"/>
      <c r="E320" s="254">
        <v>27.92</v>
      </c>
      <c r="F320" s="359"/>
      <c r="G320" s="255"/>
      <c r="H320" s="256"/>
      <c r="I320" s="251"/>
      <c r="J320" s="257"/>
      <c r="K320" s="251"/>
      <c r="M320" s="252" t="s">
        <v>369</v>
      </c>
      <c r="O320" s="241"/>
    </row>
    <row r="321" spans="1:15" ht="12.75">
      <c r="A321" s="250"/>
      <c r="B321" s="253"/>
      <c r="C321" s="468" t="s">
        <v>370</v>
      </c>
      <c r="D321" s="469"/>
      <c r="E321" s="254">
        <v>25.07</v>
      </c>
      <c r="F321" s="359"/>
      <c r="G321" s="255"/>
      <c r="H321" s="256"/>
      <c r="I321" s="251"/>
      <c r="J321" s="257"/>
      <c r="K321" s="251"/>
      <c r="M321" s="252" t="s">
        <v>370</v>
      </c>
      <c r="O321" s="241"/>
    </row>
    <row r="322" spans="1:15" ht="12.75">
      <c r="A322" s="250"/>
      <c r="B322" s="253"/>
      <c r="C322" s="468" t="s">
        <v>371</v>
      </c>
      <c r="D322" s="469"/>
      <c r="E322" s="254">
        <v>17.92</v>
      </c>
      <c r="F322" s="359"/>
      <c r="G322" s="255"/>
      <c r="H322" s="256"/>
      <c r="I322" s="251"/>
      <c r="J322" s="257"/>
      <c r="K322" s="251"/>
      <c r="M322" s="252" t="s">
        <v>371</v>
      </c>
      <c r="O322" s="241"/>
    </row>
    <row r="323" spans="1:80" ht="12.75">
      <c r="A323" s="242">
        <v>47</v>
      </c>
      <c r="B323" s="243" t="s">
        <v>372</v>
      </c>
      <c r="C323" s="244" t="s">
        <v>373</v>
      </c>
      <c r="D323" s="245" t="s">
        <v>120</v>
      </c>
      <c r="E323" s="246">
        <v>50</v>
      </c>
      <c r="F323" s="358"/>
      <c r="G323" s="247">
        <f>E323*F323</f>
        <v>0</v>
      </c>
      <c r="H323" s="248">
        <v>0.00051</v>
      </c>
      <c r="I323" s="249">
        <f>E323*H323</f>
        <v>0.025500000000000002</v>
      </c>
      <c r="J323" s="248">
        <v>0</v>
      </c>
      <c r="K323" s="249">
        <f>E323*J323</f>
        <v>0</v>
      </c>
      <c r="O323" s="241">
        <v>2</v>
      </c>
      <c r="AA323" s="214">
        <v>1</v>
      </c>
      <c r="AB323" s="214">
        <v>1</v>
      </c>
      <c r="AC323" s="214">
        <v>1</v>
      </c>
      <c r="AZ323" s="214">
        <v>1</v>
      </c>
      <c r="BA323" s="214">
        <f>IF(AZ323=1,G323,0)</f>
        <v>0</v>
      </c>
      <c r="BB323" s="214">
        <f>IF(AZ323=2,G323,0)</f>
        <v>0</v>
      </c>
      <c r="BC323" s="214">
        <f>IF(AZ323=3,G323,0)</f>
        <v>0</v>
      </c>
      <c r="BD323" s="214">
        <f>IF(AZ323=4,G323,0)</f>
        <v>0</v>
      </c>
      <c r="BE323" s="214">
        <f>IF(AZ323=5,G323,0)</f>
        <v>0</v>
      </c>
      <c r="CA323" s="241">
        <v>1</v>
      </c>
      <c r="CB323" s="241">
        <v>1</v>
      </c>
    </row>
    <row r="324" spans="1:80" ht="22.5">
      <c r="A324" s="242">
        <v>48</v>
      </c>
      <c r="B324" s="243" t="s">
        <v>374</v>
      </c>
      <c r="C324" s="244" t="s">
        <v>375</v>
      </c>
      <c r="D324" s="245" t="s">
        <v>112</v>
      </c>
      <c r="E324" s="246">
        <v>1090.3</v>
      </c>
      <c r="F324" s="358"/>
      <c r="G324" s="247">
        <f>E324*F324</f>
        <v>0</v>
      </c>
      <c r="H324" s="248">
        <v>0.01372</v>
      </c>
      <c r="I324" s="249">
        <f>E324*H324</f>
        <v>14.958915999999999</v>
      </c>
      <c r="J324" s="248">
        <v>0</v>
      </c>
      <c r="K324" s="249">
        <f>E324*J324</f>
        <v>0</v>
      </c>
      <c r="O324" s="241">
        <v>2</v>
      </c>
      <c r="AA324" s="214">
        <v>1</v>
      </c>
      <c r="AB324" s="214">
        <v>1</v>
      </c>
      <c r="AC324" s="214">
        <v>1</v>
      </c>
      <c r="AZ324" s="214">
        <v>1</v>
      </c>
      <c r="BA324" s="214">
        <f>IF(AZ324=1,G324,0)</f>
        <v>0</v>
      </c>
      <c r="BB324" s="214">
        <f>IF(AZ324=2,G324,0)</f>
        <v>0</v>
      </c>
      <c r="BC324" s="214">
        <f>IF(AZ324=3,G324,0)</f>
        <v>0</v>
      </c>
      <c r="BD324" s="214">
        <f>IF(AZ324=4,G324,0)</f>
        <v>0</v>
      </c>
      <c r="BE324" s="214">
        <f>IF(AZ324=5,G324,0)</f>
        <v>0</v>
      </c>
      <c r="CA324" s="241">
        <v>1</v>
      </c>
      <c r="CB324" s="241">
        <v>1</v>
      </c>
    </row>
    <row r="325" spans="1:15" ht="22.5">
      <c r="A325" s="250"/>
      <c r="B325" s="253"/>
      <c r="C325" s="468" t="s">
        <v>333</v>
      </c>
      <c r="D325" s="469"/>
      <c r="E325" s="254">
        <v>0</v>
      </c>
      <c r="F325" s="359"/>
      <c r="G325" s="255"/>
      <c r="H325" s="256"/>
      <c r="I325" s="251"/>
      <c r="J325" s="257"/>
      <c r="K325" s="251"/>
      <c r="M325" s="252" t="s">
        <v>333</v>
      </c>
      <c r="O325" s="241"/>
    </row>
    <row r="326" spans="1:15" ht="12.75">
      <c r="A326" s="250"/>
      <c r="B326" s="253"/>
      <c r="C326" s="468" t="s">
        <v>334</v>
      </c>
      <c r="D326" s="469"/>
      <c r="E326" s="254">
        <v>0</v>
      </c>
      <c r="F326" s="359"/>
      <c r="G326" s="255"/>
      <c r="H326" s="256"/>
      <c r="I326" s="251"/>
      <c r="J326" s="257"/>
      <c r="K326" s="251"/>
      <c r="M326" s="252" t="s">
        <v>334</v>
      </c>
      <c r="O326" s="241"/>
    </row>
    <row r="327" spans="1:15" ht="12.75">
      <c r="A327" s="250"/>
      <c r="B327" s="253"/>
      <c r="C327" s="468" t="s">
        <v>335</v>
      </c>
      <c r="D327" s="469"/>
      <c r="E327" s="254">
        <v>0</v>
      </c>
      <c r="F327" s="359"/>
      <c r="G327" s="255"/>
      <c r="H327" s="256"/>
      <c r="I327" s="251"/>
      <c r="J327" s="257"/>
      <c r="K327" s="251"/>
      <c r="M327" s="252" t="s">
        <v>335</v>
      </c>
      <c r="O327" s="241"/>
    </row>
    <row r="328" spans="1:15" ht="12.75">
      <c r="A328" s="250"/>
      <c r="B328" s="253"/>
      <c r="C328" s="468" t="s">
        <v>336</v>
      </c>
      <c r="D328" s="469"/>
      <c r="E328" s="254">
        <v>0</v>
      </c>
      <c r="F328" s="359"/>
      <c r="G328" s="255"/>
      <c r="H328" s="256"/>
      <c r="I328" s="251"/>
      <c r="J328" s="257"/>
      <c r="K328" s="251"/>
      <c r="M328" s="252" t="s">
        <v>336</v>
      </c>
      <c r="O328" s="241"/>
    </row>
    <row r="329" spans="1:15" ht="22.5">
      <c r="A329" s="250"/>
      <c r="B329" s="253"/>
      <c r="C329" s="468" t="s">
        <v>376</v>
      </c>
      <c r="D329" s="469"/>
      <c r="E329" s="254">
        <v>0</v>
      </c>
      <c r="F329" s="359"/>
      <c r="G329" s="255"/>
      <c r="H329" s="256"/>
      <c r="I329" s="251"/>
      <c r="J329" s="257"/>
      <c r="K329" s="251"/>
      <c r="M329" s="252" t="s">
        <v>376</v>
      </c>
      <c r="O329" s="241"/>
    </row>
    <row r="330" spans="1:15" ht="12.75">
      <c r="A330" s="250"/>
      <c r="B330" s="253"/>
      <c r="C330" s="468" t="s">
        <v>338</v>
      </c>
      <c r="D330" s="469"/>
      <c r="E330" s="254">
        <v>0</v>
      </c>
      <c r="F330" s="359"/>
      <c r="G330" s="255"/>
      <c r="H330" s="256"/>
      <c r="I330" s="251"/>
      <c r="J330" s="257"/>
      <c r="K330" s="251"/>
      <c r="M330" s="252" t="s">
        <v>338</v>
      </c>
      <c r="O330" s="241"/>
    </row>
    <row r="331" spans="1:15" ht="12.75">
      <c r="A331" s="250"/>
      <c r="B331" s="253"/>
      <c r="C331" s="468" t="s">
        <v>339</v>
      </c>
      <c r="D331" s="469"/>
      <c r="E331" s="254">
        <v>0</v>
      </c>
      <c r="F331" s="359"/>
      <c r="G331" s="255"/>
      <c r="H331" s="256"/>
      <c r="I331" s="251"/>
      <c r="J331" s="257"/>
      <c r="K331" s="251"/>
      <c r="M331" s="252" t="s">
        <v>339</v>
      </c>
      <c r="O331" s="241"/>
    </row>
    <row r="332" spans="1:15" ht="12.75">
      <c r="A332" s="250"/>
      <c r="B332" s="253"/>
      <c r="C332" s="468" t="s">
        <v>377</v>
      </c>
      <c r="D332" s="469"/>
      <c r="E332" s="254">
        <v>0</v>
      </c>
      <c r="F332" s="359"/>
      <c r="G332" s="255"/>
      <c r="H332" s="256"/>
      <c r="I332" s="251"/>
      <c r="J332" s="257"/>
      <c r="K332" s="251"/>
      <c r="M332" s="252" t="s">
        <v>377</v>
      </c>
      <c r="O332" s="241"/>
    </row>
    <row r="333" spans="1:15" ht="12.75">
      <c r="A333" s="250"/>
      <c r="B333" s="253"/>
      <c r="C333" s="468" t="s">
        <v>113</v>
      </c>
      <c r="D333" s="469"/>
      <c r="E333" s="254">
        <v>0</v>
      </c>
      <c r="F333" s="359"/>
      <c r="G333" s="255"/>
      <c r="H333" s="256"/>
      <c r="I333" s="251"/>
      <c r="J333" s="257"/>
      <c r="K333" s="251"/>
      <c r="M333" s="252" t="s">
        <v>113</v>
      </c>
      <c r="O333" s="241"/>
    </row>
    <row r="334" spans="1:15" ht="12.75">
      <c r="A334" s="250"/>
      <c r="B334" s="253"/>
      <c r="C334" s="468" t="s">
        <v>359</v>
      </c>
      <c r="D334" s="469"/>
      <c r="E334" s="254">
        <v>1090.3</v>
      </c>
      <c r="F334" s="359"/>
      <c r="G334" s="255"/>
      <c r="H334" s="256"/>
      <c r="I334" s="251"/>
      <c r="J334" s="257"/>
      <c r="K334" s="251"/>
      <c r="M334" s="252" t="s">
        <v>359</v>
      </c>
      <c r="O334" s="241"/>
    </row>
    <row r="335" spans="1:80" ht="22.5">
      <c r="A335" s="242">
        <v>49</v>
      </c>
      <c r="B335" s="243" t="s">
        <v>378</v>
      </c>
      <c r="C335" s="244" t="s">
        <v>379</v>
      </c>
      <c r="D335" s="245" t="s">
        <v>112</v>
      </c>
      <c r="E335" s="246">
        <v>99.708</v>
      </c>
      <c r="F335" s="358"/>
      <c r="G335" s="247">
        <f>E335*F335</f>
        <v>0</v>
      </c>
      <c r="H335" s="248">
        <v>0.01048</v>
      </c>
      <c r="I335" s="249">
        <f>E335*H335</f>
        <v>1.04493984</v>
      </c>
      <c r="J335" s="248">
        <v>0</v>
      </c>
      <c r="K335" s="249">
        <f>E335*J335</f>
        <v>0</v>
      </c>
      <c r="O335" s="241">
        <v>2</v>
      </c>
      <c r="AA335" s="214">
        <v>1</v>
      </c>
      <c r="AB335" s="214">
        <v>0</v>
      </c>
      <c r="AC335" s="214">
        <v>0</v>
      </c>
      <c r="AZ335" s="214">
        <v>1</v>
      </c>
      <c r="BA335" s="214">
        <f>IF(AZ335=1,G335,0)</f>
        <v>0</v>
      </c>
      <c r="BB335" s="214">
        <f>IF(AZ335=2,G335,0)</f>
        <v>0</v>
      </c>
      <c r="BC335" s="214">
        <f>IF(AZ335=3,G335,0)</f>
        <v>0</v>
      </c>
      <c r="BD335" s="214">
        <f>IF(AZ335=4,G335,0)</f>
        <v>0</v>
      </c>
      <c r="BE335" s="214">
        <f>IF(AZ335=5,G335,0)</f>
        <v>0</v>
      </c>
      <c r="CA335" s="241">
        <v>1</v>
      </c>
      <c r="CB335" s="241">
        <v>0</v>
      </c>
    </row>
    <row r="336" spans="1:15" ht="22.5">
      <c r="A336" s="250"/>
      <c r="B336" s="253"/>
      <c r="C336" s="468" t="s">
        <v>380</v>
      </c>
      <c r="D336" s="469"/>
      <c r="E336" s="254">
        <v>0</v>
      </c>
      <c r="F336" s="359"/>
      <c r="G336" s="255"/>
      <c r="H336" s="256"/>
      <c r="I336" s="251"/>
      <c r="J336" s="257"/>
      <c r="K336" s="251"/>
      <c r="M336" s="252" t="s">
        <v>380</v>
      </c>
      <c r="O336" s="241"/>
    </row>
    <row r="337" spans="1:15" ht="12.75">
      <c r="A337" s="250"/>
      <c r="B337" s="253"/>
      <c r="C337" s="468" t="s">
        <v>181</v>
      </c>
      <c r="D337" s="469"/>
      <c r="E337" s="254">
        <v>0</v>
      </c>
      <c r="F337" s="359"/>
      <c r="G337" s="255"/>
      <c r="H337" s="256"/>
      <c r="I337" s="251"/>
      <c r="J337" s="257"/>
      <c r="K337" s="251"/>
      <c r="M337" s="252" t="s">
        <v>181</v>
      </c>
      <c r="O337" s="241"/>
    </row>
    <row r="338" spans="1:15" ht="12.75">
      <c r="A338" s="250"/>
      <c r="B338" s="253"/>
      <c r="C338" s="468" t="s">
        <v>182</v>
      </c>
      <c r="D338" s="469"/>
      <c r="E338" s="254">
        <v>4.84</v>
      </c>
      <c r="F338" s="359"/>
      <c r="G338" s="255"/>
      <c r="H338" s="256"/>
      <c r="I338" s="251"/>
      <c r="J338" s="257"/>
      <c r="K338" s="251"/>
      <c r="M338" s="252" t="s">
        <v>182</v>
      </c>
      <c r="O338" s="241"/>
    </row>
    <row r="339" spans="1:15" ht="12.75">
      <c r="A339" s="250"/>
      <c r="B339" s="253"/>
      <c r="C339" s="468" t="s">
        <v>183</v>
      </c>
      <c r="D339" s="469"/>
      <c r="E339" s="254">
        <v>7.17</v>
      </c>
      <c r="F339" s="359"/>
      <c r="G339" s="255"/>
      <c r="H339" s="256"/>
      <c r="I339" s="251"/>
      <c r="J339" s="257"/>
      <c r="K339" s="251"/>
      <c r="M339" s="252" t="s">
        <v>183</v>
      </c>
      <c r="O339" s="241"/>
    </row>
    <row r="340" spans="1:15" ht="12.75">
      <c r="A340" s="250"/>
      <c r="B340" s="253"/>
      <c r="C340" s="468" t="s">
        <v>381</v>
      </c>
      <c r="D340" s="469"/>
      <c r="E340" s="254">
        <v>11.25</v>
      </c>
      <c r="F340" s="359"/>
      <c r="G340" s="255"/>
      <c r="H340" s="256"/>
      <c r="I340" s="251"/>
      <c r="J340" s="257"/>
      <c r="K340" s="251"/>
      <c r="M340" s="252" t="s">
        <v>381</v>
      </c>
      <c r="O340" s="241"/>
    </row>
    <row r="341" spans="1:15" ht="12.75">
      <c r="A341" s="250"/>
      <c r="B341" s="253"/>
      <c r="C341" s="468" t="s">
        <v>185</v>
      </c>
      <c r="D341" s="469"/>
      <c r="E341" s="254">
        <v>0</v>
      </c>
      <c r="F341" s="359"/>
      <c r="G341" s="255"/>
      <c r="H341" s="256"/>
      <c r="I341" s="251"/>
      <c r="J341" s="257"/>
      <c r="K341" s="251"/>
      <c r="M341" s="252">
        <v>0</v>
      </c>
      <c r="O341" s="241"/>
    </row>
    <row r="342" spans="1:15" ht="12.75">
      <c r="A342" s="250"/>
      <c r="B342" s="253"/>
      <c r="C342" s="468" t="s">
        <v>186</v>
      </c>
      <c r="D342" s="469"/>
      <c r="E342" s="254">
        <v>0</v>
      </c>
      <c r="F342" s="359"/>
      <c r="G342" s="255"/>
      <c r="H342" s="256"/>
      <c r="I342" s="251"/>
      <c r="J342" s="257"/>
      <c r="K342" s="251"/>
      <c r="M342" s="252" t="s">
        <v>186</v>
      </c>
      <c r="O342" s="241"/>
    </row>
    <row r="343" spans="1:15" ht="12.75">
      <c r="A343" s="250"/>
      <c r="B343" s="253"/>
      <c r="C343" s="468" t="s">
        <v>303</v>
      </c>
      <c r="D343" s="469"/>
      <c r="E343" s="254">
        <v>65.7</v>
      </c>
      <c r="F343" s="359"/>
      <c r="G343" s="255"/>
      <c r="H343" s="256"/>
      <c r="I343" s="251"/>
      <c r="J343" s="257"/>
      <c r="K343" s="251"/>
      <c r="M343" s="252" t="s">
        <v>303</v>
      </c>
      <c r="O343" s="241"/>
    </row>
    <row r="344" spans="1:15" ht="12.75">
      <c r="A344" s="250"/>
      <c r="B344" s="253"/>
      <c r="C344" s="468" t="s">
        <v>304</v>
      </c>
      <c r="D344" s="469"/>
      <c r="E344" s="254">
        <v>12.4</v>
      </c>
      <c r="F344" s="359"/>
      <c r="G344" s="255"/>
      <c r="H344" s="256"/>
      <c r="I344" s="251"/>
      <c r="J344" s="257"/>
      <c r="K344" s="251"/>
      <c r="M344" s="252" t="s">
        <v>304</v>
      </c>
      <c r="O344" s="241"/>
    </row>
    <row r="345" spans="1:15" ht="12.75">
      <c r="A345" s="250"/>
      <c r="B345" s="253"/>
      <c r="C345" s="468" t="s">
        <v>305</v>
      </c>
      <c r="D345" s="469"/>
      <c r="E345" s="254">
        <v>69.6</v>
      </c>
      <c r="F345" s="359"/>
      <c r="G345" s="255"/>
      <c r="H345" s="256"/>
      <c r="I345" s="251"/>
      <c r="J345" s="257"/>
      <c r="K345" s="251"/>
      <c r="M345" s="252" t="s">
        <v>305</v>
      </c>
      <c r="O345" s="241"/>
    </row>
    <row r="346" spans="1:15" ht="12.75">
      <c r="A346" s="250"/>
      <c r="B346" s="253"/>
      <c r="C346" s="468" t="s">
        <v>306</v>
      </c>
      <c r="D346" s="469"/>
      <c r="E346" s="254">
        <v>22.62</v>
      </c>
      <c r="F346" s="359"/>
      <c r="G346" s="255"/>
      <c r="H346" s="256"/>
      <c r="I346" s="251"/>
      <c r="J346" s="257"/>
      <c r="K346" s="251"/>
      <c r="M346" s="252" t="s">
        <v>306</v>
      </c>
      <c r="O346" s="241"/>
    </row>
    <row r="347" spans="1:15" ht="12.75">
      <c r="A347" s="250"/>
      <c r="B347" s="253"/>
      <c r="C347" s="468" t="s">
        <v>307</v>
      </c>
      <c r="D347" s="469"/>
      <c r="E347" s="254">
        <v>8.7</v>
      </c>
      <c r="F347" s="359"/>
      <c r="G347" s="255"/>
      <c r="H347" s="256"/>
      <c r="I347" s="251"/>
      <c r="J347" s="257"/>
      <c r="K347" s="251"/>
      <c r="M347" s="252" t="s">
        <v>307</v>
      </c>
      <c r="O347" s="241"/>
    </row>
    <row r="348" spans="1:15" ht="12.75">
      <c r="A348" s="250"/>
      <c r="B348" s="253"/>
      <c r="C348" s="468" t="s">
        <v>308</v>
      </c>
      <c r="D348" s="469"/>
      <c r="E348" s="254">
        <v>18</v>
      </c>
      <c r="F348" s="359"/>
      <c r="G348" s="255"/>
      <c r="H348" s="256"/>
      <c r="I348" s="251"/>
      <c r="J348" s="257"/>
      <c r="K348" s="251"/>
      <c r="M348" s="252" t="s">
        <v>308</v>
      </c>
      <c r="O348" s="241"/>
    </row>
    <row r="349" spans="1:15" ht="12.75">
      <c r="A349" s="250"/>
      <c r="B349" s="253"/>
      <c r="C349" s="468" t="s">
        <v>309</v>
      </c>
      <c r="D349" s="469"/>
      <c r="E349" s="254">
        <v>1.65</v>
      </c>
      <c r="F349" s="359"/>
      <c r="G349" s="255"/>
      <c r="H349" s="256"/>
      <c r="I349" s="251"/>
      <c r="J349" s="257"/>
      <c r="K349" s="251"/>
      <c r="M349" s="252" t="s">
        <v>309</v>
      </c>
      <c r="O349" s="241"/>
    </row>
    <row r="350" spans="1:15" ht="12.75">
      <c r="A350" s="250"/>
      <c r="B350" s="253"/>
      <c r="C350" s="468" t="s">
        <v>310</v>
      </c>
      <c r="D350" s="469"/>
      <c r="E350" s="254">
        <v>20.7</v>
      </c>
      <c r="F350" s="359"/>
      <c r="G350" s="255"/>
      <c r="H350" s="256"/>
      <c r="I350" s="251"/>
      <c r="J350" s="257"/>
      <c r="K350" s="251"/>
      <c r="M350" s="252" t="s">
        <v>310</v>
      </c>
      <c r="O350" s="241"/>
    </row>
    <row r="351" spans="1:15" ht="12.75">
      <c r="A351" s="250"/>
      <c r="B351" s="253"/>
      <c r="C351" s="468" t="s">
        <v>311</v>
      </c>
      <c r="D351" s="469"/>
      <c r="E351" s="254">
        <v>4.15</v>
      </c>
      <c r="F351" s="359"/>
      <c r="G351" s="255"/>
      <c r="H351" s="256"/>
      <c r="I351" s="251"/>
      <c r="J351" s="257"/>
      <c r="K351" s="251"/>
      <c r="M351" s="252" t="s">
        <v>311</v>
      </c>
      <c r="O351" s="241"/>
    </row>
    <row r="352" spans="1:15" ht="12.75">
      <c r="A352" s="250"/>
      <c r="B352" s="253"/>
      <c r="C352" s="468" t="s">
        <v>312</v>
      </c>
      <c r="D352" s="469"/>
      <c r="E352" s="254">
        <v>4.95</v>
      </c>
      <c r="F352" s="359"/>
      <c r="G352" s="255"/>
      <c r="H352" s="256"/>
      <c r="I352" s="251"/>
      <c r="J352" s="257"/>
      <c r="K352" s="251"/>
      <c r="M352" s="252" t="s">
        <v>312</v>
      </c>
      <c r="O352" s="241"/>
    </row>
    <row r="353" spans="1:15" ht="12.75">
      <c r="A353" s="250"/>
      <c r="B353" s="253"/>
      <c r="C353" s="468" t="s">
        <v>313</v>
      </c>
      <c r="D353" s="469"/>
      <c r="E353" s="254">
        <v>78</v>
      </c>
      <c r="F353" s="359"/>
      <c r="G353" s="255"/>
      <c r="H353" s="256"/>
      <c r="I353" s="251"/>
      <c r="J353" s="257"/>
      <c r="K353" s="251"/>
      <c r="M353" s="252" t="s">
        <v>313</v>
      </c>
      <c r="O353" s="241"/>
    </row>
    <row r="354" spans="1:15" ht="12.75">
      <c r="A354" s="250"/>
      <c r="B354" s="253"/>
      <c r="C354" s="468" t="s">
        <v>314</v>
      </c>
      <c r="D354" s="469"/>
      <c r="E354" s="254">
        <v>18.06</v>
      </c>
      <c r="F354" s="359"/>
      <c r="G354" s="255"/>
      <c r="H354" s="256"/>
      <c r="I354" s="251"/>
      <c r="J354" s="257"/>
      <c r="K354" s="251"/>
      <c r="M354" s="252" t="s">
        <v>314</v>
      </c>
      <c r="O354" s="241"/>
    </row>
    <row r="355" spans="1:15" ht="12.75">
      <c r="A355" s="250"/>
      <c r="B355" s="253"/>
      <c r="C355" s="468" t="s">
        <v>315</v>
      </c>
      <c r="D355" s="469"/>
      <c r="E355" s="254">
        <v>72</v>
      </c>
      <c r="F355" s="359"/>
      <c r="G355" s="255"/>
      <c r="H355" s="256"/>
      <c r="I355" s="251"/>
      <c r="J355" s="257"/>
      <c r="K355" s="251"/>
      <c r="M355" s="252" t="s">
        <v>315</v>
      </c>
      <c r="O355" s="241"/>
    </row>
    <row r="356" spans="1:15" ht="12.75">
      <c r="A356" s="250"/>
      <c r="B356" s="253"/>
      <c r="C356" s="468" t="s">
        <v>316</v>
      </c>
      <c r="D356" s="469"/>
      <c r="E356" s="254">
        <v>30</v>
      </c>
      <c r="F356" s="359"/>
      <c r="G356" s="255"/>
      <c r="H356" s="256"/>
      <c r="I356" s="251"/>
      <c r="J356" s="257"/>
      <c r="K356" s="251"/>
      <c r="M356" s="252" t="s">
        <v>316</v>
      </c>
      <c r="O356" s="241"/>
    </row>
    <row r="357" spans="1:15" ht="12.75">
      <c r="A357" s="250"/>
      <c r="B357" s="253"/>
      <c r="C357" s="468" t="s">
        <v>317</v>
      </c>
      <c r="D357" s="469"/>
      <c r="E357" s="254">
        <v>60</v>
      </c>
      <c r="F357" s="359"/>
      <c r="G357" s="255"/>
      <c r="H357" s="256"/>
      <c r="I357" s="251"/>
      <c r="J357" s="257"/>
      <c r="K357" s="251"/>
      <c r="M357" s="252" t="s">
        <v>317</v>
      </c>
      <c r="O357" s="241"/>
    </row>
    <row r="358" spans="1:15" ht="12.75">
      <c r="A358" s="250"/>
      <c r="B358" s="253"/>
      <c r="C358" s="468" t="s">
        <v>318</v>
      </c>
      <c r="D358" s="469"/>
      <c r="E358" s="254">
        <v>7.4</v>
      </c>
      <c r="F358" s="359"/>
      <c r="G358" s="255"/>
      <c r="H358" s="256"/>
      <c r="I358" s="251"/>
      <c r="J358" s="257"/>
      <c r="K358" s="251"/>
      <c r="M358" s="252" t="s">
        <v>318</v>
      </c>
      <c r="O358" s="241"/>
    </row>
    <row r="359" spans="1:15" ht="12.75">
      <c r="A359" s="250"/>
      <c r="B359" s="253"/>
      <c r="C359" s="468" t="s">
        <v>319</v>
      </c>
      <c r="D359" s="469"/>
      <c r="E359" s="254">
        <v>14.4</v>
      </c>
      <c r="F359" s="359"/>
      <c r="G359" s="255"/>
      <c r="H359" s="256"/>
      <c r="I359" s="251"/>
      <c r="J359" s="257"/>
      <c r="K359" s="251"/>
      <c r="M359" s="252" t="s">
        <v>319</v>
      </c>
      <c r="O359" s="241"/>
    </row>
    <row r="360" spans="1:15" ht="12.75">
      <c r="A360" s="250"/>
      <c r="B360" s="253"/>
      <c r="C360" s="468" t="s">
        <v>320</v>
      </c>
      <c r="D360" s="469"/>
      <c r="E360" s="254">
        <v>21.6</v>
      </c>
      <c r="F360" s="359"/>
      <c r="G360" s="255"/>
      <c r="H360" s="256"/>
      <c r="I360" s="251"/>
      <c r="J360" s="257"/>
      <c r="K360" s="251"/>
      <c r="M360" s="252" t="s">
        <v>320</v>
      </c>
      <c r="O360" s="241"/>
    </row>
    <row r="361" spans="1:15" ht="12.75">
      <c r="A361" s="250"/>
      <c r="B361" s="253"/>
      <c r="C361" s="468" t="s">
        <v>321</v>
      </c>
      <c r="D361" s="469"/>
      <c r="E361" s="254">
        <v>1.55</v>
      </c>
      <c r="F361" s="359"/>
      <c r="G361" s="255"/>
      <c r="H361" s="256"/>
      <c r="I361" s="251"/>
      <c r="J361" s="257"/>
      <c r="K361" s="251"/>
      <c r="M361" s="252" t="s">
        <v>321</v>
      </c>
      <c r="O361" s="241"/>
    </row>
    <row r="362" spans="1:15" ht="12.75">
      <c r="A362" s="250"/>
      <c r="B362" s="253"/>
      <c r="C362" s="468" t="s">
        <v>322</v>
      </c>
      <c r="D362" s="469"/>
      <c r="E362" s="254">
        <v>4.6</v>
      </c>
      <c r="F362" s="359"/>
      <c r="G362" s="255"/>
      <c r="H362" s="256"/>
      <c r="I362" s="251"/>
      <c r="J362" s="257"/>
      <c r="K362" s="251"/>
      <c r="M362" s="252" t="s">
        <v>322</v>
      </c>
      <c r="O362" s="241"/>
    </row>
    <row r="363" spans="1:15" ht="12.75">
      <c r="A363" s="250"/>
      <c r="B363" s="253"/>
      <c r="C363" s="468" t="s">
        <v>323</v>
      </c>
      <c r="D363" s="469"/>
      <c r="E363" s="254">
        <v>4.25</v>
      </c>
      <c r="F363" s="359"/>
      <c r="G363" s="255"/>
      <c r="H363" s="256"/>
      <c r="I363" s="251"/>
      <c r="J363" s="257"/>
      <c r="K363" s="251"/>
      <c r="M363" s="252" t="s">
        <v>323</v>
      </c>
      <c r="O363" s="241"/>
    </row>
    <row r="364" spans="1:15" ht="12.75">
      <c r="A364" s="250"/>
      <c r="B364" s="253"/>
      <c r="C364" s="468" t="s">
        <v>208</v>
      </c>
      <c r="D364" s="469"/>
      <c r="E364" s="254">
        <v>48.16</v>
      </c>
      <c r="F364" s="359"/>
      <c r="G364" s="255"/>
      <c r="H364" s="256"/>
      <c r="I364" s="251"/>
      <c r="J364" s="257"/>
      <c r="K364" s="251"/>
      <c r="M364" s="252" t="s">
        <v>208</v>
      </c>
      <c r="O364" s="241"/>
    </row>
    <row r="365" spans="1:15" ht="12.75">
      <c r="A365" s="250"/>
      <c r="B365" s="253"/>
      <c r="C365" s="468" t="s">
        <v>209</v>
      </c>
      <c r="D365" s="469"/>
      <c r="E365" s="254">
        <v>7.23</v>
      </c>
      <c r="F365" s="359"/>
      <c r="G365" s="255"/>
      <c r="H365" s="256"/>
      <c r="I365" s="251"/>
      <c r="J365" s="257"/>
      <c r="K365" s="251"/>
      <c r="M365" s="252" t="s">
        <v>209</v>
      </c>
      <c r="O365" s="241"/>
    </row>
    <row r="366" spans="1:15" ht="12.75">
      <c r="A366" s="250"/>
      <c r="B366" s="253"/>
      <c r="C366" s="468" t="s">
        <v>210</v>
      </c>
      <c r="D366" s="469"/>
      <c r="E366" s="254">
        <v>10.2</v>
      </c>
      <c r="F366" s="359"/>
      <c r="G366" s="255"/>
      <c r="H366" s="256"/>
      <c r="I366" s="251"/>
      <c r="J366" s="257"/>
      <c r="K366" s="251"/>
      <c r="M366" s="252" t="s">
        <v>210</v>
      </c>
      <c r="O366" s="241"/>
    </row>
    <row r="367" spans="1:15" ht="12.75">
      <c r="A367" s="250"/>
      <c r="B367" s="253"/>
      <c r="C367" s="468" t="s">
        <v>211</v>
      </c>
      <c r="D367" s="469"/>
      <c r="E367" s="254">
        <v>6.9</v>
      </c>
      <c r="F367" s="359"/>
      <c r="G367" s="255"/>
      <c r="H367" s="256"/>
      <c r="I367" s="251"/>
      <c r="J367" s="257"/>
      <c r="K367" s="251"/>
      <c r="M367" s="252" t="s">
        <v>211</v>
      </c>
      <c r="O367" s="241"/>
    </row>
    <row r="368" spans="1:15" ht="12.75">
      <c r="A368" s="250"/>
      <c r="B368" s="253"/>
      <c r="C368" s="468" t="s">
        <v>212</v>
      </c>
      <c r="D368" s="469"/>
      <c r="E368" s="254">
        <v>5.32</v>
      </c>
      <c r="F368" s="359"/>
      <c r="G368" s="255"/>
      <c r="H368" s="256"/>
      <c r="I368" s="251"/>
      <c r="J368" s="257"/>
      <c r="K368" s="251"/>
      <c r="M368" s="252" t="s">
        <v>212</v>
      </c>
      <c r="O368" s="241"/>
    </row>
    <row r="369" spans="1:15" ht="12.75">
      <c r="A369" s="250"/>
      <c r="B369" s="253"/>
      <c r="C369" s="468" t="s">
        <v>213</v>
      </c>
      <c r="D369" s="469"/>
      <c r="E369" s="254">
        <v>4.9</v>
      </c>
      <c r="F369" s="359"/>
      <c r="G369" s="255"/>
      <c r="H369" s="256"/>
      <c r="I369" s="251"/>
      <c r="J369" s="257"/>
      <c r="K369" s="251"/>
      <c r="M369" s="252" t="s">
        <v>213</v>
      </c>
      <c r="O369" s="241"/>
    </row>
    <row r="370" spans="1:15" ht="12.75">
      <c r="A370" s="250"/>
      <c r="B370" s="253"/>
      <c r="C370" s="468" t="s">
        <v>214</v>
      </c>
      <c r="D370" s="469"/>
      <c r="E370" s="254">
        <v>12.32</v>
      </c>
      <c r="F370" s="359"/>
      <c r="G370" s="255"/>
      <c r="H370" s="256"/>
      <c r="I370" s="251"/>
      <c r="J370" s="257"/>
      <c r="K370" s="251"/>
      <c r="M370" s="252" t="s">
        <v>214</v>
      </c>
      <c r="O370" s="241"/>
    </row>
    <row r="371" spans="1:15" ht="12.75">
      <c r="A371" s="250"/>
      <c r="B371" s="253"/>
      <c r="C371" s="468" t="s">
        <v>215</v>
      </c>
      <c r="D371" s="469"/>
      <c r="E371" s="254">
        <v>6.1</v>
      </c>
      <c r="F371" s="359"/>
      <c r="G371" s="255"/>
      <c r="H371" s="256"/>
      <c r="I371" s="251"/>
      <c r="J371" s="257"/>
      <c r="K371" s="251"/>
      <c r="M371" s="252" t="s">
        <v>215</v>
      </c>
      <c r="O371" s="241"/>
    </row>
    <row r="372" spans="1:15" ht="12.75">
      <c r="A372" s="250"/>
      <c r="B372" s="253"/>
      <c r="C372" s="470" t="s">
        <v>128</v>
      </c>
      <c r="D372" s="469"/>
      <c r="E372" s="278">
        <v>664.7200000000001</v>
      </c>
      <c r="F372" s="359"/>
      <c r="G372" s="255"/>
      <c r="H372" s="256"/>
      <c r="I372" s="251"/>
      <c r="J372" s="257"/>
      <c r="K372" s="251"/>
      <c r="M372" s="252" t="s">
        <v>128</v>
      </c>
      <c r="O372" s="241"/>
    </row>
    <row r="373" spans="1:15" ht="12.75">
      <c r="A373" s="250"/>
      <c r="B373" s="253"/>
      <c r="C373" s="468" t="s">
        <v>382</v>
      </c>
      <c r="D373" s="469"/>
      <c r="E373" s="254">
        <v>-565.012</v>
      </c>
      <c r="F373" s="359"/>
      <c r="G373" s="255"/>
      <c r="H373" s="256"/>
      <c r="I373" s="251"/>
      <c r="J373" s="257"/>
      <c r="K373" s="251"/>
      <c r="M373" s="252" t="s">
        <v>382</v>
      </c>
      <c r="O373" s="241"/>
    </row>
    <row r="374" spans="1:80" ht="22.5">
      <c r="A374" s="242">
        <v>50</v>
      </c>
      <c r="B374" s="243" t="s">
        <v>383</v>
      </c>
      <c r="C374" s="244" t="s">
        <v>384</v>
      </c>
      <c r="D374" s="245" t="s">
        <v>112</v>
      </c>
      <c r="E374" s="246">
        <v>94.3719</v>
      </c>
      <c r="F374" s="358"/>
      <c r="G374" s="247">
        <f>E374*F374</f>
        <v>0</v>
      </c>
      <c r="H374" s="248">
        <v>0.01346</v>
      </c>
      <c r="I374" s="249">
        <f>E374*H374</f>
        <v>1.270245774</v>
      </c>
      <c r="J374" s="248">
        <v>0</v>
      </c>
      <c r="K374" s="249">
        <f>E374*J374</f>
        <v>0</v>
      </c>
      <c r="O374" s="241">
        <v>2</v>
      </c>
      <c r="AA374" s="214">
        <v>1</v>
      </c>
      <c r="AB374" s="214">
        <v>0</v>
      </c>
      <c r="AC374" s="214">
        <v>0</v>
      </c>
      <c r="AZ374" s="214">
        <v>1</v>
      </c>
      <c r="BA374" s="214">
        <f>IF(AZ374=1,G374,0)</f>
        <v>0</v>
      </c>
      <c r="BB374" s="214">
        <f>IF(AZ374=2,G374,0)</f>
        <v>0</v>
      </c>
      <c r="BC374" s="214">
        <f>IF(AZ374=3,G374,0)</f>
        <v>0</v>
      </c>
      <c r="BD374" s="214">
        <f>IF(AZ374=4,G374,0)</f>
        <v>0</v>
      </c>
      <c r="BE374" s="214">
        <f>IF(AZ374=5,G374,0)</f>
        <v>0</v>
      </c>
      <c r="CA374" s="241">
        <v>1</v>
      </c>
      <c r="CB374" s="241">
        <v>0</v>
      </c>
    </row>
    <row r="375" spans="1:15" ht="22.5">
      <c r="A375" s="250"/>
      <c r="B375" s="253"/>
      <c r="C375" s="468" t="s">
        <v>385</v>
      </c>
      <c r="D375" s="469"/>
      <c r="E375" s="254">
        <v>0</v>
      </c>
      <c r="F375" s="359"/>
      <c r="G375" s="255"/>
      <c r="H375" s="256"/>
      <c r="I375" s="251"/>
      <c r="J375" s="257"/>
      <c r="K375" s="251"/>
      <c r="M375" s="252" t="s">
        <v>385</v>
      </c>
      <c r="O375" s="241"/>
    </row>
    <row r="376" spans="1:15" ht="22.5">
      <c r="A376" s="250"/>
      <c r="B376" s="253"/>
      <c r="C376" s="468" t="s">
        <v>386</v>
      </c>
      <c r="D376" s="469"/>
      <c r="E376" s="254">
        <v>0</v>
      </c>
      <c r="F376" s="359"/>
      <c r="G376" s="255"/>
      <c r="H376" s="256"/>
      <c r="I376" s="251"/>
      <c r="J376" s="257"/>
      <c r="K376" s="251"/>
      <c r="M376" s="252" t="s">
        <v>386</v>
      </c>
      <c r="O376" s="241"/>
    </row>
    <row r="377" spans="1:15" ht="12.75">
      <c r="A377" s="250"/>
      <c r="B377" s="253"/>
      <c r="C377" s="468" t="s">
        <v>181</v>
      </c>
      <c r="D377" s="469"/>
      <c r="E377" s="254">
        <v>0</v>
      </c>
      <c r="F377" s="359"/>
      <c r="G377" s="255"/>
      <c r="H377" s="256"/>
      <c r="I377" s="251"/>
      <c r="J377" s="257"/>
      <c r="K377" s="251"/>
      <c r="M377" s="252" t="s">
        <v>181</v>
      </c>
      <c r="O377" s="241"/>
    </row>
    <row r="378" spans="1:15" ht="12.75">
      <c r="A378" s="250"/>
      <c r="B378" s="253"/>
      <c r="C378" s="468" t="s">
        <v>387</v>
      </c>
      <c r="D378" s="469"/>
      <c r="E378" s="254">
        <v>0.8712</v>
      </c>
      <c r="F378" s="359"/>
      <c r="G378" s="255"/>
      <c r="H378" s="256"/>
      <c r="I378" s="251"/>
      <c r="J378" s="257"/>
      <c r="K378" s="251"/>
      <c r="M378" s="252" t="s">
        <v>387</v>
      </c>
      <c r="O378" s="241"/>
    </row>
    <row r="379" spans="1:15" ht="12.75">
      <c r="A379" s="250"/>
      <c r="B379" s="253"/>
      <c r="C379" s="468" t="s">
        <v>388</v>
      </c>
      <c r="D379" s="469"/>
      <c r="E379" s="254">
        <v>1.2906</v>
      </c>
      <c r="F379" s="359"/>
      <c r="G379" s="255"/>
      <c r="H379" s="256"/>
      <c r="I379" s="251"/>
      <c r="J379" s="257"/>
      <c r="K379" s="251"/>
      <c r="M379" s="252" t="s">
        <v>388</v>
      </c>
      <c r="O379" s="241"/>
    </row>
    <row r="380" spans="1:15" ht="12.75">
      <c r="A380" s="250"/>
      <c r="B380" s="253"/>
      <c r="C380" s="468" t="s">
        <v>389</v>
      </c>
      <c r="D380" s="469"/>
      <c r="E380" s="254">
        <v>2.025</v>
      </c>
      <c r="F380" s="359"/>
      <c r="G380" s="255"/>
      <c r="H380" s="256"/>
      <c r="I380" s="251"/>
      <c r="J380" s="257"/>
      <c r="K380" s="251"/>
      <c r="M380" s="252" t="s">
        <v>389</v>
      </c>
      <c r="O380" s="241"/>
    </row>
    <row r="381" spans="1:15" ht="12.75">
      <c r="A381" s="250"/>
      <c r="B381" s="253"/>
      <c r="C381" s="468" t="s">
        <v>185</v>
      </c>
      <c r="D381" s="469"/>
      <c r="E381" s="254">
        <v>0</v>
      </c>
      <c r="F381" s="359"/>
      <c r="G381" s="255"/>
      <c r="H381" s="256"/>
      <c r="I381" s="251"/>
      <c r="J381" s="257"/>
      <c r="K381" s="251"/>
      <c r="M381" s="252">
        <v>0</v>
      </c>
      <c r="O381" s="241"/>
    </row>
    <row r="382" spans="1:15" ht="12.75">
      <c r="A382" s="250"/>
      <c r="B382" s="253"/>
      <c r="C382" s="468" t="s">
        <v>186</v>
      </c>
      <c r="D382" s="469"/>
      <c r="E382" s="254">
        <v>0</v>
      </c>
      <c r="F382" s="359"/>
      <c r="G382" s="255"/>
      <c r="H382" s="256"/>
      <c r="I382" s="251"/>
      <c r="J382" s="257"/>
      <c r="K382" s="251"/>
      <c r="M382" s="252" t="s">
        <v>186</v>
      </c>
      <c r="O382" s="241"/>
    </row>
    <row r="383" spans="1:15" ht="12.75">
      <c r="A383" s="250"/>
      <c r="B383" s="253"/>
      <c r="C383" s="468" t="s">
        <v>390</v>
      </c>
      <c r="D383" s="469"/>
      <c r="E383" s="254">
        <v>9.198</v>
      </c>
      <c r="F383" s="359"/>
      <c r="G383" s="255"/>
      <c r="H383" s="256"/>
      <c r="I383" s="251"/>
      <c r="J383" s="257"/>
      <c r="K383" s="251"/>
      <c r="M383" s="252" t="s">
        <v>390</v>
      </c>
      <c r="O383" s="241"/>
    </row>
    <row r="384" spans="1:15" ht="12.75">
      <c r="A384" s="250"/>
      <c r="B384" s="253"/>
      <c r="C384" s="468" t="s">
        <v>391</v>
      </c>
      <c r="D384" s="469"/>
      <c r="E384" s="254">
        <v>1.488</v>
      </c>
      <c r="F384" s="359"/>
      <c r="G384" s="255"/>
      <c r="H384" s="256"/>
      <c r="I384" s="251"/>
      <c r="J384" s="257"/>
      <c r="K384" s="251"/>
      <c r="M384" s="252" t="s">
        <v>391</v>
      </c>
      <c r="O384" s="241"/>
    </row>
    <row r="385" spans="1:15" ht="12.75">
      <c r="A385" s="250"/>
      <c r="B385" s="253"/>
      <c r="C385" s="468" t="s">
        <v>392</v>
      </c>
      <c r="D385" s="469"/>
      <c r="E385" s="254">
        <v>9.744</v>
      </c>
      <c r="F385" s="359"/>
      <c r="G385" s="255"/>
      <c r="H385" s="256"/>
      <c r="I385" s="251"/>
      <c r="J385" s="257"/>
      <c r="K385" s="251"/>
      <c r="M385" s="252" t="s">
        <v>392</v>
      </c>
      <c r="O385" s="241"/>
    </row>
    <row r="386" spans="1:15" ht="12.75">
      <c r="A386" s="250"/>
      <c r="B386" s="253"/>
      <c r="C386" s="468" t="s">
        <v>393</v>
      </c>
      <c r="D386" s="469"/>
      <c r="E386" s="254">
        <v>2.7144</v>
      </c>
      <c r="F386" s="359"/>
      <c r="G386" s="255"/>
      <c r="H386" s="256"/>
      <c r="I386" s="251"/>
      <c r="J386" s="257"/>
      <c r="K386" s="251"/>
      <c r="M386" s="252" t="s">
        <v>393</v>
      </c>
      <c r="O386" s="241"/>
    </row>
    <row r="387" spans="1:15" ht="12.75">
      <c r="A387" s="250"/>
      <c r="B387" s="253"/>
      <c r="C387" s="468" t="s">
        <v>394</v>
      </c>
      <c r="D387" s="469"/>
      <c r="E387" s="254">
        <v>0.783</v>
      </c>
      <c r="F387" s="359"/>
      <c r="G387" s="255"/>
      <c r="H387" s="256"/>
      <c r="I387" s="251"/>
      <c r="J387" s="257"/>
      <c r="K387" s="251"/>
      <c r="M387" s="252" t="s">
        <v>394</v>
      </c>
      <c r="O387" s="241"/>
    </row>
    <row r="388" spans="1:15" ht="12.75">
      <c r="A388" s="250"/>
      <c r="B388" s="253"/>
      <c r="C388" s="468" t="s">
        <v>395</v>
      </c>
      <c r="D388" s="469"/>
      <c r="E388" s="254">
        <v>2.16</v>
      </c>
      <c r="F388" s="359"/>
      <c r="G388" s="255"/>
      <c r="H388" s="256"/>
      <c r="I388" s="251"/>
      <c r="J388" s="257"/>
      <c r="K388" s="251"/>
      <c r="M388" s="252" t="s">
        <v>395</v>
      </c>
      <c r="O388" s="241"/>
    </row>
    <row r="389" spans="1:15" ht="12.75">
      <c r="A389" s="250"/>
      <c r="B389" s="253"/>
      <c r="C389" s="468" t="s">
        <v>396</v>
      </c>
      <c r="D389" s="469"/>
      <c r="E389" s="254">
        <v>0.231</v>
      </c>
      <c r="F389" s="359"/>
      <c r="G389" s="255"/>
      <c r="H389" s="256"/>
      <c r="I389" s="251"/>
      <c r="J389" s="257"/>
      <c r="K389" s="251"/>
      <c r="M389" s="252" t="s">
        <v>396</v>
      </c>
      <c r="O389" s="241"/>
    </row>
    <row r="390" spans="1:15" ht="12.75">
      <c r="A390" s="250"/>
      <c r="B390" s="253"/>
      <c r="C390" s="468" t="s">
        <v>397</v>
      </c>
      <c r="D390" s="469"/>
      <c r="E390" s="254">
        <v>2.484</v>
      </c>
      <c r="F390" s="359"/>
      <c r="G390" s="255"/>
      <c r="H390" s="256"/>
      <c r="I390" s="251"/>
      <c r="J390" s="257"/>
      <c r="K390" s="251"/>
      <c r="M390" s="252" t="s">
        <v>397</v>
      </c>
      <c r="O390" s="241"/>
    </row>
    <row r="391" spans="1:15" ht="12.75">
      <c r="A391" s="250"/>
      <c r="B391" s="253"/>
      <c r="C391" s="468" t="s">
        <v>398</v>
      </c>
      <c r="D391" s="469"/>
      <c r="E391" s="254">
        <v>0.747</v>
      </c>
      <c r="F391" s="359"/>
      <c r="G391" s="255"/>
      <c r="H391" s="256"/>
      <c r="I391" s="251"/>
      <c r="J391" s="257"/>
      <c r="K391" s="251"/>
      <c r="M391" s="252" t="s">
        <v>398</v>
      </c>
      <c r="O391" s="241"/>
    </row>
    <row r="392" spans="1:15" ht="12.75">
      <c r="A392" s="250"/>
      <c r="B392" s="253"/>
      <c r="C392" s="468" t="s">
        <v>399</v>
      </c>
      <c r="D392" s="469"/>
      <c r="E392" s="254">
        <v>0.594</v>
      </c>
      <c r="F392" s="359"/>
      <c r="G392" s="255"/>
      <c r="H392" s="256"/>
      <c r="I392" s="251"/>
      <c r="J392" s="257"/>
      <c r="K392" s="251"/>
      <c r="M392" s="252" t="s">
        <v>399</v>
      </c>
      <c r="O392" s="241"/>
    </row>
    <row r="393" spans="1:15" ht="12.75">
      <c r="A393" s="250"/>
      <c r="B393" s="253"/>
      <c r="C393" s="468" t="s">
        <v>400</v>
      </c>
      <c r="D393" s="469"/>
      <c r="E393" s="254">
        <v>14.04</v>
      </c>
      <c r="F393" s="359"/>
      <c r="G393" s="255"/>
      <c r="H393" s="256"/>
      <c r="I393" s="251"/>
      <c r="J393" s="257"/>
      <c r="K393" s="251"/>
      <c r="M393" s="252" t="s">
        <v>400</v>
      </c>
      <c r="O393" s="241"/>
    </row>
    <row r="394" spans="1:15" ht="12.75">
      <c r="A394" s="250"/>
      <c r="B394" s="253"/>
      <c r="C394" s="468" t="s">
        <v>401</v>
      </c>
      <c r="D394" s="469"/>
      <c r="E394" s="254">
        <v>3.2508</v>
      </c>
      <c r="F394" s="359"/>
      <c r="G394" s="255"/>
      <c r="H394" s="256"/>
      <c r="I394" s="251"/>
      <c r="J394" s="257"/>
      <c r="K394" s="251"/>
      <c r="M394" s="252" t="s">
        <v>401</v>
      </c>
      <c r="O394" s="241"/>
    </row>
    <row r="395" spans="1:15" ht="12.75">
      <c r="A395" s="250"/>
      <c r="B395" s="253"/>
      <c r="C395" s="468" t="s">
        <v>402</v>
      </c>
      <c r="D395" s="469"/>
      <c r="E395" s="254">
        <v>8.64</v>
      </c>
      <c r="F395" s="359"/>
      <c r="G395" s="255"/>
      <c r="H395" s="256"/>
      <c r="I395" s="251"/>
      <c r="J395" s="257"/>
      <c r="K395" s="251"/>
      <c r="M395" s="252" t="s">
        <v>402</v>
      </c>
      <c r="O395" s="241"/>
    </row>
    <row r="396" spans="1:15" ht="12.75">
      <c r="A396" s="250"/>
      <c r="B396" s="253"/>
      <c r="C396" s="468" t="s">
        <v>403</v>
      </c>
      <c r="D396" s="469"/>
      <c r="E396" s="254">
        <v>3.6</v>
      </c>
      <c r="F396" s="359"/>
      <c r="G396" s="255"/>
      <c r="H396" s="256"/>
      <c r="I396" s="251"/>
      <c r="J396" s="257"/>
      <c r="K396" s="251"/>
      <c r="M396" s="252" t="s">
        <v>403</v>
      </c>
      <c r="O396" s="241"/>
    </row>
    <row r="397" spans="1:15" ht="12.75">
      <c r="A397" s="250"/>
      <c r="B397" s="253"/>
      <c r="C397" s="468" t="s">
        <v>404</v>
      </c>
      <c r="D397" s="469"/>
      <c r="E397" s="254">
        <v>7.2</v>
      </c>
      <c r="F397" s="359"/>
      <c r="G397" s="255"/>
      <c r="H397" s="256"/>
      <c r="I397" s="251"/>
      <c r="J397" s="257"/>
      <c r="K397" s="251"/>
      <c r="M397" s="252" t="s">
        <v>404</v>
      </c>
      <c r="O397" s="241"/>
    </row>
    <row r="398" spans="1:15" ht="12.75">
      <c r="A398" s="250"/>
      <c r="B398" s="253"/>
      <c r="C398" s="468" t="s">
        <v>405</v>
      </c>
      <c r="D398" s="469"/>
      <c r="E398" s="254">
        <v>0.666</v>
      </c>
      <c r="F398" s="359"/>
      <c r="G398" s="255"/>
      <c r="H398" s="256"/>
      <c r="I398" s="251"/>
      <c r="J398" s="257"/>
      <c r="K398" s="251"/>
      <c r="M398" s="252" t="s">
        <v>405</v>
      </c>
      <c r="O398" s="241"/>
    </row>
    <row r="399" spans="1:15" ht="12.75">
      <c r="A399" s="250"/>
      <c r="B399" s="253"/>
      <c r="C399" s="468" t="s">
        <v>406</v>
      </c>
      <c r="D399" s="469"/>
      <c r="E399" s="254">
        <v>1.296</v>
      </c>
      <c r="F399" s="359"/>
      <c r="G399" s="255"/>
      <c r="H399" s="256"/>
      <c r="I399" s="251"/>
      <c r="J399" s="257"/>
      <c r="K399" s="251"/>
      <c r="M399" s="252" t="s">
        <v>406</v>
      </c>
      <c r="O399" s="241"/>
    </row>
    <row r="400" spans="1:15" ht="12.75">
      <c r="A400" s="250"/>
      <c r="B400" s="253"/>
      <c r="C400" s="468" t="s">
        <v>407</v>
      </c>
      <c r="D400" s="469"/>
      <c r="E400" s="254">
        <v>1.944</v>
      </c>
      <c r="F400" s="359"/>
      <c r="G400" s="255"/>
      <c r="H400" s="256"/>
      <c r="I400" s="251"/>
      <c r="J400" s="257"/>
      <c r="K400" s="251"/>
      <c r="M400" s="252" t="s">
        <v>407</v>
      </c>
      <c r="O400" s="241"/>
    </row>
    <row r="401" spans="1:15" ht="12.75">
      <c r="A401" s="250"/>
      <c r="B401" s="253"/>
      <c r="C401" s="468" t="s">
        <v>408</v>
      </c>
      <c r="D401" s="469"/>
      <c r="E401" s="254">
        <v>0.1395</v>
      </c>
      <c r="F401" s="359"/>
      <c r="G401" s="255"/>
      <c r="H401" s="256"/>
      <c r="I401" s="251"/>
      <c r="J401" s="257"/>
      <c r="K401" s="251"/>
      <c r="M401" s="252" t="s">
        <v>408</v>
      </c>
      <c r="O401" s="241"/>
    </row>
    <row r="402" spans="1:15" ht="12.75">
      <c r="A402" s="250"/>
      <c r="B402" s="253"/>
      <c r="C402" s="468" t="s">
        <v>409</v>
      </c>
      <c r="D402" s="469"/>
      <c r="E402" s="254">
        <v>0.552</v>
      </c>
      <c r="F402" s="359"/>
      <c r="G402" s="255"/>
      <c r="H402" s="256"/>
      <c r="I402" s="251"/>
      <c r="J402" s="257"/>
      <c r="K402" s="251"/>
      <c r="M402" s="252" t="s">
        <v>409</v>
      </c>
      <c r="O402" s="241"/>
    </row>
    <row r="403" spans="1:15" ht="12.75">
      <c r="A403" s="250"/>
      <c r="B403" s="253"/>
      <c r="C403" s="468" t="s">
        <v>410</v>
      </c>
      <c r="D403" s="469"/>
      <c r="E403" s="254">
        <v>0.51</v>
      </c>
      <c r="F403" s="359"/>
      <c r="G403" s="255"/>
      <c r="H403" s="256"/>
      <c r="I403" s="251"/>
      <c r="J403" s="257"/>
      <c r="K403" s="251"/>
      <c r="M403" s="252" t="s">
        <v>410</v>
      </c>
      <c r="O403" s="241"/>
    </row>
    <row r="404" spans="1:15" ht="12.75">
      <c r="A404" s="250"/>
      <c r="B404" s="253"/>
      <c r="C404" s="468" t="s">
        <v>411</v>
      </c>
      <c r="D404" s="469"/>
      <c r="E404" s="254">
        <v>8.6688</v>
      </c>
      <c r="F404" s="359"/>
      <c r="G404" s="255"/>
      <c r="H404" s="256"/>
      <c r="I404" s="251"/>
      <c r="J404" s="257"/>
      <c r="K404" s="251"/>
      <c r="M404" s="252" t="s">
        <v>411</v>
      </c>
      <c r="O404" s="241"/>
    </row>
    <row r="405" spans="1:15" ht="12.75">
      <c r="A405" s="250"/>
      <c r="B405" s="253"/>
      <c r="C405" s="468" t="s">
        <v>412</v>
      </c>
      <c r="D405" s="469"/>
      <c r="E405" s="254">
        <v>1.3014</v>
      </c>
      <c r="F405" s="359"/>
      <c r="G405" s="255"/>
      <c r="H405" s="256"/>
      <c r="I405" s="251"/>
      <c r="J405" s="257"/>
      <c r="K405" s="251"/>
      <c r="M405" s="252" t="s">
        <v>412</v>
      </c>
      <c r="O405" s="241"/>
    </row>
    <row r="406" spans="1:15" ht="12.75">
      <c r="A406" s="250"/>
      <c r="B406" s="253"/>
      <c r="C406" s="468" t="s">
        <v>413</v>
      </c>
      <c r="D406" s="469"/>
      <c r="E406" s="254">
        <v>1.836</v>
      </c>
      <c r="F406" s="359"/>
      <c r="G406" s="255"/>
      <c r="H406" s="256"/>
      <c r="I406" s="251"/>
      <c r="J406" s="257"/>
      <c r="K406" s="251"/>
      <c r="M406" s="252" t="s">
        <v>413</v>
      </c>
      <c r="O406" s="241"/>
    </row>
    <row r="407" spans="1:15" ht="12.75">
      <c r="A407" s="250"/>
      <c r="B407" s="253"/>
      <c r="C407" s="468" t="s">
        <v>414</v>
      </c>
      <c r="D407" s="469"/>
      <c r="E407" s="254">
        <v>1.242</v>
      </c>
      <c r="F407" s="359"/>
      <c r="G407" s="255"/>
      <c r="H407" s="256"/>
      <c r="I407" s="251"/>
      <c r="J407" s="257"/>
      <c r="K407" s="251"/>
      <c r="M407" s="252" t="s">
        <v>414</v>
      </c>
      <c r="O407" s="241"/>
    </row>
    <row r="408" spans="1:15" ht="12.75">
      <c r="A408" s="250"/>
      <c r="B408" s="253"/>
      <c r="C408" s="468" t="s">
        <v>415</v>
      </c>
      <c r="D408" s="469"/>
      <c r="E408" s="254">
        <v>0.9576</v>
      </c>
      <c r="F408" s="359"/>
      <c r="G408" s="255"/>
      <c r="H408" s="256"/>
      <c r="I408" s="251"/>
      <c r="J408" s="257"/>
      <c r="K408" s="251"/>
      <c r="M408" s="252" t="s">
        <v>415</v>
      </c>
      <c r="O408" s="241"/>
    </row>
    <row r="409" spans="1:15" ht="12.75">
      <c r="A409" s="250"/>
      <c r="B409" s="253"/>
      <c r="C409" s="468" t="s">
        <v>416</v>
      </c>
      <c r="D409" s="469"/>
      <c r="E409" s="254">
        <v>0.882</v>
      </c>
      <c r="F409" s="359"/>
      <c r="G409" s="255"/>
      <c r="H409" s="256"/>
      <c r="I409" s="251"/>
      <c r="J409" s="257"/>
      <c r="K409" s="251"/>
      <c r="M409" s="252" t="s">
        <v>416</v>
      </c>
      <c r="O409" s="241"/>
    </row>
    <row r="410" spans="1:15" ht="12.75">
      <c r="A410" s="250"/>
      <c r="B410" s="253"/>
      <c r="C410" s="468" t="s">
        <v>417</v>
      </c>
      <c r="D410" s="469"/>
      <c r="E410" s="254">
        <v>2.2176</v>
      </c>
      <c r="F410" s="359"/>
      <c r="G410" s="255"/>
      <c r="H410" s="256"/>
      <c r="I410" s="251"/>
      <c r="J410" s="257"/>
      <c r="K410" s="251"/>
      <c r="M410" s="252" t="s">
        <v>417</v>
      </c>
      <c r="O410" s="241"/>
    </row>
    <row r="411" spans="1:15" ht="12.75">
      <c r="A411" s="250"/>
      <c r="B411" s="253"/>
      <c r="C411" s="468" t="s">
        <v>418</v>
      </c>
      <c r="D411" s="469"/>
      <c r="E411" s="254">
        <v>1.098</v>
      </c>
      <c r="F411" s="359"/>
      <c r="G411" s="255"/>
      <c r="H411" s="256"/>
      <c r="I411" s="251"/>
      <c r="J411" s="257"/>
      <c r="K411" s="251"/>
      <c r="M411" s="252" t="s">
        <v>418</v>
      </c>
      <c r="O411" s="241"/>
    </row>
    <row r="412" spans="1:15" ht="12.75">
      <c r="A412" s="250"/>
      <c r="B412" s="253"/>
      <c r="C412" s="470" t="s">
        <v>128</v>
      </c>
      <c r="D412" s="469"/>
      <c r="E412" s="278">
        <v>94.37190000000004</v>
      </c>
      <c r="F412" s="359"/>
      <c r="G412" s="255"/>
      <c r="H412" s="256"/>
      <c r="I412" s="251"/>
      <c r="J412" s="257"/>
      <c r="K412" s="251"/>
      <c r="M412" s="252" t="s">
        <v>128</v>
      </c>
      <c r="O412" s="241"/>
    </row>
    <row r="413" spans="1:80" ht="12.75">
      <c r="A413" s="242">
        <v>51</v>
      </c>
      <c r="B413" s="243" t="s">
        <v>419</v>
      </c>
      <c r="C413" s="244" t="s">
        <v>420</v>
      </c>
      <c r="D413" s="245" t="s">
        <v>112</v>
      </c>
      <c r="E413" s="246">
        <v>242.12</v>
      </c>
      <c r="F413" s="358"/>
      <c r="G413" s="247">
        <f>E413*F413</f>
        <v>0</v>
      </c>
      <c r="H413" s="248">
        <v>0.00878</v>
      </c>
      <c r="I413" s="249">
        <f>E413*H413</f>
        <v>2.1258136</v>
      </c>
      <c r="J413" s="248">
        <v>0</v>
      </c>
      <c r="K413" s="249">
        <f>E413*J413</f>
        <v>0</v>
      </c>
      <c r="O413" s="241">
        <v>2</v>
      </c>
      <c r="AA413" s="214">
        <v>1</v>
      </c>
      <c r="AB413" s="214">
        <v>1</v>
      </c>
      <c r="AC413" s="214">
        <v>1</v>
      </c>
      <c r="AZ413" s="214">
        <v>1</v>
      </c>
      <c r="BA413" s="214">
        <f>IF(AZ413=1,G413,0)</f>
        <v>0</v>
      </c>
      <c r="BB413" s="214">
        <f>IF(AZ413=2,G413,0)</f>
        <v>0</v>
      </c>
      <c r="BC413" s="214">
        <f>IF(AZ413=3,G413,0)</f>
        <v>0</v>
      </c>
      <c r="BD413" s="214">
        <f>IF(AZ413=4,G413,0)</f>
        <v>0</v>
      </c>
      <c r="BE413" s="214">
        <f>IF(AZ413=5,G413,0)</f>
        <v>0</v>
      </c>
      <c r="CA413" s="241">
        <v>1</v>
      </c>
      <c r="CB413" s="241">
        <v>1</v>
      </c>
    </row>
    <row r="414" spans="1:15" ht="22.5">
      <c r="A414" s="250"/>
      <c r="B414" s="253"/>
      <c r="C414" s="468" t="s">
        <v>333</v>
      </c>
      <c r="D414" s="469"/>
      <c r="E414" s="254">
        <v>0</v>
      </c>
      <c r="F414" s="359"/>
      <c r="G414" s="255"/>
      <c r="H414" s="256"/>
      <c r="I414" s="251"/>
      <c r="J414" s="257"/>
      <c r="K414" s="251"/>
      <c r="M414" s="252" t="s">
        <v>333</v>
      </c>
      <c r="O414" s="241"/>
    </row>
    <row r="415" spans="1:15" ht="12.75">
      <c r="A415" s="250"/>
      <c r="B415" s="253"/>
      <c r="C415" s="468" t="s">
        <v>334</v>
      </c>
      <c r="D415" s="469"/>
      <c r="E415" s="254">
        <v>0</v>
      </c>
      <c r="F415" s="359"/>
      <c r="G415" s="255"/>
      <c r="H415" s="256"/>
      <c r="I415" s="251"/>
      <c r="J415" s="257"/>
      <c r="K415" s="251"/>
      <c r="M415" s="252" t="s">
        <v>334</v>
      </c>
      <c r="O415" s="241"/>
    </row>
    <row r="416" spans="1:15" ht="12.75">
      <c r="A416" s="250"/>
      <c r="B416" s="253"/>
      <c r="C416" s="468" t="s">
        <v>335</v>
      </c>
      <c r="D416" s="469"/>
      <c r="E416" s="254">
        <v>0</v>
      </c>
      <c r="F416" s="359"/>
      <c r="G416" s="255"/>
      <c r="H416" s="256"/>
      <c r="I416" s="251"/>
      <c r="J416" s="257"/>
      <c r="K416" s="251"/>
      <c r="M416" s="252" t="s">
        <v>335</v>
      </c>
      <c r="O416" s="241"/>
    </row>
    <row r="417" spans="1:15" ht="12.75">
      <c r="A417" s="250"/>
      <c r="B417" s="253"/>
      <c r="C417" s="468" t="s">
        <v>421</v>
      </c>
      <c r="D417" s="469"/>
      <c r="E417" s="254">
        <v>0</v>
      </c>
      <c r="F417" s="359"/>
      <c r="G417" s="255"/>
      <c r="H417" s="256"/>
      <c r="I417" s="251"/>
      <c r="J417" s="257"/>
      <c r="K417" s="251"/>
      <c r="M417" s="252" t="s">
        <v>421</v>
      </c>
      <c r="O417" s="241"/>
    </row>
    <row r="418" spans="1:15" ht="12.75">
      <c r="A418" s="250"/>
      <c r="B418" s="253"/>
      <c r="C418" s="468" t="s">
        <v>422</v>
      </c>
      <c r="D418" s="469"/>
      <c r="E418" s="254">
        <v>0</v>
      </c>
      <c r="F418" s="359"/>
      <c r="G418" s="255"/>
      <c r="H418" s="256"/>
      <c r="I418" s="251"/>
      <c r="J418" s="257"/>
      <c r="K418" s="251"/>
      <c r="M418" s="252" t="s">
        <v>422</v>
      </c>
      <c r="O418" s="241"/>
    </row>
    <row r="419" spans="1:15" ht="12.75">
      <c r="A419" s="250"/>
      <c r="B419" s="253"/>
      <c r="C419" s="468" t="s">
        <v>113</v>
      </c>
      <c r="D419" s="469"/>
      <c r="E419" s="254">
        <v>0</v>
      </c>
      <c r="F419" s="359"/>
      <c r="G419" s="255"/>
      <c r="H419" s="256"/>
      <c r="I419" s="251"/>
      <c r="J419" s="257"/>
      <c r="K419" s="251"/>
      <c r="M419" s="252" t="s">
        <v>113</v>
      </c>
      <c r="O419" s="241"/>
    </row>
    <row r="420" spans="1:15" ht="12.75">
      <c r="A420" s="250"/>
      <c r="B420" s="253"/>
      <c r="C420" s="468" t="s">
        <v>361</v>
      </c>
      <c r="D420" s="469"/>
      <c r="E420" s="254">
        <v>242.12</v>
      </c>
      <c r="F420" s="359"/>
      <c r="G420" s="255"/>
      <c r="H420" s="256"/>
      <c r="I420" s="251"/>
      <c r="J420" s="257"/>
      <c r="K420" s="251"/>
      <c r="M420" s="252" t="s">
        <v>361</v>
      </c>
      <c r="O420" s="241"/>
    </row>
    <row r="421" spans="1:80" ht="12.75">
      <c r="A421" s="242">
        <v>52</v>
      </c>
      <c r="B421" s="243" t="s">
        <v>423</v>
      </c>
      <c r="C421" s="244" t="s">
        <v>424</v>
      </c>
      <c r="D421" s="245" t="s">
        <v>112</v>
      </c>
      <c r="E421" s="246">
        <v>87.26</v>
      </c>
      <c r="F421" s="358"/>
      <c r="G421" s="247">
        <f>E421*F421</f>
        <v>0</v>
      </c>
      <c r="H421" s="248">
        <v>0.01785</v>
      </c>
      <c r="I421" s="249">
        <f>E421*H421</f>
        <v>1.5575910000000002</v>
      </c>
      <c r="J421" s="248">
        <v>0</v>
      </c>
      <c r="K421" s="249">
        <f>E421*J421</f>
        <v>0</v>
      </c>
      <c r="O421" s="241">
        <v>2</v>
      </c>
      <c r="AA421" s="214">
        <v>1</v>
      </c>
      <c r="AB421" s="214">
        <v>1</v>
      </c>
      <c r="AC421" s="214">
        <v>1</v>
      </c>
      <c r="AZ421" s="214">
        <v>1</v>
      </c>
      <c r="BA421" s="214">
        <f>IF(AZ421=1,G421,0)</f>
        <v>0</v>
      </c>
      <c r="BB421" s="214">
        <f>IF(AZ421=2,G421,0)</f>
        <v>0</v>
      </c>
      <c r="BC421" s="214">
        <f>IF(AZ421=3,G421,0)</f>
        <v>0</v>
      </c>
      <c r="BD421" s="214">
        <f>IF(AZ421=4,G421,0)</f>
        <v>0</v>
      </c>
      <c r="BE421" s="214">
        <f>IF(AZ421=5,G421,0)</f>
        <v>0</v>
      </c>
      <c r="CA421" s="241">
        <v>1</v>
      </c>
      <c r="CB421" s="241">
        <v>1</v>
      </c>
    </row>
    <row r="422" spans="1:15" ht="22.5">
      <c r="A422" s="250"/>
      <c r="B422" s="253"/>
      <c r="C422" s="468" t="s">
        <v>333</v>
      </c>
      <c r="D422" s="469"/>
      <c r="E422" s="254">
        <v>0</v>
      </c>
      <c r="F422" s="359"/>
      <c r="G422" s="255"/>
      <c r="H422" s="256"/>
      <c r="I422" s="251"/>
      <c r="J422" s="257"/>
      <c r="K422" s="251"/>
      <c r="M422" s="252" t="s">
        <v>333</v>
      </c>
      <c r="O422" s="241"/>
    </row>
    <row r="423" spans="1:15" ht="12.75">
      <c r="A423" s="250"/>
      <c r="B423" s="253"/>
      <c r="C423" s="468" t="s">
        <v>334</v>
      </c>
      <c r="D423" s="469"/>
      <c r="E423" s="254">
        <v>0</v>
      </c>
      <c r="F423" s="359"/>
      <c r="G423" s="255"/>
      <c r="H423" s="256"/>
      <c r="I423" s="251"/>
      <c r="J423" s="257"/>
      <c r="K423" s="251"/>
      <c r="M423" s="252" t="s">
        <v>334</v>
      </c>
      <c r="O423" s="241"/>
    </row>
    <row r="424" spans="1:15" ht="12.75">
      <c r="A424" s="250"/>
      <c r="B424" s="253"/>
      <c r="C424" s="468" t="s">
        <v>335</v>
      </c>
      <c r="D424" s="469"/>
      <c r="E424" s="254">
        <v>0</v>
      </c>
      <c r="F424" s="359"/>
      <c r="G424" s="255"/>
      <c r="H424" s="256"/>
      <c r="I424" s="251"/>
      <c r="J424" s="257"/>
      <c r="K424" s="251"/>
      <c r="M424" s="252" t="s">
        <v>335</v>
      </c>
      <c r="O424" s="241"/>
    </row>
    <row r="425" spans="1:15" ht="12.75">
      <c r="A425" s="250"/>
      <c r="B425" s="253"/>
      <c r="C425" s="468" t="s">
        <v>421</v>
      </c>
      <c r="D425" s="469"/>
      <c r="E425" s="254">
        <v>0</v>
      </c>
      <c r="F425" s="359"/>
      <c r="G425" s="255"/>
      <c r="H425" s="256"/>
      <c r="I425" s="251"/>
      <c r="J425" s="257"/>
      <c r="K425" s="251"/>
      <c r="M425" s="252" t="s">
        <v>421</v>
      </c>
      <c r="O425" s="241"/>
    </row>
    <row r="426" spans="1:15" ht="22.5">
      <c r="A426" s="250"/>
      <c r="B426" s="253"/>
      <c r="C426" s="468" t="s">
        <v>425</v>
      </c>
      <c r="D426" s="469"/>
      <c r="E426" s="254">
        <v>0</v>
      </c>
      <c r="F426" s="359"/>
      <c r="G426" s="255"/>
      <c r="H426" s="256"/>
      <c r="I426" s="251"/>
      <c r="J426" s="257"/>
      <c r="K426" s="251"/>
      <c r="M426" s="252" t="s">
        <v>425</v>
      </c>
      <c r="O426" s="241"/>
    </row>
    <row r="427" spans="1:15" ht="12.75">
      <c r="A427" s="250"/>
      <c r="B427" s="253"/>
      <c r="C427" s="468" t="s">
        <v>426</v>
      </c>
      <c r="D427" s="469"/>
      <c r="E427" s="254">
        <v>0</v>
      </c>
      <c r="F427" s="359"/>
      <c r="G427" s="255"/>
      <c r="H427" s="256"/>
      <c r="I427" s="251"/>
      <c r="J427" s="257"/>
      <c r="K427" s="251"/>
      <c r="M427" s="252" t="s">
        <v>426</v>
      </c>
      <c r="O427" s="241"/>
    </row>
    <row r="428" spans="1:15" ht="12.75">
      <c r="A428" s="250"/>
      <c r="B428" s="253"/>
      <c r="C428" s="468" t="s">
        <v>427</v>
      </c>
      <c r="D428" s="469"/>
      <c r="E428" s="254">
        <v>0</v>
      </c>
      <c r="F428" s="359"/>
      <c r="G428" s="255"/>
      <c r="H428" s="256"/>
      <c r="I428" s="251"/>
      <c r="J428" s="257"/>
      <c r="K428" s="251"/>
      <c r="M428" s="252" t="s">
        <v>427</v>
      </c>
      <c r="O428" s="241"/>
    </row>
    <row r="429" spans="1:15" ht="12.75">
      <c r="A429" s="250"/>
      <c r="B429" s="253"/>
      <c r="C429" s="468" t="s">
        <v>428</v>
      </c>
      <c r="D429" s="469"/>
      <c r="E429" s="254">
        <v>0</v>
      </c>
      <c r="F429" s="359"/>
      <c r="G429" s="255"/>
      <c r="H429" s="256"/>
      <c r="I429" s="251"/>
      <c r="J429" s="257"/>
      <c r="K429" s="251"/>
      <c r="M429" s="252" t="s">
        <v>428</v>
      </c>
      <c r="O429" s="241"/>
    </row>
    <row r="430" spans="1:15" ht="12.75">
      <c r="A430" s="250"/>
      <c r="B430" s="253"/>
      <c r="C430" s="468" t="s">
        <v>113</v>
      </c>
      <c r="D430" s="469"/>
      <c r="E430" s="254">
        <v>0</v>
      </c>
      <c r="F430" s="359"/>
      <c r="G430" s="255"/>
      <c r="H430" s="256"/>
      <c r="I430" s="251"/>
      <c r="J430" s="257"/>
      <c r="K430" s="251"/>
      <c r="M430" s="252" t="s">
        <v>113</v>
      </c>
      <c r="O430" s="241"/>
    </row>
    <row r="431" spans="1:15" ht="12.75">
      <c r="A431" s="250"/>
      <c r="B431" s="253"/>
      <c r="C431" s="468" t="s">
        <v>360</v>
      </c>
      <c r="D431" s="469"/>
      <c r="E431" s="254">
        <v>87.26</v>
      </c>
      <c r="F431" s="359"/>
      <c r="G431" s="255"/>
      <c r="H431" s="256"/>
      <c r="I431" s="251"/>
      <c r="J431" s="257"/>
      <c r="K431" s="251"/>
      <c r="M431" s="252" t="s">
        <v>360</v>
      </c>
      <c r="O431" s="241"/>
    </row>
    <row r="432" spans="1:80" ht="12.75">
      <c r="A432" s="242">
        <v>53</v>
      </c>
      <c r="B432" s="243" t="s">
        <v>429</v>
      </c>
      <c r="C432" s="244" t="s">
        <v>430</v>
      </c>
      <c r="D432" s="245" t="s">
        <v>112</v>
      </c>
      <c r="E432" s="246">
        <v>46.0155</v>
      </c>
      <c r="F432" s="358"/>
      <c r="G432" s="247">
        <f>E432*F432</f>
        <v>0</v>
      </c>
      <c r="H432" s="248">
        <v>0.0093</v>
      </c>
      <c r="I432" s="249">
        <f>E432*H432</f>
        <v>0.42794414999999997</v>
      </c>
      <c r="J432" s="248">
        <v>0</v>
      </c>
      <c r="K432" s="249">
        <f>E432*J432</f>
        <v>0</v>
      </c>
      <c r="O432" s="241">
        <v>2</v>
      </c>
      <c r="AA432" s="214">
        <v>1</v>
      </c>
      <c r="AB432" s="214">
        <v>0</v>
      </c>
      <c r="AC432" s="214">
        <v>0</v>
      </c>
      <c r="AZ432" s="214">
        <v>1</v>
      </c>
      <c r="BA432" s="214">
        <f>IF(AZ432=1,G432,0)</f>
        <v>0</v>
      </c>
      <c r="BB432" s="214">
        <f>IF(AZ432=2,G432,0)</f>
        <v>0</v>
      </c>
      <c r="BC432" s="214">
        <f>IF(AZ432=3,G432,0)</f>
        <v>0</v>
      </c>
      <c r="BD432" s="214">
        <f>IF(AZ432=4,G432,0)</f>
        <v>0</v>
      </c>
      <c r="BE432" s="214">
        <f>IF(AZ432=5,G432,0)</f>
        <v>0</v>
      </c>
      <c r="CA432" s="241">
        <v>1</v>
      </c>
      <c r="CB432" s="241">
        <v>0</v>
      </c>
    </row>
    <row r="433" spans="1:15" ht="33.75">
      <c r="A433" s="250"/>
      <c r="B433" s="253"/>
      <c r="C433" s="468" t="s">
        <v>431</v>
      </c>
      <c r="D433" s="469"/>
      <c r="E433" s="254">
        <v>0</v>
      </c>
      <c r="F433" s="359"/>
      <c r="G433" s="255"/>
      <c r="H433" s="256"/>
      <c r="I433" s="251"/>
      <c r="J433" s="257"/>
      <c r="K433" s="251"/>
      <c r="M433" s="252" t="s">
        <v>431</v>
      </c>
      <c r="O433" s="241"/>
    </row>
    <row r="434" spans="1:15" ht="12.75">
      <c r="A434" s="250"/>
      <c r="B434" s="253"/>
      <c r="C434" s="468" t="s">
        <v>181</v>
      </c>
      <c r="D434" s="469"/>
      <c r="E434" s="254">
        <v>0</v>
      </c>
      <c r="F434" s="359"/>
      <c r="G434" s="255"/>
      <c r="H434" s="256"/>
      <c r="I434" s="251"/>
      <c r="J434" s="257"/>
      <c r="K434" s="251"/>
      <c r="M434" s="252" t="s">
        <v>181</v>
      </c>
      <c r="O434" s="241"/>
    </row>
    <row r="435" spans="1:15" ht="12.75">
      <c r="A435" s="250"/>
      <c r="B435" s="253"/>
      <c r="C435" s="468" t="s">
        <v>432</v>
      </c>
      <c r="D435" s="469"/>
      <c r="E435" s="254">
        <v>1.84</v>
      </c>
      <c r="F435" s="359"/>
      <c r="G435" s="255"/>
      <c r="H435" s="256"/>
      <c r="I435" s="251"/>
      <c r="J435" s="257"/>
      <c r="K435" s="251"/>
      <c r="M435" s="252" t="s">
        <v>432</v>
      </c>
      <c r="O435" s="241"/>
    </row>
    <row r="436" spans="1:15" ht="12.75">
      <c r="A436" s="250"/>
      <c r="B436" s="253"/>
      <c r="C436" s="468" t="s">
        <v>185</v>
      </c>
      <c r="D436" s="469"/>
      <c r="E436" s="254">
        <v>0</v>
      </c>
      <c r="F436" s="359"/>
      <c r="G436" s="255"/>
      <c r="H436" s="256"/>
      <c r="I436" s="251"/>
      <c r="J436" s="257"/>
      <c r="K436" s="251"/>
      <c r="M436" s="252">
        <v>0</v>
      </c>
      <c r="O436" s="241"/>
    </row>
    <row r="437" spans="1:15" ht="12.75">
      <c r="A437" s="250"/>
      <c r="B437" s="253"/>
      <c r="C437" s="468" t="s">
        <v>186</v>
      </c>
      <c r="D437" s="469"/>
      <c r="E437" s="254">
        <v>0</v>
      </c>
      <c r="F437" s="359"/>
      <c r="G437" s="255"/>
      <c r="H437" s="256"/>
      <c r="I437" s="251"/>
      <c r="J437" s="257"/>
      <c r="K437" s="251"/>
      <c r="M437" s="252" t="s">
        <v>186</v>
      </c>
      <c r="O437" s="241"/>
    </row>
    <row r="438" spans="1:15" ht="12.75">
      <c r="A438" s="250"/>
      <c r="B438" s="253"/>
      <c r="C438" s="468" t="s">
        <v>433</v>
      </c>
      <c r="D438" s="469"/>
      <c r="E438" s="254">
        <v>6.216</v>
      </c>
      <c r="F438" s="359"/>
      <c r="G438" s="255"/>
      <c r="H438" s="256"/>
      <c r="I438" s="251"/>
      <c r="J438" s="257"/>
      <c r="K438" s="251"/>
      <c r="M438" s="252" t="s">
        <v>433</v>
      </c>
      <c r="O438" s="241"/>
    </row>
    <row r="439" spans="1:15" ht="12.75">
      <c r="A439" s="250"/>
      <c r="B439" s="253"/>
      <c r="C439" s="468" t="s">
        <v>434</v>
      </c>
      <c r="D439" s="469"/>
      <c r="E439" s="254">
        <v>0.78</v>
      </c>
      <c r="F439" s="359"/>
      <c r="G439" s="255"/>
      <c r="H439" s="256"/>
      <c r="I439" s="251"/>
      <c r="J439" s="257"/>
      <c r="K439" s="251"/>
      <c r="M439" s="252" t="s">
        <v>434</v>
      </c>
      <c r="O439" s="241"/>
    </row>
    <row r="440" spans="1:15" ht="12.75">
      <c r="A440" s="250"/>
      <c r="B440" s="253"/>
      <c r="C440" s="468" t="s">
        <v>435</v>
      </c>
      <c r="D440" s="469"/>
      <c r="E440" s="254">
        <v>4.032</v>
      </c>
      <c r="F440" s="359"/>
      <c r="G440" s="255"/>
      <c r="H440" s="256"/>
      <c r="I440" s="251"/>
      <c r="J440" s="257"/>
      <c r="K440" s="251"/>
      <c r="M440" s="252" t="s">
        <v>435</v>
      </c>
      <c r="O440" s="241"/>
    </row>
    <row r="441" spans="1:15" ht="12.75">
      <c r="A441" s="250"/>
      <c r="B441" s="253"/>
      <c r="C441" s="468" t="s">
        <v>436</v>
      </c>
      <c r="D441" s="469"/>
      <c r="E441" s="254">
        <v>1.3572</v>
      </c>
      <c r="F441" s="359"/>
      <c r="G441" s="255"/>
      <c r="H441" s="256"/>
      <c r="I441" s="251"/>
      <c r="J441" s="257"/>
      <c r="K441" s="251"/>
      <c r="M441" s="252" t="s">
        <v>436</v>
      </c>
      <c r="O441" s="241"/>
    </row>
    <row r="442" spans="1:15" ht="12.75">
      <c r="A442" s="250"/>
      <c r="B442" s="253"/>
      <c r="C442" s="468" t="s">
        <v>437</v>
      </c>
      <c r="D442" s="469"/>
      <c r="E442" s="254">
        <v>0.936</v>
      </c>
      <c r="F442" s="359"/>
      <c r="G442" s="255"/>
      <c r="H442" s="256"/>
      <c r="I442" s="251"/>
      <c r="J442" s="257"/>
      <c r="K442" s="251"/>
      <c r="M442" s="252" t="s">
        <v>437</v>
      </c>
      <c r="O442" s="241"/>
    </row>
    <row r="443" spans="1:15" ht="12.75">
      <c r="A443" s="250"/>
      <c r="B443" s="253"/>
      <c r="C443" s="468" t="s">
        <v>438</v>
      </c>
      <c r="D443" s="469"/>
      <c r="E443" s="254">
        <v>2.184</v>
      </c>
      <c r="F443" s="359"/>
      <c r="G443" s="255"/>
      <c r="H443" s="256"/>
      <c r="I443" s="251"/>
      <c r="J443" s="257"/>
      <c r="K443" s="251"/>
      <c r="M443" s="252" t="s">
        <v>438</v>
      </c>
      <c r="O443" s="241"/>
    </row>
    <row r="444" spans="1:15" ht="12.75">
      <c r="A444" s="250"/>
      <c r="B444" s="253"/>
      <c r="C444" s="468" t="s">
        <v>439</v>
      </c>
      <c r="D444" s="469"/>
      <c r="E444" s="254">
        <v>0.154</v>
      </c>
      <c r="F444" s="359"/>
      <c r="G444" s="255"/>
      <c r="H444" s="256"/>
      <c r="I444" s="251"/>
      <c r="J444" s="257"/>
      <c r="K444" s="251"/>
      <c r="M444" s="252" t="s">
        <v>439</v>
      </c>
      <c r="O444" s="241"/>
    </row>
    <row r="445" spans="1:15" ht="12.75">
      <c r="A445" s="250"/>
      <c r="B445" s="253"/>
      <c r="C445" s="468" t="s">
        <v>440</v>
      </c>
      <c r="D445" s="469"/>
      <c r="E445" s="254">
        <v>1.17</v>
      </c>
      <c r="F445" s="359"/>
      <c r="G445" s="255"/>
      <c r="H445" s="256"/>
      <c r="I445" s="251"/>
      <c r="J445" s="257"/>
      <c r="K445" s="251"/>
      <c r="M445" s="252" t="s">
        <v>440</v>
      </c>
      <c r="O445" s="241"/>
    </row>
    <row r="446" spans="1:15" ht="12.75">
      <c r="A446" s="250"/>
      <c r="B446" s="253"/>
      <c r="C446" s="468" t="s">
        <v>441</v>
      </c>
      <c r="D446" s="469"/>
      <c r="E446" s="254">
        <v>0.368</v>
      </c>
      <c r="F446" s="359"/>
      <c r="G446" s="255"/>
      <c r="H446" s="256"/>
      <c r="I446" s="251"/>
      <c r="J446" s="257"/>
      <c r="K446" s="251"/>
      <c r="M446" s="252" t="s">
        <v>441</v>
      </c>
      <c r="O446" s="241"/>
    </row>
    <row r="447" spans="1:15" ht="12.75">
      <c r="A447" s="250"/>
      <c r="B447" s="253"/>
      <c r="C447" s="468" t="s">
        <v>442</v>
      </c>
      <c r="D447" s="469"/>
      <c r="E447" s="254">
        <v>0.429</v>
      </c>
      <c r="F447" s="359"/>
      <c r="G447" s="255"/>
      <c r="H447" s="256"/>
      <c r="I447" s="251"/>
      <c r="J447" s="257"/>
      <c r="K447" s="251"/>
      <c r="M447" s="252" t="s">
        <v>442</v>
      </c>
      <c r="O447" s="241"/>
    </row>
    <row r="448" spans="1:15" ht="12.75">
      <c r="A448" s="250"/>
      <c r="B448" s="253"/>
      <c r="C448" s="468" t="s">
        <v>443</v>
      </c>
      <c r="D448" s="469"/>
      <c r="E448" s="254">
        <v>9.984</v>
      </c>
      <c r="F448" s="359"/>
      <c r="G448" s="255"/>
      <c r="H448" s="256"/>
      <c r="I448" s="251"/>
      <c r="J448" s="257"/>
      <c r="K448" s="251"/>
      <c r="M448" s="252" t="s">
        <v>443</v>
      </c>
      <c r="O448" s="241"/>
    </row>
    <row r="449" spans="1:15" ht="12.75">
      <c r="A449" s="250"/>
      <c r="B449" s="253"/>
      <c r="C449" s="468" t="s">
        <v>444</v>
      </c>
      <c r="D449" s="469"/>
      <c r="E449" s="254">
        <v>1.4208</v>
      </c>
      <c r="F449" s="359"/>
      <c r="G449" s="255"/>
      <c r="H449" s="256"/>
      <c r="I449" s="251"/>
      <c r="J449" s="257"/>
      <c r="K449" s="251"/>
      <c r="M449" s="252" t="s">
        <v>444</v>
      </c>
      <c r="O449" s="241"/>
    </row>
    <row r="450" spans="1:15" ht="12.75">
      <c r="A450" s="250"/>
      <c r="B450" s="253"/>
      <c r="C450" s="468" t="s">
        <v>445</v>
      </c>
      <c r="D450" s="469"/>
      <c r="E450" s="254">
        <v>6.24</v>
      </c>
      <c r="F450" s="359"/>
      <c r="G450" s="255"/>
      <c r="H450" s="256"/>
      <c r="I450" s="251"/>
      <c r="J450" s="257"/>
      <c r="K450" s="251"/>
      <c r="M450" s="252" t="s">
        <v>445</v>
      </c>
      <c r="O450" s="241"/>
    </row>
    <row r="451" spans="1:15" ht="12.75">
      <c r="A451" s="250"/>
      <c r="B451" s="253"/>
      <c r="C451" s="468" t="s">
        <v>446</v>
      </c>
      <c r="D451" s="469"/>
      <c r="E451" s="254">
        <v>2.028</v>
      </c>
      <c r="F451" s="359"/>
      <c r="G451" s="255"/>
      <c r="H451" s="256"/>
      <c r="I451" s="251"/>
      <c r="J451" s="257"/>
      <c r="K451" s="251"/>
      <c r="M451" s="252" t="s">
        <v>446</v>
      </c>
      <c r="O451" s="241"/>
    </row>
    <row r="452" spans="1:15" ht="12.75">
      <c r="A452" s="250"/>
      <c r="B452" s="253"/>
      <c r="C452" s="468" t="s">
        <v>447</v>
      </c>
      <c r="D452" s="469"/>
      <c r="E452" s="254">
        <v>3.12</v>
      </c>
      <c r="F452" s="359"/>
      <c r="G452" s="255"/>
      <c r="H452" s="256"/>
      <c r="I452" s="251"/>
      <c r="J452" s="257"/>
      <c r="K452" s="251"/>
      <c r="M452" s="252" t="s">
        <v>447</v>
      </c>
      <c r="O452" s="241"/>
    </row>
    <row r="453" spans="1:15" ht="12.75">
      <c r="A453" s="250"/>
      <c r="B453" s="253"/>
      <c r="C453" s="468" t="s">
        <v>448</v>
      </c>
      <c r="D453" s="469"/>
      <c r="E453" s="254">
        <v>0.414</v>
      </c>
      <c r="F453" s="359"/>
      <c r="G453" s="255"/>
      <c r="H453" s="256"/>
      <c r="I453" s="251"/>
      <c r="J453" s="257"/>
      <c r="K453" s="251"/>
      <c r="M453" s="252" t="s">
        <v>448</v>
      </c>
      <c r="O453" s="241"/>
    </row>
    <row r="454" spans="1:15" ht="12.75">
      <c r="A454" s="250"/>
      <c r="B454" s="253"/>
      <c r="C454" s="468" t="s">
        <v>449</v>
      </c>
      <c r="D454" s="469"/>
      <c r="E454" s="254">
        <v>0.828</v>
      </c>
      <c r="F454" s="359"/>
      <c r="G454" s="255"/>
      <c r="H454" s="256"/>
      <c r="I454" s="251"/>
      <c r="J454" s="257"/>
      <c r="K454" s="251"/>
      <c r="M454" s="252" t="s">
        <v>449</v>
      </c>
      <c r="O454" s="241"/>
    </row>
    <row r="455" spans="1:15" ht="12.75">
      <c r="A455" s="250"/>
      <c r="B455" s="253"/>
      <c r="C455" s="468" t="s">
        <v>450</v>
      </c>
      <c r="D455" s="469"/>
      <c r="E455" s="254">
        <v>1.656</v>
      </c>
      <c r="F455" s="359"/>
      <c r="G455" s="255"/>
      <c r="H455" s="256"/>
      <c r="I455" s="251"/>
      <c r="J455" s="257"/>
      <c r="K455" s="251"/>
      <c r="M455" s="252" t="s">
        <v>450</v>
      </c>
      <c r="O455" s="241"/>
    </row>
    <row r="456" spans="1:15" ht="12.75">
      <c r="A456" s="250"/>
      <c r="B456" s="253"/>
      <c r="C456" s="468" t="s">
        <v>451</v>
      </c>
      <c r="D456" s="469"/>
      <c r="E456" s="254">
        <v>0.1955</v>
      </c>
      <c r="F456" s="359"/>
      <c r="G456" s="255"/>
      <c r="H456" s="256"/>
      <c r="I456" s="251"/>
      <c r="J456" s="257"/>
      <c r="K456" s="251"/>
      <c r="M456" s="252" t="s">
        <v>451</v>
      </c>
      <c r="O456" s="241"/>
    </row>
    <row r="457" spans="1:15" ht="12.75">
      <c r="A457" s="250"/>
      <c r="B457" s="253"/>
      <c r="C457" s="468" t="s">
        <v>452</v>
      </c>
      <c r="D457" s="469"/>
      <c r="E457" s="254">
        <v>0.312</v>
      </c>
      <c r="F457" s="359"/>
      <c r="G457" s="255"/>
      <c r="H457" s="256"/>
      <c r="I457" s="251"/>
      <c r="J457" s="257"/>
      <c r="K457" s="251"/>
      <c r="M457" s="252" t="s">
        <v>452</v>
      </c>
      <c r="O457" s="241"/>
    </row>
    <row r="458" spans="1:15" ht="12.75">
      <c r="A458" s="250"/>
      <c r="B458" s="253"/>
      <c r="C458" s="468" t="s">
        <v>453</v>
      </c>
      <c r="D458" s="469"/>
      <c r="E458" s="254">
        <v>0.351</v>
      </c>
      <c r="F458" s="359"/>
      <c r="G458" s="255"/>
      <c r="H458" s="256"/>
      <c r="I458" s="251"/>
      <c r="J458" s="257"/>
      <c r="K458" s="251"/>
      <c r="M458" s="252" t="s">
        <v>453</v>
      </c>
      <c r="O458" s="241"/>
    </row>
    <row r="459" spans="1:15" ht="12.75">
      <c r="A459" s="250"/>
      <c r="B459" s="253"/>
      <c r="C459" s="470" t="s">
        <v>128</v>
      </c>
      <c r="D459" s="469"/>
      <c r="E459" s="278">
        <v>46.0155</v>
      </c>
      <c r="F459" s="359"/>
      <c r="G459" s="255"/>
      <c r="H459" s="256"/>
      <c r="I459" s="251"/>
      <c r="J459" s="257"/>
      <c r="K459" s="251"/>
      <c r="M459" s="252" t="s">
        <v>128</v>
      </c>
      <c r="O459" s="241"/>
    </row>
    <row r="460" spans="1:80" ht="22.5">
      <c r="A460" s="242">
        <v>54</v>
      </c>
      <c r="B460" s="243" t="s">
        <v>454</v>
      </c>
      <c r="C460" s="244" t="s">
        <v>455</v>
      </c>
      <c r="D460" s="245" t="s">
        <v>112</v>
      </c>
      <c r="E460" s="246">
        <v>50.6</v>
      </c>
      <c r="F460" s="358"/>
      <c r="G460" s="247">
        <f>E460*F460</f>
        <v>0</v>
      </c>
      <c r="H460" s="248">
        <v>0.03222</v>
      </c>
      <c r="I460" s="249">
        <f>E460*H460</f>
        <v>1.630332</v>
      </c>
      <c r="J460" s="248">
        <v>0</v>
      </c>
      <c r="K460" s="249">
        <f>E460*J460</f>
        <v>0</v>
      </c>
      <c r="O460" s="241">
        <v>2</v>
      </c>
      <c r="AA460" s="214">
        <v>1</v>
      </c>
      <c r="AB460" s="214">
        <v>1</v>
      </c>
      <c r="AC460" s="214">
        <v>1</v>
      </c>
      <c r="AZ460" s="214">
        <v>1</v>
      </c>
      <c r="BA460" s="214">
        <f>IF(AZ460=1,G460,0)</f>
        <v>0</v>
      </c>
      <c r="BB460" s="214">
        <f>IF(AZ460=2,G460,0)</f>
        <v>0</v>
      </c>
      <c r="BC460" s="214">
        <f>IF(AZ460=3,G460,0)</f>
        <v>0</v>
      </c>
      <c r="BD460" s="214">
        <f>IF(AZ460=4,G460,0)</f>
        <v>0</v>
      </c>
      <c r="BE460" s="214">
        <f>IF(AZ460=5,G460,0)</f>
        <v>0</v>
      </c>
      <c r="CA460" s="241">
        <v>1</v>
      </c>
      <c r="CB460" s="241">
        <v>1</v>
      </c>
    </row>
    <row r="461" spans="1:15" ht="22.5">
      <c r="A461" s="250"/>
      <c r="B461" s="253"/>
      <c r="C461" s="468" t="s">
        <v>333</v>
      </c>
      <c r="D461" s="469"/>
      <c r="E461" s="254">
        <v>0</v>
      </c>
      <c r="F461" s="359"/>
      <c r="G461" s="255"/>
      <c r="H461" s="256"/>
      <c r="I461" s="251"/>
      <c r="J461" s="257"/>
      <c r="K461" s="251"/>
      <c r="M461" s="252" t="s">
        <v>333</v>
      </c>
      <c r="O461" s="241"/>
    </row>
    <row r="462" spans="1:15" ht="12.75">
      <c r="A462" s="250"/>
      <c r="B462" s="253"/>
      <c r="C462" s="468" t="s">
        <v>334</v>
      </c>
      <c r="D462" s="469"/>
      <c r="E462" s="254">
        <v>0</v>
      </c>
      <c r="F462" s="359"/>
      <c r="G462" s="255"/>
      <c r="H462" s="256"/>
      <c r="I462" s="251"/>
      <c r="J462" s="257"/>
      <c r="K462" s="251"/>
      <c r="M462" s="252" t="s">
        <v>334</v>
      </c>
      <c r="O462" s="241"/>
    </row>
    <row r="463" spans="1:15" ht="12.75">
      <c r="A463" s="250"/>
      <c r="B463" s="253"/>
      <c r="C463" s="468" t="s">
        <v>335</v>
      </c>
      <c r="D463" s="469"/>
      <c r="E463" s="254">
        <v>0</v>
      </c>
      <c r="F463" s="359"/>
      <c r="G463" s="255"/>
      <c r="H463" s="256"/>
      <c r="I463" s="251"/>
      <c r="J463" s="257"/>
      <c r="K463" s="251"/>
      <c r="M463" s="252" t="s">
        <v>335</v>
      </c>
      <c r="O463" s="241"/>
    </row>
    <row r="464" spans="1:15" ht="12.75">
      <c r="A464" s="250"/>
      <c r="B464" s="253"/>
      <c r="C464" s="468" t="s">
        <v>336</v>
      </c>
      <c r="D464" s="469"/>
      <c r="E464" s="254">
        <v>0</v>
      </c>
      <c r="F464" s="359"/>
      <c r="G464" s="255"/>
      <c r="H464" s="256"/>
      <c r="I464" s="251"/>
      <c r="J464" s="257"/>
      <c r="K464" s="251"/>
      <c r="M464" s="252" t="s">
        <v>336</v>
      </c>
      <c r="O464" s="241"/>
    </row>
    <row r="465" spans="1:15" ht="22.5">
      <c r="A465" s="250"/>
      <c r="B465" s="253"/>
      <c r="C465" s="468" t="s">
        <v>337</v>
      </c>
      <c r="D465" s="469"/>
      <c r="E465" s="254">
        <v>0</v>
      </c>
      <c r="F465" s="359"/>
      <c r="G465" s="255"/>
      <c r="H465" s="256"/>
      <c r="I465" s="251"/>
      <c r="J465" s="257"/>
      <c r="K465" s="251"/>
      <c r="M465" s="252" t="s">
        <v>337</v>
      </c>
      <c r="O465" s="241"/>
    </row>
    <row r="466" spans="1:15" ht="12.75">
      <c r="A466" s="250"/>
      <c r="B466" s="253"/>
      <c r="C466" s="468" t="s">
        <v>338</v>
      </c>
      <c r="D466" s="469"/>
      <c r="E466" s="254">
        <v>0</v>
      </c>
      <c r="F466" s="359"/>
      <c r="G466" s="255"/>
      <c r="H466" s="256"/>
      <c r="I466" s="251"/>
      <c r="J466" s="257"/>
      <c r="K466" s="251"/>
      <c r="M466" s="252" t="s">
        <v>338</v>
      </c>
      <c r="O466" s="241"/>
    </row>
    <row r="467" spans="1:15" ht="12.75">
      <c r="A467" s="250"/>
      <c r="B467" s="253"/>
      <c r="C467" s="468" t="s">
        <v>339</v>
      </c>
      <c r="D467" s="469"/>
      <c r="E467" s="254">
        <v>0</v>
      </c>
      <c r="F467" s="359"/>
      <c r="G467" s="255"/>
      <c r="H467" s="256"/>
      <c r="I467" s="251"/>
      <c r="J467" s="257"/>
      <c r="K467" s="251"/>
      <c r="M467" s="252" t="s">
        <v>339</v>
      </c>
      <c r="O467" s="241"/>
    </row>
    <row r="468" spans="1:15" ht="12.75">
      <c r="A468" s="250"/>
      <c r="B468" s="253"/>
      <c r="C468" s="468" t="s">
        <v>377</v>
      </c>
      <c r="D468" s="469"/>
      <c r="E468" s="254">
        <v>0</v>
      </c>
      <c r="F468" s="359"/>
      <c r="G468" s="255"/>
      <c r="H468" s="256"/>
      <c r="I468" s="251"/>
      <c r="J468" s="257"/>
      <c r="K468" s="251"/>
      <c r="M468" s="252" t="s">
        <v>377</v>
      </c>
      <c r="O468" s="241"/>
    </row>
    <row r="469" spans="1:15" ht="12.75">
      <c r="A469" s="250"/>
      <c r="B469" s="253"/>
      <c r="C469" s="468" t="s">
        <v>113</v>
      </c>
      <c r="D469" s="469"/>
      <c r="E469" s="254">
        <v>0</v>
      </c>
      <c r="F469" s="359"/>
      <c r="G469" s="255"/>
      <c r="H469" s="256"/>
      <c r="I469" s="251"/>
      <c r="J469" s="257"/>
      <c r="K469" s="251"/>
      <c r="M469" s="252" t="s">
        <v>113</v>
      </c>
      <c r="O469" s="241"/>
    </row>
    <row r="470" spans="1:15" ht="12.75">
      <c r="A470" s="250"/>
      <c r="B470" s="253"/>
      <c r="C470" s="468" t="s">
        <v>456</v>
      </c>
      <c r="D470" s="469"/>
      <c r="E470" s="254">
        <v>50.6</v>
      </c>
      <c r="F470" s="359"/>
      <c r="G470" s="255"/>
      <c r="H470" s="256"/>
      <c r="I470" s="251"/>
      <c r="J470" s="257"/>
      <c r="K470" s="251"/>
      <c r="M470" s="252" t="s">
        <v>456</v>
      </c>
      <c r="O470" s="241"/>
    </row>
    <row r="471" spans="1:80" ht="22.5">
      <c r="A471" s="242">
        <v>55</v>
      </c>
      <c r="B471" s="243" t="s">
        <v>457</v>
      </c>
      <c r="C471" s="244" t="s">
        <v>458</v>
      </c>
      <c r="D471" s="245" t="s">
        <v>112</v>
      </c>
      <c r="E471" s="246">
        <v>31</v>
      </c>
      <c r="F471" s="358"/>
      <c r="G471" s="247">
        <f>E471*F471</f>
        <v>0</v>
      </c>
      <c r="H471" s="248">
        <v>0.04757</v>
      </c>
      <c r="I471" s="249">
        <f>E471*H471</f>
        <v>1.4746700000000001</v>
      </c>
      <c r="J471" s="248">
        <v>0</v>
      </c>
      <c r="K471" s="249">
        <f>E471*J471</f>
        <v>0</v>
      </c>
      <c r="O471" s="241">
        <v>2</v>
      </c>
      <c r="AA471" s="214">
        <v>1</v>
      </c>
      <c r="AB471" s="214">
        <v>1</v>
      </c>
      <c r="AC471" s="214">
        <v>1</v>
      </c>
      <c r="AZ471" s="214">
        <v>1</v>
      </c>
      <c r="BA471" s="214">
        <f>IF(AZ471=1,G471,0)</f>
        <v>0</v>
      </c>
      <c r="BB471" s="214">
        <f>IF(AZ471=2,G471,0)</f>
        <v>0</v>
      </c>
      <c r="BC471" s="214">
        <f>IF(AZ471=3,G471,0)</f>
        <v>0</v>
      </c>
      <c r="BD471" s="214">
        <f>IF(AZ471=4,G471,0)</f>
        <v>0</v>
      </c>
      <c r="BE471" s="214">
        <f>IF(AZ471=5,G471,0)</f>
        <v>0</v>
      </c>
      <c r="CA471" s="241">
        <v>1</v>
      </c>
      <c r="CB471" s="241">
        <v>1</v>
      </c>
    </row>
    <row r="472" spans="1:15" ht="22.5">
      <c r="A472" s="250"/>
      <c r="B472" s="253"/>
      <c r="C472" s="468" t="s">
        <v>333</v>
      </c>
      <c r="D472" s="469"/>
      <c r="E472" s="254">
        <v>0</v>
      </c>
      <c r="F472" s="359"/>
      <c r="G472" s="255"/>
      <c r="H472" s="256"/>
      <c r="I472" s="251"/>
      <c r="J472" s="257"/>
      <c r="K472" s="251"/>
      <c r="M472" s="252" t="s">
        <v>333</v>
      </c>
      <c r="O472" s="241"/>
    </row>
    <row r="473" spans="1:15" ht="12.75">
      <c r="A473" s="250"/>
      <c r="B473" s="253"/>
      <c r="C473" s="468" t="s">
        <v>334</v>
      </c>
      <c r="D473" s="469"/>
      <c r="E473" s="254">
        <v>0</v>
      </c>
      <c r="F473" s="359"/>
      <c r="G473" s="255"/>
      <c r="H473" s="256"/>
      <c r="I473" s="251"/>
      <c r="J473" s="257"/>
      <c r="K473" s="251"/>
      <c r="M473" s="252" t="s">
        <v>334</v>
      </c>
      <c r="O473" s="241"/>
    </row>
    <row r="474" spans="1:15" ht="12.75">
      <c r="A474" s="250"/>
      <c r="B474" s="253"/>
      <c r="C474" s="468" t="s">
        <v>335</v>
      </c>
      <c r="D474" s="469"/>
      <c r="E474" s="254">
        <v>0</v>
      </c>
      <c r="F474" s="359"/>
      <c r="G474" s="255"/>
      <c r="H474" s="256"/>
      <c r="I474" s="251"/>
      <c r="J474" s="257"/>
      <c r="K474" s="251"/>
      <c r="M474" s="252" t="s">
        <v>335</v>
      </c>
      <c r="O474" s="241"/>
    </row>
    <row r="475" spans="1:15" ht="12.75">
      <c r="A475" s="250"/>
      <c r="B475" s="253"/>
      <c r="C475" s="468" t="s">
        <v>336</v>
      </c>
      <c r="D475" s="469"/>
      <c r="E475" s="254">
        <v>0</v>
      </c>
      <c r="F475" s="359"/>
      <c r="G475" s="255"/>
      <c r="H475" s="256"/>
      <c r="I475" s="251"/>
      <c r="J475" s="257"/>
      <c r="K475" s="251"/>
      <c r="M475" s="252" t="s">
        <v>336</v>
      </c>
      <c r="O475" s="241"/>
    </row>
    <row r="476" spans="1:15" ht="22.5">
      <c r="A476" s="250"/>
      <c r="B476" s="253"/>
      <c r="C476" s="468" t="s">
        <v>459</v>
      </c>
      <c r="D476" s="469"/>
      <c r="E476" s="254">
        <v>0</v>
      </c>
      <c r="F476" s="359"/>
      <c r="G476" s="255"/>
      <c r="H476" s="256"/>
      <c r="I476" s="251"/>
      <c r="J476" s="257"/>
      <c r="K476" s="251"/>
      <c r="M476" s="252" t="s">
        <v>459</v>
      </c>
      <c r="O476" s="241"/>
    </row>
    <row r="477" spans="1:15" ht="12.75">
      <c r="A477" s="250"/>
      <c r="B477" s="253"/>
      <c r="C477" s="468" t="s">
        <v>338</v>
      </c>
      <c r="D477" s="469"/>
      <c r="E477" s="254">
        <v>0</v>
      </c>
      <c r="F477" s="359"/>
      <c r="G477" s="255"/>
      <c r="H477" s="256"/>
      <c r="I477" s="251"/>
      <c r="J477" s="257"/>
      <c r="K477" s="251"/>
      <c r="M477" s="252" t="s">
        <v>338</v>
      </c>
      <c r="O477" s="241"/>
    </row>
    <row r="478" spans="1:15" ht="12.75">
      <c r="A478" s="250"/>
      <c r="B478" s="253"/>
      <c r="C478" s="468" t="s">
        <v>339</v>
      </c>
      <c r="D478" s="469"/>
      <c r="E478" s="254">
        <v>0</v>
      </c>
      <c r="F478" s="359"/>
      <c r="G478" s="255"/>
      <c r="H478" s="256"/>
      <c r="I478" s="251"/>
      <c r="J478" s="257"/>
      <c r="K478" s="251"/>
      <c r="M478" s="252" t="s">
        <v>339</v>
      </c>
      <c r="O478" s="241"/>
    </row>
    <row r="479" spans="1:15" ht="12.75">
      <c r="A479" s="250"/>
      <c r="B479" s="253"/>
      <c r="C479" s="468" t="s">
        <v>377</v>
      </c>
      <c r="D479" s="469"/>
      <c r="E479" s="254">
        <v>0</v>
      </c>
      <c r="F479" s="359"/>
      <c r="G479" s="255"/>
      <c r="H479" s="256"/>
      <c r="I479" s="251"/>
      <c r="J479" s="257"/>
      <c r="K479" s="251"/>
      <c r="M479" s="252" t="s">
        <v>377</v>
      </c>
      <c r="O479" s="241"/>
    </row>
    <row r="480" spans="1:15" ht="12.75">
      <c r="A480" s="250"/>
      <c r="B480" s="253"/>
      <c r="C480" s="468" t="s">
        <v>113</v>
      </c>
      <c r="D480" s="469"/>
      <c r="E480" s="254">
        <v>0</v>
      </c>
      <c r="F480" s="359"/>
      <c r="G480" s="255"/>
      <c r="H480" s="256"/>
      <c r="I480" s="251"/>
      <c r="J480" s="257"/>
      <c r="K480" s="251"/>
      <c r="M480" s="252" t="s">
        <v>113</v>
      </c>
      <c r="O480" s="241"/>
    </row>
    <row r="481" spans="1:15" ht="12.75">
      <c r="A481" s="250"/>
      <c r="B481" s="253"/>
      <c r="C481" s="468" t="s">
        <v>460</v>
      </c>
      <c r="D481" s="469"/>
      <c r="E481" s="254">
        <v>31</v>
      </c>
      <c r="F481" s="359"/>
      <c r="G481" s="255"/>
      <c r="H481" s="256"/>
      <c r="I481" s="251"/>
      <c r="J481" s="257"/>
      <c r="K481" s="251"/>
      <c r="M481" s="252" t="s">
        <v>460</v>
      </c>
      <c r="O481" s="241"/>
    </row>
    <row r="482" spans="1:80" ht="12.75">
      <c r="A482" s="242">
        <v>56</v>
      </c>
      <c r="B482" s="243" t="s">
        <v>461</v>
      </c>
      <c r="C482" s="244" t="s">
        <v>462</v>
      </c>
      <c r="D482" s="245" t="s">
        <v>112</v>
      </c>
      <c r="E482" s="246">
        <v>81.6</v>
      </c>
      <c r="F482" s="358"/>
      <c r="G482" s="247">
        <f>E482*F482</f>
        <v>0</v>
      </c>
      <c r="H482" s="248">
        <v>0</v>
      </c>
      <c r="I482" s="249">
        <f>E482*H482</f>
        <v>0</v>
      </c>
      <c r="J482" s="248">
        <v>0</v>
      </c>
      <c r="K482" s="249">
        <f>E482*J482</f>
        <v>0</v>
      </c>
      <c r="O482" s="241">
        <v>2</v>
      </c>
      <c r="AA482" s="214">
        <v>1</v>
      </c>
      <c r="AB482" s="214">
        <v>1</v>
      </c>
      <c r="AC482" s="214">
        <v>1</v>
      </c>
      <c r="AZ482" s="214">
        <v>1</v>
      </c>
      <c r="BA482" s="214">
        <f>IF(AZ482=1,G482,0)</f>
        <v>0</v>
      </c>
      <c r="BB482" s="214">
        <f>IF(AZ482=2,G482,0)</f>
        <v>0</v>
      </c>
      <c r="BC482" s="214">
        <f>IF(AZ482=3,G482,0)</f>
        <v>0</v>
      </c>
      <c r="BD482" s="214">
        <f>IF(AZ482=4,G482,0)</f>
        <v>0</v>
      </c>
      <c r="BE482" s="214">
        <f>IF(AZ482=5,G482,0)</f>
        <v>0</v>
      </c>
      <c r="CA482" s="241">
        <v>1</v>
      </c>
      <c r="CB482" s="241">
        <v>1</v>
      </c>
    </row>
    <row r="483" spans="1:15" ht="12.75">
      <c r="A483" s="250"/>
      <c r="B483" s="253"/>
      <c r="C483" s="468" t="s">
        <v>113</v>
      </c>
      <c r="D483" s="469"/>
      <c r="E483" s="254">
        <v>0</v>
      </c>
      <c r="F483" s="359"/>
      <c r="G483" s="255"/>
      <c r="H483" s="256"/>
      <c r="I483" s="251"/>
      <c r="J483" s="257"/>
      <c r="K483" s="251"/>
      <c r="M483" s="252" t="s">
        <v>113</v>
      </c>
      <c r="O483" s="241"/>
    </row>
    <row r="484" spans="1:15" ht="12.75">
      <c r="A484" s="250"/>
      <c r="B484" s="253"/>
      <c r="C484" s="468" t="s">
        <v>362</v>
      </c>
      <c r="D484" s="469"/>
      <c r="E484" s="254">
        <v>81.6</v>
      </c>
      <c r="F484" s="359"/>
      <c r="G484" s="255"/>
      <c r="H484" s="256"/>
      <c r="I484" s="251"/>
      <c r="J484" s="257"/>
      <c r="K484" s="251"/>
      <c r="M484" s="252" t="s">
        <v>362</v>
      </c>
      <c r="O484" s="241"/>
    </row>
    <row r="485" spans="1:80" ht="22.5">
      <c r="A485" s="242">
        <v>57</v>
      </c>
      <c r="B485" s="243" t="s">
        <v>463</v>
      </c>
      <c r="C485" s="244" t="s">
        <v>464</v>
      </c>
      <c r="D485" s="245" t="s">
        <v>112</v>
      </c>
      <c r="E485" s="246">
        <v>81.6</v>
      </c>
      <c r="F485" s="358"/>
      <c r="G485" s="247">
        <f>E485*F485</f>
        <v>0</v>
      </c>
      <c r="H485" s="248">
        <v>0</v>
      </c>
      <c r="I485" s="249">
        <f>E485*H485</f>
        <v>0</v>
      </c>
      <c r="J485" s="248">
        <v>0</v>
      </c>
      <c r="K485" s="249">
        <f>E485*J485</f>
        <v>0</v>
      </c>
      <c r="O485" s="241">
        <v>2</v>
      </c>
      <c r="AA485" s="214">
        <v>1</v>
      </c>
      <c r="AB485" s="214">
        <v>1</v>
      </c>
      <c r="AC485" s="214">
        <v>1</v>
      </c>
      <c r="AZ485" s="214">
        <v>1</v>
      </c>
      <c r="BA485" s="214">
        <f>IF(AZ485=1,G485,0)</f>
        <v>0</v>
      </c>
      <c r="BB485" s="214">
        <f>IF(AZ485=2,G485,0)</f>
        <v>0</v>
      </c>
      <c r="BC485" s="214">
        <f>IF(AZ485=3,G485,0)</f>
        <v>0</v>
      </c>
      <c r="BD485" s="214">
        <f>IF(AZ485=4,G485,0)</f>
        <v>0</v>
      </c>
      <c r="BE485" s="214">
        <f>IF(AZ485=5,G485,0)</f>
        <v>0</v>
      </c>
      <c r="CA485" s="241">
        <v>1</v>
      </c>
      <c r="CB485" s="241">
        <v>1</v>
      </c>
    </row>
    <row r="486" spans="1:15" ht="12.75">
      <c r="A486" s="250"/>
      <c r="B486" s="253"/>
      <c r="C486" s="468" t="s">
        <v>113</v>
      </c>
      <c r="D486" s="469"/>
      <c r="E486" s="254">
        <v>0</v>
      </c>
      <c r="F486" s="359"/>
      <c r="G486" s="255"/>
      <c r="H486" s="256"/>
      <c r="I486" s="251"/>
      <c r="J486" s="257"/>
      <c r="K486" s="251"/>
      <c r="M486" s="252" t="s">
        <v>113</v>
      </c>
      <c r="O486" s="241"/>
    </row>
    <row r="487" spans="1:15" ht="12.75">
      <c r="A487" s="250"/>
      <c r="B487" s="253"/>
      <c r="C487" s="468" t="s">
        <v>362</v>
      </c>
      <c r="D487" s="469"/>
      <c r="E487" s="254">
        <v>81.6</v>
      </c>
      <c r="F487" s="359"/>
      <c r="G487" s="255"/>
      <c r="H487" s="256"/>
      <c r="I487" s="251"/>
      <c r="J487" s="257"/>
      <c r="K487" s="251"/>
      <c r="M487" s="252" t="s">
        <v>362</v>
      </c>
      <c r="O487" s="241"/>
    </row>
    <row r="488" spans="1:80" ht="12.75">
      <c r="A488" s="242">
        <v>58</v>
      </c>
      <c r="B488" s="243" t="s">
        <v>465</v>
      </c>
      <c r="C488" s="244" t="s">
        <v>466</v>
      </c>
      <c r="D488" s="245" t="s">
        <v>112</v>
      </c>
      <c r="E488" s="246">
        <v>87.7</v>
      </c>
      <c r="F488" s="358"/>
      <c r="G488" s="247">
        <f>E488*F488</f>
        <v>0</v>
      </c>
      <c r="H488" s="248">
        <v>0.00051</v>
      </c>
      <c r="I488" s="249">
        <f>E488*H488</f>
        <v>0.044727</v>
      </c>
      <c r="J488" s="248">
        <v>0</v>
      </c>
      <c r="K488" s="249">
        <f>E488*J488</f>
        <v>0</v>
      </c>
      <c r="O488" s="241">
        <v>2</v>
      </c>
      <c r="AA488" s="214">
        <v>1</v>
      </c>
      <c r="AB488" s="214">
        <v>1</v>
      </c>
      <c r="AC488" s="214">
        <v>1</v>
      </c>
      <c r="AZ488" s="214">
        <v>1</v>
      </c>
      <c r="BA488" s="214">
        <f>IF(AZ488=1,G488,0)</f>
        <v>0</v>
      </c>
      <c r="BB488" s="214">
        <f>IF(AZ488=2,G488,0)</f>
        <v>0</v>
      </c>
      <c r="BC488" s="214">
        <f>IF(AZ488=3,G488,0)</f>
        <v>0</v>
      </c>
      <c r="BD488" s="214">
        <f>IF(AZ488=4,G488,0)</f>
        <v>0</v>
      </c>
      <c r="BE488" s="214">
        <f>IF(AZ488=5,G488,0)</f>
        <v>0</v>
      </c>
      <c r="CA488" s="241">
        <v>1</v>
      </c>
      <c r="CB488" s="241">
        <v>1</v>
      </c>
    </row>
    <row r="489" spans="1:15" ht="22.5">
      <c r="A489" s="250"/>
      <c r="B489" s="253"/>
      <c r="C489" s="468" t="s">
        <v>467</v>
      </c>
      <c r="D489" s="469"/>
      <c r="E489" s="254">
        <v>0</v>
      </c>
      <c r="F489" s="359"/>
      <c r="G489" s="255"/>
      <c r="H489" s="256"/>
      <c r="I489" s="251"/>
      <c r="J489" s="257"/>
      <c r="K489" s="251"/>
      <c r="M489" s="252" t="s">
        <v>467</v>
      </c>
      <c r="O489" s="241"/>
    </row>
    <row r="490" spans="1:15" ht="12.75">
      <c r="A490" s="250"/>
      <c r="B490" s="253"/>
      <c r="C490" s="468" t="s">
        <v>113</v>
      </c>
      <c r="D490" s="469"/>
      <c r="E490" s="254">
        <v>0</v>
      </c>
      <c r="F490" s="359"/>
      <c r="G490" s="255"/>
      <c r="H490" s="256"/>
      <c r="I490" s="251"/>
      <c r="J490" s="257"/>
      <c r="K490" s="251"/>
      <c r="M490" s="252" t="s">
        <v>113</v>
      </c>
      <c r="O490" s="241"/>
    </row>
    <row r="491" spans="1:15" ht="12.75">
      <c r="A491" s="250"/>
      <c r="B491" s="253"/>
      <c r="C491" s="468" t="s">
        <v>363</v>
      </c>
      <c r="D491" s="469"/>
      <c r="E491" s="254">
        <v>87.7</v>
      </c>
      <c r="F491" s="359"/>
      <c r="G491" s="255"/>
      <c r="H491" s="256"/>
      <c r="I491" s="251"/>
      <c r="J491" s="257"/>
      <c r="K491" s="251"/>
      <c r="M491" s="252" t="s">
        <v>363</v>
      </c>
      <c r="O491" s="241"/>
    </row>
    <row r="492" spans="1:80" ht="12.75">
      <c r="A492" s="242">
        <v>59</v>
      </c>
      <c r="B492" s="243" t="s">
        <v>468</v>
      </c>
      <c r="C492" s="244" t="s">
        <v>469</v>
      </c>
      <c r="D492" s="245" t="s">
        <v>112</v>
      </c>
      <c r="E492" s="246">
        <v>87.7</v>
      </c>
      <c r="F492" s="358"/>
      <c r="G492" s="247">
        <f>E492*F492</f>
        <v>0</v>
      </c>
      <c r="H492" s="248">
        <v>0.05258</v>
      </c>
      <c r="I492" s="249">
        <f>E492*H492</f>
        <v>4.6112660000000005</v>
      </c>
      <c r="J492" s="248">
        <v>0</v>
      </c>
      <c r="K492" s="249">
        <f>E492*J492</f>
        <v>0</v>
      </c>
      <c r="O492" s="241">
        <v>2</v>
      </c>
      <c r="AA492" s="214">
        <v>1</v>
      </c>
      <c r="AB492" s="214">
        <v>1</v>
      </c>
      <c r="AC492" s="214">
        <v>1</v>
      </c>
      <c r="AZ492" s="214">
        <v>1</v>
      </c>
      <c r="BA492" s="214">
        <f>IF(AZ492=1,G492,0)</f>
        <v>0</v>
      </c>
      <c r="BB492" s="214">
        <f>IF(AZ492=2,G492,0)</f>
        <v>0</v>
      </c>
      <c r="BC492" s="214">
        <f>IF(AZ492=3,G492,0)</f>
        <v>0</v>
      </c>
      <c r="BD492" s="214">
        <f>IF(AZ492=4,G492,0)</f>
        <v>0</v>
      </c>
      <c r="BE492" s="214">
        <f>IF(AZ492=5,G492,0)</f>
        <v>0</v>
      </c>
      <c r="CA492" s="241">
        <v>1</v>
      </c>
      <c r="CB492" s="241">
        <v>1</v>
      </c>
    </row>
    <row r="493" spans="1:15" ht="12.75">
      <c r="A493" s="250"/>
      <c r="B493" s="253"/>
      <c r="C493" s="468" t="s">
        <v>470</v>
      </c>
      <c r="D493" s="469"/>
      <c r="E493" s="254">
        <v>0</v>
      </c>
      <c r="F493" s="359"/>
      <c r="G493" s="255"/>
      <c r="H493" s="256"/>
      <c r="I493" s="251"/>
      <c r="J493" s="257"/>
      <c r="K493" s="251"/>
      <c r="M493" s="252" t="s">
        <v>470</v>
      </c>
      <c r="O493" s="241"/>
    </row>
    <row r="494" spans="1:15" ht="12.75">
      <c r="A494" s="250"/>
      <c r="B494" s="253"/>
      <c r="C494" s="468" t="s">
        <v>113</v>
      </c>
      <c r="D494" s="469"/>
      <c r="E494" s="254">
        <v>0</v>
      </c>
      <c r="F494" s="359"/>
      <c r="G494" s="255"/>
      <c r="H494" s="256"/>
      <c r="I494" s="251"/>
      <c r="J494" s="257"/>
      <c r="K494" s="251"/>
      <c r="M494" s="252" t="s">
        <v>113</v>
      </c>
      <c r="O494" s="241"/>
    </row>
    <row r="495" spans="1:15" ht="12.75">
      <c r="A495" s="250"/>
      <c r="B495" s="253"/>
      <c r="C495" s="468" t="s">
        <v>363</v>
      </c>
      <c r="D495" s="469"/>
      <c r="E495" s="254">
        <v>87.7</v>
      </c>
      <c r="F495" s="359"/>
      <c r="G495" s="255"/>
      <c r="H495" s="256"/>
      <c r="I495" s="251"/>
      <c r="J495" s="257"/>
      <c r="K495" s="251"/>
      <c r="M495" s="252" t="s">
        <v>363</v>
      </c>
      <c r="O495" s="241"/>
    </row>
    <row r="496" spans="1:80" ht="12.75">
      <c r="A496" s="242">
        <v>60</v>
      </c>
      <c r="B496" s="243" t="s">
        <v>471</v>
      </c>
      <c r="C496" s="244" t="s">
        <v>472</v>
      </c>
      <c r="D496" s="245" t="s">
        <v>112</v>
      </c>
      <c r="E496" s="246">
        <v>81.6</v>
      </c>
      <c r="F496" s="358"/>
      <c r="G496" s="247">
        <f>E496*F496</f>
        <v>0</v>
      </c>
      <c r="H496" s="248">
        <v>0.0398</v>
      </c>
      <c r="I496" s="249">
        <f>E496*H496</f>
        <v>3.24768</v>
      </c>
      <c r="J496" s="248">
        <v>0</v>
      </c>
      <c r="K496" s="249">
        <f>E496*J496</f>
        <v>0</v>
      </c>
      <c r="O496" s="241">
        <v>2</v>
      </c>
      <c r="AA496" s="214">
        <v>1</v>
      </c>
      <c r="AB496" s="214">
        <v>1</v>
      </c>
      <c r="AC496" s="214">
        <v>1</v>
      </c>
      <c r="AZ496" s="214">
        <v>1</v>
      </c>
      <c r="BA496" s="214">
        <f>IF(AZ496=1,G496,0)</f>
        <v>0</v>
      </c>
      <c r="BB496" s="214">
        <f>IF(AZ496=2,G496,0)</f>
        <v>0</v>
      </c>
      <c r="BC496" s="214">
        <f>IF(AZ496=3,G496,0)</f>
        <v>0</v>
      </c>
      <c r="BD496" s="214">
        <f>IF(AZ496=4,G496,0)</f>
        <v>0</v>
      </c>
      <c r="BE496" s="214">
        <f>IF(AZ496=5,G496,0)</f>
        <v>0</v>
      </c>
      <c r="CA496" s="241">
        <v>1</v>
      </c>
      <c r="CB496" s="241">
        <v>1</v>
      </c>
    </row>
    <row r="497" spans="1:15" ht="22.5">
      <c r="A497" s="250"/>
      <c r="B497" s="253"/>
      <c r="C497" s="468" t="s">
        <v>283</v>
      </c>
      <c r="D497" s="469"/>
      <c r="E497" s="254">
        <v>0</v>
      </c>
      <c r="F497" s="359"/>
      <c r="G497" s="255"/>
      <c r="H497" s="256"/>
      <c r="I497" s="251"/>
      <c r="J497" s="257"/>
      <c r="K497" s="251"/>
      <c r="M497" s="252" t="s">
        <v>283</v>
      </c>
      <c r="O497" s="241"/>
    </row>
    <row r="498" spans="1:15" ht="12.75">
      <c r="A498" s="250"/>
      <c r="B498" s="253"/>
      <c r="C498" s="468" t="s">
        <v>362</v>
      </c>
      <c r="D498" s="469"/>
      <c r="E498" s="254">
        <v>81.6</v>
      </c>
      <c r="F498" s="359"/>
      <c r="G498" s="255"/>
      <c r="H498" s="256"/>
      <c r="I498" s="251"/>
      <c r="J498" s="257"/>
      <c r="K498" s="251"/>
      <c r="M498" s="252" t="s">
        <v>362</v>
      </c>
      <c r="O498" s="241"/>
    </row>
    <row r="499" spans="1:80" ht="12.75">
      <c r="A499" s="242">
        <v>61</v>
      </c>
      <c r="B499" s="243" t="s">
        <v>473</v>
      </c>
      <c r="C499" s="244" t="s">
        <v>474</v>
      </c>
      <c r="D499" s="245" t="s">
        <v>112</v>
      </c>
      <c r="E499" s="246">
        <v>1177.56</v>
      </c>
      <c r="F499" s="358"/>
      <c r="G499" s="247">
        <f>E499*F499</f>
        <v>0</v>
      </c>
      <c r="H499" s="248">
        <v>0.0464</v>
      </c>
      <c r="I499" s="249">
        <f>E499*H499</f>
        <v>54.638783999999994</v>
      </c>
      <c r="J499" s="248">
        <v>0</v>
      </c>
      <c r="K499" s="249">
        <f>E499*J499</f>
        <v>0</v>
      </c>
      <c r="O499" s="241">
        <v>2</v>
      </c>
      <c r="AA499" s="214">
        <v>1</v>
      </c>
      <c r="AB499" s="214">
        <v>1</v>
      </c>
      <c r="AC499" s="214">
        <v>1</v>
      </c>
      <c r="AZ499" s="214">
        <v>1</v>
      </c>
      <c r="BA499" s="214">
        <f>IF(AZ499=1,G499,0)</f>
        <v>0</v>
      </c>
      <c r="BB499" s="214">
        <f>IF(AZ499=2,G499,0)</f>
        <v>0</v>
      </c>
      <c r="BC499" s="214">
        <f>IF(AZ499=3,G499,0)</f>
        <v>0</v>
      </c>
      <c r="BD499" s="214">
        <f>IF(AZ499=4,G499,0)</f>
        <v>0</v>
      </c>
      <c r="BE499" s="214">
        <f>IF(AZ499=5,G499,0)</f>
        <v>0</v>
      </c>
      <c r="CA499" s="241">
        <v>1</v>
      </c>
      <c r="CB499" s="241">
        <v>1</v>
      </c>
    </row>
    <row r="500" spans="1:15" ht="22.5">
      <c r="A500" s="250"/>
      <c r="B500" s="253"/>
      <c r="C500" s="468" t="s">
        <v>283</v>
      </c>
      <c r="D500" s="469"/>
      <c r="E500" s="254">
        <v>0</v>
      </c>
      <c r="F500" s="359"/>
      <c r="G500" s="255"/>
      <c r="H500" s="256"/>
      <c r="I500" s="251"/>
      <c r="J500" s="257"/>
      <c r="K500" s="251"/>
      <c r="M500" s="252" t="s">
        <v>283</v>
      </c>
      <c r="O500" s="241"/>
    </row>
    <row r="501" spans="1:15" ht="12.75">
      <c r="A501" s="250"/>
      <c r="B501" s="253"/>
      <c r="C501" s="468" t="s">
        <v>359</v>
      </c>
      <c r="D501" s="469"/>
      <c r="E501" s="254">
        <v>1090.3</v>
      </c>
      <c r="F501" s="359"/>
      <c r="G501" s="255"/>
      <c r="H501" s="256"/>
      <c r="I501" s="251"/>
      <c r="J501" s="257"/>
      <c r="K501" s="251"/>
      <c r="M501" s="252" t="s">
        <v>359</v>
      </c>
      <c r="O501" s="241"/>
    </row>
    <row r="502" spans="1:15" ht="12.75">
      <c r="A502" s="250"/>
      <c r="B502" s="253"/>
      <c r="C502" s="468" t="s">
        <v>360</v>
      </c>
      <c r="D502" s="469"/>
      <c r="E502" s="254">
        <v>87.26</v>
      </c>
      <c r="F502" s="359"/>
      <c r="G502" s="255"/>
      <c r="H502" s="256"/>
      <c r="I502" s="251"/>
      <c r="J502" s="257"/>
      <c r="K502" s="251"/>
      <c r="M502" s="252" t="s">
        <v>360</v>
      </c>
      <c r="O502" s="241"/>
    </row>
    <row r="503" spans="1:80" ht="12.75">
      <c r="A503" s="242">
        <v>62</v>
      </c>
      <c r="B503" s="243" t="s">
        <v>475</v>
      </c>
      <c r="C503" s="244" t="s">
        <v>476</v>
      </c>
      <c r="D503" s="245" t="s">
        <v>112</v>
      </c>
      <c r="E503" s="246">
        <v>242.12</v>
      </c>
      <c r="F503" s="358"/>
      <c r="G503" s="247">
        <f>E503*F503</f>
        <v>0</v>
      </c>
      <c r="H503" s="248">
        <v>0.04793</v>
      </c>
      <c r="I503" s="249">
        <f>E503*H503</f>
        <v>11.6048116</v>
      </c>
      <c r="J503" s="248">
        <v>0</v>
      </c>
      <c r="K503" s="249">
        <f>E503*J503</f>
        <v>0</v>
      </c>
      <c r="O503" s="241">
        <v>2</v>
      </c>
      <c r="AA503" s="214">
        <v>1</v>
      </c>
      <c r="AB503" s="214">
        <v>1</v>
      </c>
      <c r="AC503" s="214">
        <v>1</v>
      </c>
      <c r="AZ503" s="214">
        <v>1</v>
      </c>
      <c r="BA503" s="214">
        <f>IF(AZ503=1,G503,0)</f>
        <v>0</v>
      </c>
      <c r="BB503" s="214">
        <f>IF(AZ503=2,G503,0)</f>
        <v>0</v>
      </c>
      <c r="BC503" s="214">
        <f>IF(AZ503=3,G503,0)</f>
        <v>0</v>
      </c>
      <c r="BD503" s="214">
        <f>IF(AZ503=4,G503,0)</f>
        <v>0</v>
      </c>
      <c r="BE503" s="214">
        <f>IF(AZ503=5,G503,0)</f>
        <v>0</v>
      </c>
      <c r="CA503" s="241">
        <v>1</v>
      </c>
      <c r="CB503" s="241">
        <v>1</v>
      </c>
    </row>
    <row r="504" spans="1:15" ht="12.75">
      <c r="A504" s="250"/>
      <c r="B504" s="253"/>
      <c r="C504" s="468" t="s">
        <v>113</v>
      </c>
      <c r="D504" s="469"/>
      <c r="E504" s="254">
        <v>0</v>
      </c>
      <c r="F504" s="359"/>
      <c r="G504" s="255"/>
      <c r="H504" s="256"/>
      <c r="I504" s="251"/>
      <c r="J504" s="257"/>
      <c r="K504" s="251"/>
      <c r="M504" s="252" t="s">
        <v>113</v>
      </c>
      <c r="O504" s="241"/>
    </row>
    <row r="505" spans="1:15" ht="12.75">
      <c r="A505" s="250"/>
      <c r="B505" s="253"/>
      <c r="C505" s="468" t="s">
        <v>361</v>
      </c>
      <c r="D505" s="469"/>
      <c r="E505" s="254">
        <v>242.12</v>
      </c>
      <c r="F505" s="359"/>
      <c r="G505" s="255"/>
      <c r="H505" s="256"/>
      <c r="I505" s="251"/>
      <c r="J505" s="257"/>
      <c r="K505" s="251"/>
      <c r="M505" s="252" t="s">
        <v>361</v>
      </c>
      <c r="O505" s="241"/>
    </row>
    <row r="506" spans="1:80" ht="22.5">
      <c r="A506" s="242">
        <v>63</v>
      </c>
      <c r="B506" s="243" t="s">
        <v>477</v>
      </c>
      <c r="C506" s="244" t="s">
        <v>478</v>
      </c>
      <c r="D506" s="245" t="s">
        <v>120</v>
      </c>
      <c r="E506" s="246">
        <v>664.72</v>
      </c>
      <c r="F506" s="358"/>
      <c r="G506" s="247">
        <f>E506*F506</f>
        <v>0</v>
      </c>
      <c r="H506" s="248">
        <v>0.00015</v>
      </c>
      <c r="I506" s="249">
        <f>E506*H506</f>
        <v>0.09970799999999999</v>
      </c>
      <c r="J506" s="248">
        <v>0</v>
      </c>
      <c r="K506" s="249">
        <f>E506*J506</f>
        <v>0</v>
      </c>
      <c r="O506" s="241">
        <v>2</v>
      </c>
      <c r="AA506" s="214">
        <v>1</v>
      </c>
      <c r="AB506" s="214">
        <v>1</v>
      </c>
      <c r="AC506" s="214">
        <v>1</v>
      </c>
      <c r="AZ506" s="214">
        <v>1</v>
      </c>
      <c r="BA506" s="214">
        <f>IF(AZ506=1,G506,0)</f>
        <v>0</v>
      </c>
      <c r="BB506" s="214">
        <f>IF(AZ506=2,G506,0)</f>
        <v>0</v>
      </c>
      <c r="BC506" s="214">
        <f>IF(AZ506=3,G506,0)</f>
        <v>0</v>
      </c>
      <c r="BD506" s="214">
        <f>IF(AZ506=4,G506,0)</f>
        <v>0</v>
      </c>
      <c r="BE506" s="214">
        <f>IF(AZ506=5,G506,0)</f>
        <v>0</v>
      </c>
      <c r="CA506" s="241">
        <v>1</v>
      </c>
      <c r="CB506" s="241">
        <v>1</v>
      </c>
    </row>
    <row r="507" spans="1:15" ht="12.75">
      <c r="A507" s="250"/>
      <c r="B507" s="253"/>
      <c r="C507" s="468" t="s">
        <v>181</v>
      </c>
      <c r="D507" s="469"/>
      <c r="E507" s="254">
        <v>0</v>
      </c>
      <c r="F507" s="359"/>
      <c r="G507" s="255"/>
      <c r="H507" s="256"/>
      <c r="I507" s="251"/>
      <c r="J507" s="257"/>
      <c r="K507" s="251"/>
      <c r="M507" s="252" t="s">
        <v>181</v>
      </c>
      <c r="O507" s="241"/>
    </row>
    <row r="508" spans="1:15" ht="12.75">
      <c r="A508" s="250"/>
      <c r="B508" s="253"/>
      <c r="C508" s="468" t="s">
        <v>182</v>
      </c>
      <c r="D508" s="469"/>
      <c r="E508" s="254">
        <v>4.84</v>
      </c>
      <c r="F508" s="359"/>
      <c r="G508" s="255"/>
      <c r="H508" s="256"/>
      <c r="I508" s="251"/>
      <c r="J508" s="257"/>
      <c r="K508" s="251"/>
      <c r="M508" s="252" t="s">
        <v>182</v>
      </c>
      <c r="O508" s="241"/>
    </row>
    <row r="509" spans="1:15" ht="12.75">
      <c r="A509" s="250"/>
      <c r="B509" s="253"/>
      <c r="C509" s="468" t="s">
        <v>183</v>
      </c>
      <c r="D509" s="469"/>
      <c r="E509" s="254">
        <v>7.17</v>
      </c>
      <c r="F509" s="359"/>
      <c r="G509" s="255"/>
      <c r="H509" s="256"/>
      <c r="I509" s="251"/>
      <c r="J509" s="257"/>
      <c r="K509" s="251"/>
      <c r="M509" s="252" t="s">
        <v>183</v>
      </c>
      <c r="O509" s="241"/>
    </row>
    <row r="510" spans="1:15" ht="12.75">
      <c r="A510" s="250"/>
      <c r="B510" s="253"/>
      <c r="C510" s="468" t="s">
        <v>381</v>
      </c>
      <c r="D510" s="469"/>
      <c r="E510" s="254">
        <v>11.25</v>
      </c>
      <c r="F510" s="359"/>
      <c r="G510" s="255"/>
      <c r="H510" s="256"/>
      <c r="I510" s="251"/>
      <c r="J510" s="257"/>
      <c r="K510" s="251"/>
      <c r="M510" s="252" t="s">
        <v>381</v>
      </c>
      <c r="O510" s="241"/>
    </row>
    <row r="511" spans="1:15" ht="12.75">
      <c r="A511" s="250"/>
      <c r="B511" s="253"/>
      <c r="C511" s="468" t="s">
        <v>186</v>
      </c>
      <c r="D511" s="469"/>
      <c r="E511" s="254">
        <v>0</v>
      </c>
      <c r="F511" s="359"/>
      <c r="G511" s="255"/>
      <c r="H511" s="256"/>
      <c r="I511" s="251"/>
      <c r="J511" s="257"/>
      <c r="K511" s="251"/>
      <c r="M511" s="252" t="s">
        <v>186</v>
      </c>
      <c r="O511" s="241"/>
    </row>
    <row r="512" spans="1:15" ht="12.75">
      <c r="A512" s="250"/>
      <c r="B512" s="253"/>
      <c r="C512" s="468" t="s">
        <v>303</v>
      </c>
      <c r="D512" s="469"/>
      <c r="E512" s="254">
        <v>65.7</v>
      </c>
      <c r="F512" s="359"/>
      <c r="G512" s="255"/>
      <c r="H512" s="256"/>
      <c r="I512" s="251"/>
      <c r="J512" s="257"/>
      <c r="K512" s="251"/>
      <c r="M512" s="252" t="s">
        <v>303</v>
      </c>
      <c r="O512" s="241"/>
    </row>
    <row r="513" spans="1:15" ht="12.75">
      <c r="A513" s="250"/>
      <c r="B513" s="253"/>
      <c r="C513" s="468" t="s">
        <v>304</v>
      </c>
      <c r="D513" s="469"/>
      <c r="E513" s="254">
        <v>12.4</v>
      </c>
      <c r="F513" s="359"/>
      <c r="G513" s="255"/>
      <c r="H513" s="256"/>
      <c r="I513" s="251"/>
      <c r="J513" s="257"/>
      <c r="K513" s="251"/>
      <c r="M513" s="252" t="s">
        <v>304</v>
      </c>
      <c r="O513" s="241"/>
    </row>
    <row r="514" spans="1:15" ht="12.75">
      <c r="A514" s="250"/>
      <c r="B514" s="253"/>
      <c r="C514" s="468" t="s">
        <v>305</v>
      </c>
      <c r="D514" s="469"/>
      <c r="E514" s="254">
        <v>69.6</v>
      </c>
      <c r="F514" s="359"/>
      <c r="G514" s="255"/>
      <c r="H514" s="256"/>
      <c r="I514" s="251"/>
      <c r="J514" s="257"/>
      <c r="K514" s="251"/>
      <c r="M514" s="252" t="s">
        <v>305</v>
      </c>
      <c r="O514" s="241"/>
    </row>
    <row r="515" spans="1:15" ht="12.75">
      <c r="A515" s="250"/>
      <c r="B515" s="253"/>
      <c r="C515" s="468" t="s">
        <v>306</v>
      </c>
      <c r="D515" s="469"/>
      <c r="E515" s="254">
        <v>22.62</v>
      </c>
      <c r="F515" s="359"/>
      <c r="G515" s="255"/>
      <c r="H515" s="256"/>
      <c r="I515" s="251"/>
      <c r="J515" s="257"/>
      <c r="K515" s="251"/>
      <c r="M515" s="252" t="s">
        <v>306</v>
      </c>
      <c r="O515" s="241"/>
    </row>
    <row r="516" spans="1:15" ht="12.75">
      <c r="A516" s="250"/>
      <c r="B516" s="253"/>
      <c r="C516" s="468" t="s">
        <v>307</v>
      </c>
      <c r="D516" s="469"/>
      <c r="E516" s="254">
        <v>8.7</v>
      </c>
      <c r="F516" s="359"/>
      <c r="G516" s="255"/>
      <c r="H516" s="256"/>
      <c r="I516" s="251"/>
      <c r="J516" s="257"/>
      <c r="K516" s="251"/>
      <c r="M516" s="252" t="s">
        <v>307</v>
      </c>
      <c r="O516" s="241"/>
    </row>
    <row r="517" spans="1:15" ht="12.75">
      <c r="A517" s="250"/>
      <c r="B517" s="253"/>
      <c r="C517" s="468" t="s">
        <v>308</v>
      </c>
      <c r="D517" s="469"/>
      <c r="E517" s="254">
        <v>18</v>
      </c>
      <c r="F517" s="359"/>
      <c r="G517" s="255"/>
      <c r="H517" s="256"/>
      <c r="I517" s="251"/>
      <c r="J517" s="257"/>
      <c r="K517" s="251"/>
      <c r="M517" s="252" t="s">
        <v>308</v>
      </c>
      <c r="O517" s="241"/>
    </row>
    <row r="518" spans="1:15" ht="12.75">
      <c r="A518" s="250"/>
      <c r="B518" s="253"/>
      <c r="C518" s="468" t="s">
        <v>309</v>
      </c>
      <c r="D518" s="469"/>
      <c r="E518" s="254">
        <v>1.65</v>
      </c>
      <c r="F518" s="359"/>
      <c r="G518" s="255"/>
      <c r="H518" s="256"/>
      <c r="I518" s="251"/>
      <c r="J518" s="257"/>
      <c r="K518" s="251"/>
      <c r="M518" s="252" t="s">
        <v>309</v>
      </c>
      <c r="O518" s="241"/>
    </row>
    <row r="519" spans="1:15" ht="12.75">
      <c r="A519" s="250"/>
      <c r="B519" s="253"/>
      <c r="C519" s="468" t="s">
        <v>310</v>
      </c>
      <c r="D519" s="469"/>
      <c r="E519" s="254">
        <v>20.7</v>
      </c>
      <c r="F519" s="359"/>
      <c r="G519" s="255"/>
      <c r="H519" s="256"/>
      <c r="I519" s="251"/>
      <c r="J519" s="257"/>
      <c r="K519" s="251"/>
      <c r="M519" s="252" t="s">
        <v>310</v>
      </c>
      <c r="O519" s="241"/>
    </row>
    <row r="520" spans="1:15" ht="12.75">
      <c r="A520" s="250"/>
      <c r="B520" s="253"/>
      <c r="C520" s="468" t="s">
        <v>311</v>
      </c>
      <c r="D520" s="469"/>
      <c r="E520" s="254">
        <v>4.15</v>
      </c>
      <c r="F520" s="359"/>
      <c r="G520" s="255"/>
      <c r="H520" s="256"/>
      <c r="I520" s="251"/>
      <c r="J520" s="257"/>
      <c r="K520" s="251"/>
      <c r="M520" s="252" t="s">
        <v>311</v>
      </c>
      <c r="O520" s="241"/>
    </row>
    <row r="521" spans="1:15" ht="12.75">
      <c r="A521" s="250"/>
      <c r="B521" s="253"/>
      <c r="C521" s="468" t="s">
        <v>312</v>
      </c>
      <c r="D521" s="469"/>
      <c r="E521" s="254">
        <v>4.95</v>
      </c>
      <c r="F521" s="359"/>
      <c r="G521" s="255"/>
      <c r="H521" s="256"/>
      <c r="I521" s="251"/>
      <c r="J521" s="257"/>
      <c r="K521" s="251"/>
      <c r="M521" s="252" t="s">
        <v>312</v>
      </c>
      <c r="O521" s="241"/>
    </row>
    <row r="522" spans="1:15" ht="12.75">
      <c r="A522" s="250"/>
      <c r="B522" s="253"/>
      <c r="C522" s="468" t="s">
        <v>313</v>
      </c>
      <c r="D522" s="469"/>
      <c r="E522" s="254">
        <v>78</v>
      </c>
      <c r="F522" s="359"/>
      <c r="G522" s="255"/>
      <c r="H522" s="256"/>
      <c r="I522" s="251"/>
      <c r="J522" s="257"/>
      <c r="K522" s="251"/>
      <c r="M522" s="252" t="s">
        <v>313</v>
      </c>
      <c r="O522" s="241"/>
    </row>
    <row r="523" spans="1:15" ht="12.75">
      <c r="A523" s="250"/>
      <c r="B523" s="253"/>
      <c r="C523" s="468" t="s">
        <v>314</v>
      </c>
      <c r="D523" s="469"/>
      <c r="E523" s="254">
        <v>18.06</v>
      </c>
      <c r="F523" s="359"/>
      <c r="G523" s="255"/>
      <c r="H523" s="256"/>
      <c r="I523" s="251"/>
      <c r="J523" s="257"/>
      <c r="K523" s="251"/>
      <c r="M523" s="252" t="s">
        <v>314</v>
      </c>
      <c r="O523" s="241"/>
    </row>
    <row r="524" spans="1:15" ht="12.75">
      <c r="A524" s="250"/>
      <c r="B524" s="253"/>
      <c r="C524" s="468" t="s">
        <v>315</v>
      </c>
      <c r="D524" s="469"/>
      <c r="E524" s="254">
        <v>72</v>
      </c>
      <c r="F524" s="359"/>
      <c r="G524" s="255"/>
      <c r="H524" s="256"/>
      <c r="I524" s="251"/>
      <c r="J524" s="257"/>
      <c r="K524" s="251"/>
      <c r="M524" s="252" t="s">
        <v>315</v>
      </c>
      <c r="O524" s="241"/>
    </row>
    <row r="525" spans="1:15" ht="12.75">
      <c r="A525" s="250"/>
      <c r="B525" s="253"/>
      <c r="C525" s="468" t="s">
        <v>316</v>
      </c>
      <c r="D525" s="469"/>
      <c r="E525" s="254">
        <v>30</v>
      </c>
      <c r="F525" s="359"/>
      <c r="G525" s="255"/>
      <c r="H525" s="256"/>
      <c r="I525" s="251"/>
      <c r="J525" s="257"/>
      <c r="K525" s="251"/>
      <c r="M525" s="252" t="s">
        <v>316</v>
      </c>
      <c r="O525" s="241"/>
    </row>
    <row r="526" spans="1:15" ht="12.75">
      <c r="A526" s="250"/>
      <c r="B526" s="253"/>
      <c r="C526" s="468" t="s">
        <v>317</v>
      </c>
      <c r="D526" s="469"/>
      <c r="E526" s="254">
        <v>60</v>
      </c>
      <c r="F526" s="359"/>
      <c r="G526" s="255"/>
      <c r="H526" s="256"/>
      <c r="I526" s="251"/>
      <c r="J526" s="257"/>
      <c r="K526" s="251"/>
      <c r="M526" s="252" t="s">
        <v>317</v>
      </c>
      <c r="O526" s="241"/>
    </row>
    <row r="527" spans="1:15" ht="12.75">
      <c r="A527" s="250"/>
      <c r="B527" s="253"/>
      <c r="C527" s="468" t="s">
        <v>318</v>
      </c>
      <c r="D527" s="469"/>
      <c r="E527" s="254">
        <v>7.4</v>
      </c>
      <c r="F527" s="359"/>
      <c r="G527" s="255"/>
      <c r="H527" s="256"/>
      <c r="I527" s="251"/>
      <c r="J527" s="257"/>
      <c r="K527" s="251"/>
      <c r="M527" s="252" t="s">
        <v>318</v>
      </c>
      <c r="O527" s="241"/>
    </row>
    <row r="528" spans="1:15" ht="12.75">
      <c r="A528" s="250"/>
      <c r="B528" s="253"/>
      <c r="C528" s="468" t="s">
        <v>319</v>
      </c>
      <c r="D528" s="469"/>
      <c r="E528" s="254">
        <v>14.4</v>
      </c>
      <c r="F528" s="359"/>
      <c r="G528" s="255"/>
      <c r="H528" s="256"/>
      <c r="I528" s="251"/>
      <c r="J528" s="257"/>
      <c r="K528" s="251"/>
      <c r="M528" s="252" t="s">
        <v>319</v>
      </c>
      <c r="O528" s="241"/>
    </row>
    <row r="529" spans="1:15" ht="12.75">
      <c r="A529" s="250"/>
      <c r="B529" s="253"/>
      <c r="C529" s="468" t="s">
        <v>320</v>
      </c>
      <c r="D529" s="469"/>
      <c r="E529" s="254">
        <v>21.6</v>
      </c>
      <c r="F529" s="359"/>
      <c r="G529" s="255"/>
      <c r="H529" s="256"/>
      <c r="I529" s="251"/>
      <c r="J529" s="257"/>
      <c r="K529" s="251"/>
      <c r="M529" s="252" t="s">
        <v>320</v>
      </c>
      <c r="O529" s="241"/>
    </row>
    <row r="530" spans="1:15" ht="12.75">
      <c r="A530" s="250"/>
      <c r="B530" s="253"/>
      <c r="C530" s="468" t="s">
        <v>321</v>
      </c>
      <c r="D530" s="469"/>
      <c r="E530" s="254">
        <v>1.55</v>
      </c>
      <c r="F530" s="359"/>
      <c r="G530" s="255"/>
      <c r="H530" s="256"/>
      <c r="I530" s="251"/>
      <c r="J530" s="257"/>
      <c r="K530" s="251"/>
      <c r="M530" s="252" t="s">
        <v>321</v>
      </c>
      <c r="O530" s="241"/>
    </row>
    <row r="531" spans="1:15" ht="12.75">
      <c r="A531" s="250"/>
      <c r="B531" s="253"/>
      <c r="C531" s="468" t="s">
        <v>322</v>
      </c>
      <c r="D531" s="469"/>
      <c r="E531" s="254">
        <v>4.6</v>
      </c>
      <c r="F531" s="359"/>
      <c r="G531" s="255"/>
      <c r="H531" s="256"/>
      <c r="I531" s="251"/>
      <c r="J531" s="257"/>
      <c r="K531" s="251"/>
      <c r="M531" s="252" t="s">
        <v>322</v>
      </c>
      <c r="O531" s="241"/>
    </row>
    <row r="532" spans="1:15" ht="12.75">
      <c r="A532" s="250"/>
      <c r="B532" s="253"/>
      <c r="C532" s="468" t="s">
        <v>323</v>
      </c>
      <c r="D532" s="469"/>
      <c r="E532" s="254">
        <v>4.25</v>
      </c>
      <c r="F532" s="359"/>
      <c r="G532" s="255"/>
      <c r="H532" s="256"/>
      <c r="I532" s="251"/>
      <c r="J532" s="257"/>
      <c r="K532" s="251"/>
      <c r="M532" s="252" t="s">
        <v>323</v>
      </c>
      <c r="O532" s="241"/>
    </row>
    <row r="533" spans="1:15" ht="12.75">
      <c r="A533" s="250"/>
      <c r="B533" s="253"/>
      <c r="C533" s="468" t="s">
        <v>208</v>
      </c>
      <c r="D533" s="469"/>
      <c r="E533" s="254">
        <v>48.16</v>
      </c>
      <c r="F533" s="359"/>
      <c r="G533" s="255"/>
      <c r="H533" s="256"/>
      <c r="I533" s="251"/>
      <c r="J533" s="257"/>
      <c r="K533" s="251"/>
      <c r="M533" s="252" t="s">
        <v>208</v>
      </c>
      <c r="O533" s="241"/>
    </row>
    <row r="534" spans="1:15" ht="12.75">
      <c r="A534" s="250"/>
      <c r="B534" s="253"/>
      <c r="C534" s="468" t="s">
        <v>209</v>
      </c>
      <c r="D534" s="469"/>
      <c r="E534" s="254">
        <v>7.23</v>
      </c>
      <c r="F534" s="359"/>
      <c r="G534" s="255"/>
      <c r="H534" s="256"/>
      <c r="I534" s="251"/>
      <c r="J534" s="257"/>
      <c r="K534" s="251"/>
      <c r="M534" s="252" t="s">
        <v>209</v>
      </c>
      <c r="O534" s="241"/>
    </row>
    <row r="535" spans="1:15" ht="12.75">
      <c r="A535" s="250"/>
      <c r="B535" s="253"/>
      <c r="C535" s="468" t="s">
        <v>210</v>
      </c>
      <c r="D535" s="469"/>
      <c r="E535" s="254">
        <v>10.2</v>
      </c>
      <c r="F535" s="359"/>
      <c r="G535" s="255"/>
      <c r="H535" s="256"/>
      <c r="I535" s="251"/>
      <c r="J535" s="257"/>
      <c r="K535" s="251"/>
      <c r="M535" s="252" t="s">
        <v>210</v>
      </c>
      <c r="O535" s="241"/>
    </row>
    <row r="536" spans="1:15" ht="12.75">
      <c r="A536" s="250"/>
      <c r="B536" s="253"/>
      <c r="C536" s="468" t="s">
        <v>211</v>
      </c>
      <c r="D536" s="469"/>
      <c r="E536" s="254">
        <v>6.9</v>
      </c>
      <c r="F536" s="359"/>
      <c r="G536" s="255"/>
      <c r="H536" s="256"/>
      <c r="I536" s="251"/>
      <c r="J536" s="257"/>
      <c r="K536" s="251"/>
      <c r="M536" s="252" t="s">
        <v>211</v>
      </c>
      <c r="O536" s="241"/>
    </row>
    <row r="537" spans="1:15" ht="12.75">
      <c r="A537" s="250"/>
      <c r="B537" s="253"/>
      <c r="C537" s="468" t="s">
        <v>212</v>
      </c>
      <c r="D537" s="469"/>
      <c r="E537" s="254">
        <v>5.32</v>
      </c>
      <c r="F537" s="359"/>
      <c r="G537" s="255"/>
      <c r="H537" s="256"/>
      <c r="I537" s="251"/>
      <c r="J537" s="257"/>
      <c r="K537" s="251"/>
      <c r="M537" s="252" t="s">
        <v>212</v>
      </c>
      <c r="O537" s="241"/>
    </row>
    <row r="538" spans="1:15" ht="12.75">
      <c r="A538" s="250"/>
      <c r="B538" s="253"/>
      <c r="C538" s="468" t="s">
        <v>213</v>
      </c>
      <c r="D538" s="469"/>
      <c r="E538" s="254">
        <v>4.9</v>
      </c>
      <c r="F538" s="359"/>
      <c r="G538" s="255"/>
      <c r="H538" s="256"/>
      <c r="I538" s="251"/>
      <c r="J538" s="257"/>
      <c r="K538" s="251"/>
      <c r="M538" s="252" t="s">
        <v>213</v>
      </c>
      <c r="O538" s="241"/>
    </row>
    <row r="539" spans="1:15" ht="12.75">
      <c r="A539" s="250"/>
      <c r="B539" s="253"/>
      <c r="C539" s="468" t="s">
        <v>214</v>
      </c>
      <c r="D539" s="469"/>
      <c r="E539" s="254">
        <v>12.32</v>
      </c>
      <c r="F539" s="359"/>
      <c r="G539" s="255"/>
      <c r="H539" s="256"/>
      <c r="I539" s="251"/>
      <c r="J539" s="257"/>
      <c r="K539" s="251"/>
      <c r="M539" s="252" t="s">
        <v>214</v>
      </c>
      <c r="O539" s="241"/>
    </row>
    <row r="540" spans="1:15" ht="12.75">
      <c r="A540" s="250"/>
      <c r="B540" s="253"/>
      <c r="C540" s="468" t="s">
        <v>215</v>
      </c>
      <c r="D540" s="469"/>
      <c r="E540" s="254">
        <v>6.1</v>
      </c>
      <c r="F540" s="359"/>
      <c r="G540" s="255"/>
      <c r="H540" s="256"/>
      <c r="I540" s="251"/>
      <c r="J540" s="257"/>
      <c r="K540" s="251"/>
      <c r="M540" s="252" t="s">
        <v>215</v>
      </c>
      <c r="O540" s="241"/>
    </row>
    <row r="541" spans="1:15" ht="12.75">
      <c r="A541" s="250"/>
      <c r="B541" s="253"/>
      <c r="C541" s="470" t="s">
        <v>128</v>
      </c>
      <c r="D541" s="469"/>
      <c r="E541" s="278">
        <v>664.7200000000001</v>
      </c>
      <c r="F541" s="359"/>
      <c r="G541" s="255"/>
      <c r="H541" s="256"/>
      <c r="I541" s="251"/>
      <c r="J541" s="257"/>
      <c r="K541" s="251"/>
      <c r="M541" s="252" t="s">
        <v>128</v>
      </c>
      <c r="O541" s="241"/>
    </row>
    <row r="542" spans="1:80" ht="22.5">
      <c r="A542" s="242">
        <v>64</v>
      </c>
      <c r="B542" s="243" t="s">
        <v>479</v>
      </c>
      <c r="C542" s="244" t="s">
        <v>480</v>
      </c>
      <c r="D542" s="245" t="s">
        <v>112</v>
      </c>
      <c r="E542" s="246">
        <v>10.5</v>
      </c>
      <c r="F542" s="358"/>
      <c r="G542" s="247">
        <f>E542*F542</f>
        <v>0</v>
      </c>
      <c r="H542" s="248">
        <v>0.05189</v>
      </c>
      <c r="I542" s="249">
        <f>E542*H542</f>
        <v>0.544845</v>
      </c>
      <c r="J542" s="248"/>
      <c r="K542" s="249">
        <f>E542*J542</f>
        <v>0</v>
      </c>
      <c r="O542" s="241">
        <v>2</v>
      </c>
      <c r="AA542" s="214">
        <v>12</v>
      </c>
      <c r="AB542" s="214">
        <v>0</v>
      </c>
      <c r="AC542" s="214">
        <v>226</v>
      </c>
      <c r="AZ542" s="214">
        <v>1</v>
      </c>
      <c r="BA542" s="214">
        <f>IF(AZ542=1,G542,0)</f>
        <v>0</v>
      </c>
      <c r="BB542" s="214">
        <f>IF(AZ542=2,G542,0)</f>
        <v>0</v>
      </c>
      <c r="BC542" s="214">
        <f>IF(AZ542=3,G542,0)</f>
        <v>0</v>
      </c>
      <c r="BD542" s="214">
        <f>IF(AZ542=4,G542,0)</f>
        <v>0</v>
      </c>
      <c r="BE542" s="214">
        <f>IF(AZ542=5,G542,0)</f>
        <v>0</v>
      </c>
      <c r="CA542" s="241">
        <v>12</v>
      </c>
      <c r="CB542" s="241">
        <v>0</v>
      </c>
    </row>
    <row r="543" spans="1:15" ht="12.75">
      <c r="A543" s="250"/>
      <c r="B543" s="253"/>
      <c r="C543" s="468" t="s">
        <v>481</v>
      </c>
      <c r="D543" s="469"/>
      <c r="E543" s="254">
        <v>6</v>
      </c>
      <c r="F543" s="359"/>
      <c r="G543" s="255"/>
      <c r="H543" s="256"/>
      <c r="I543" s="251"/>
      <c r="J543" s="257"/>
      <c r="K543" s="251"/>
      <c r="M543" s="252" t="s">
        <v>481</v>
      </c>
      <c r="O543" s="241"/>
    </row>
    <row r="544" spans="1:15" ht="12.75">
      <c r="A544" s="250"/>
      <c r="B544" s="253"/>
      <c r="C544" s="470" t="s">
        <v>128</v>
      </c>
      <c r="D544" s="469"/>
      <c r="E544" s="278">
        <v>6</v>
      </c>
      <c r="F544" s="359"/>
      <c r="G544" s="255"/>
      <c r="H544" s="256"/>
      <c r="I544" s="251"/>
      <c r="J544" s="257"/>
      <c r="K544" s="251"/>
      <c r="M544" s="252" t="s">
        <v>128</v>
      </c>
      <c r="O544" s="241"/>
    </row>
    <row r="545" spans="1:15" ht="12.75">
      <c r="A545" s="250"/>
      <c r="B545" s="253"/>
      <c r="C545" s="468" t="s">
        <v>482</v>
      </c>
      <c r="D545" s="469"/>
      <c r="E545" s="254">
        <v>0</v>
      </c>
      <c r="F545" s="359"/>
      <c r="G545" s="255"/>
      <c r="H545" s="256"/>
      <c r="I545" s="251"/>
      <c r="J545" s="257"/>
      <c r="K545" s="251"/>
      <c r="M545" s="252" t="s">
        <v>482</v>
      </c>
      <c r="O545" s="241"/>
    </row>
    <row r="546" spans="1:15" ht="12.75">
      <c r="A546" s="250"/>
      <c r="B546" s="253"/>
      <c r="C546" s="468" t="s">
        <v>483</v>
      </c>
      <c r="D546" s="469"/>
      <c r="E546" s="254">
        <v>1.5</v>
      </c>
      <c r="F546" s="359"/>
      <c r="G546" s="255"/>
      <c r="H546" s="256"/>
      <c r="I546" s="251"/>
      <c r="J546" s="257"/>
      <c r="K546" s="251"/>
      <c r="M546" s="252" t="s">
        <v>483</v>
      </c>
      <c r="O546" s="241"/>
    </row>
    <row r="547" spans="1:15" ht="12.75">
      <c r="A547" s="250"/>
      <c r="B547" s="253"/>
      <c r="C547" s="468" t="s">
        <v>222</v>
      </c>
      <c r="D547" s="469"/>
      <c r="E547" s="254">
        <v>3</v>
      </c>
      <c r="F547" s="359"/>
      <c r="G547" s="255"/>
      <c r="H547" s="256"/>
      <c r="I547" s="251"/>
      <c r="J547" s="257"/>
      <c r="K547" s="251"/>
      <c r="M547" s="252" t="s">
        <v>222</v>
      </c>
      <c r="O547" s="241"/>
    </row>
    <row r="548" spans="1:80" ht="22.5">
      <c r="A548" s="242">
        <v>65</v>
      </c>
      <c r="B548" s="243" t="s">
        <v>484</v>
      </c>
      <c r="C548" s="244" t="s">
        <v>485</v>
      </c>
      <c r="D548" s="245" t="s">
        <v>296</v>
      </c>
      <c r="E548" s="246">
        <v>30</v>
      </c>
      <c r="F548" s="358"/>
      <c r="G548" s="247">
        <f>E548*F548</f>
        <v>0</v>
      </c>
      <c r="H548" s="248">
        <v>0</v>
      </c>
      <c r="I548" s="249">
        <f>E548*H548</f>
        <v>0</v>
      </c>
      <c r="J548" s="248"/>
      <c r="K548" s="249">
        <f>E548*J548</f>
        <v>0</v>
      </c>
      <c r="O548" s="241">
        <v>2</v>
      </c>
      <c r="AA548" s="214">
        <v>12</v>
      </c>
      <c r="AB548" s="214">
        <v>0</v>
      </c>
      <c r="AC548" s="214">
        <v>216</v>
      </c>
      <c r="AZ548" s="214">
        <v>1</v>
      </c>
      <c r="BA548" s="214">
        <f>IF(AZ548=1,G548,0)</f>
        <v>0</v>
      </c>
      <c r="BB548" s="214">
        <f>IF(AZ548=2,G548,0)</f>
        <v>0</v>
      </c>
      <c r="BC548" s="214">
        <f>IF(AZ548=3,G548,0)</f>
        <v>0</v>
      </c>
      <c r="BD548" s="214">
        <f>IF(AZ548=4,G548,0)</f>
        <v>0</v>
      </c>
      <c r="BE548" s="214">
        <f>IF(AZ548=5,G548,0)</f>
        <v>0</v>
      </c>
      <c r="CA548" s="241">
        <v>12</v>
      </c>
      <c r="CB548" s="241">
        <v>0</v>
      </c>
    </row>
    <row r="549" spans="1:15" ht="12.75">
      <c r="A549" s="250"/>
      <c r="B549" s="253"/>
      <c r="C549" s="468" t="s">
        <v>486</v>
      </c>
      <c r="D549" s="469"/>
      <c r="E549" s="254">
        <v>0</v>
      </c>
      <c r="F549" s="359"/>
      <c r="G549" s="255"/>
      <c r="H549" s="256"/>
      <c r="I549" s="251"/>
      <c r="J549" s="257"/>
      <c r="K549" s="251"/>
      <c r="M549" s="252" t="s">
        <v>486</v>
      </c>
      <c r="O549" s="241"/>
    </row>
    <row r="550" spans="1:15" ht="12.75">
      <c r="A550" s="250"/>
      <c r="B550" s="253"/>
      <c r="C550" s="468" t="s">
        <v>487</v>
      </c>
      <c r="D550" s="469"/>
      <c r="E550" s="254">
        <v>30</v>
      </c>
      <c r="F550" s="359"/>
      <c r="G550" s="255"/>
      <c r="H550" s="256"/>
      <c r="I550" s="251"/>
      <c r="J550" s="257"/>
      <c r="K550" s="251"/>
      <c r="M550" s="252" t="s">
        <v>487</v>
      </c>
      <c r="O550" s="241"/>
    </row>
    <row r="551" spans="1:80" ht="22.5">
      <c r="A551" s="242">
        <v>66</v>
      </c>
      <c r="B551" s="243" t="s">
        <v>488</v>
      </c>
      <c r="C551" s="244" t="s">
        <v>489</v>
      </c>
      <c r="D551" s="245" t="s">
        <v>296</v>
      </c>
      <c r="E551" s="246">
        <v>30</v>
      </c>
      <c r="F551" s="358"/>
      <c r="G551" s="247">
        <f>E551*F551</f>
        <v>0</v>
      </c>
      <c r="H551" s="248">
        <v>0</v>
      </c>
      <c r="I551" s="249">
        <f>E551*H551</f>
        <v>0</v>
      </c>
      <c r="J551" s="248"/>
      <c r="K551" s="249">
        <f>E551*J551</f>
        <v>0</v>
      </c>
      <c r="O551" s="241">
        <v>2</v>
      </c>
      <c r="AA551" s="214">
        <v>12</v>
      </c>
      <c r="AB551" s="214">
        <v>0</v>
      </c>
      <c r="AC551" s="214">
        <v>215</v>
      </c>
      <c r="AZ551" s="214">
        <v>1</v>
      </c>
      <c r="BA551" s="214">
        <f>IF(AZ551=1,G551,0)</f>
        <v>0</v>
      </c>
      <c r="BB551" s="214">
        <f>IF(AZ551=2,G551,0)</f>
        <v>0</v>
      </c>
      <c r="BC551" s="214">
        <f>IF(AZ551=3,G551,0)</f>
        <v>0</v>
      </c>
      <c r="BD551" s="214">
        <f>IF(AZ551=4,G551,0)</f>
        <v>0</v>
      </c>
      <c r="BE551" s="214">
        <f>IF(AZ551=5,G551,0)</f>
        <v>0</v>
      </c>
      <c r="CA551" s="241">
        <v>12</v>
      </c>
      <c r="CB551" s="241">
        <v>0</v>
      </c>
    </row>
    <row r="552" spans="1:15" ht="12.75">
      <c r="A552" s="250"/>
      <c r="B552" s="253"/>
      <c r="C552" s="468" t="s">
        <v>486</v>
      </c>
      <c r="D552" s="469"/>
      <c r="E552" s="254">
        <v>0</v>
      </c>
      <c r="F552" s="359"/>
      <c r="G552" s="255"/>
      <c r="H552" s="256"/>
      <c r="I552" s="251"/>
      <c r="J552" s="257"/>
      <c r="K552" s="251"/>
      <c r="M552" s="252" t="s">
        <v>486</v>
      </c>
      <c r="O552" s="241"/>
    </row>
    <row r="553" spans="1:15" ht="12.75">
      <c r="A553" s="250"/>
      <c r="B553" s="253"/>
      <c r="C553" s="468" t="s">
        <v>487</v>
      </c>
      <c r="D553" s="469"/>
      <c r="E553" s="254">
        <v>30</v>
      </c>
      <c r="F553" s="359"/>
      <c r="G553" s="255"/>
      <c r="H553" s="256"/>
      <c r="I553" s="251"/>
      <c r="J553" s="257"/>
      <c r="K553" s="251"/>
      <c r="M553" s="252" t="s">
        <v>487</v>
      </c>
      <c r="O553" s="241"/>
    </row>
    <row r="554" spans="1:80" ht="12.75">
      <c r="A554" s="242">
        <v>67</v>
      </c>
      <c r="B554" s="243" t="s">
        <v>490</v>
      </c>
      <c r="C554" s="244" t="s">
        <v>491</v>
      </c>
      <c r="D554" s="245" t="s">
        <v>120</v>
      </c>
      <c r="E554" s="246">
        <v>180</v>
      </c>
      <c r="F554" s="358"/>
      <c r="G554" s="247">
        <f>E554*F554</f>
        <v>0</v>
      </c>
      <c r="H554" s="248">
        <v>0</v>
      </c>
      <c r="I554" s="249">
        <f>E554*H554</f>
        <v>0</v>
      </c>
      <c r="J554" s="248"/>
      <c r="K554" s="249">
        <f>E554*J554</f>
        <v>0</v>
      </c>
      <c r="O554" s="241">
        <v>2</v>
      </c>
      <c r="AA554" s="214">
        <v>12</v>
      </c>
      <c r="AB554" s="214">
        <v>0</v>
      </c>
      <c r="AC554" s="214">
        <v>220</v>
      </c>
      <c r="AZ554" s="214">
        <v>1</v>
      </c>
      <c r="BA554" s="214">
        <f>IF(AZ554=1,G554,0)</f>
        <v>0</v>
      </c>
      <c r="BB554" s="214">
        <f>IF(AZ554=2,G554,0)</f>
        <v>0</v>
      </c>
      <c r="BC554" s="214">
        <f>IF(AZ554=3,G554,0)</f>
        <v>0</v>
      </c>
      <c r="BD554" s="214">
        <f>IF(AZ554=4,G554,0)</f>
        <v>0</v>
      </c>
      <c r="BE554" s="214">
        <f>IF(AZ554=5,G554,0)</f>
        <v>0</v>
      </c>
      <c r="CA554" s="241">
        <v>12</v>
      </c>
      <c r="CB554" s="241">
        <v>0</v>
      </c>
    </row>
    <row r="555" spans="1:15" ht="12.75">
      <c r="A555" s="250"/>
      <c r="B555" s="253"/>
      <c r="C555" s="468" t="s">
        <v>492</v>
      </c>
      <c r="D555" s="469"/>
      <c r="E555" s="254">
        <v>180</v>
      </c>
      <c r="F555" s="359"/>
      <c r="G555" s="255"/>
      <c r="H555" s="256"/>
      <c r="I555" s="251"/>
      <c r="J555" s="257"/>
      <c r="K555" s="251"/>
      <c r="M555" s="252" t="s">
        <v>492</v>
      </c>
      <c r="O555" s="241"/>
    </row>
    <row r="556" spans="1:57" ht="12.75">
      <c r="A556" s="258"/>
      <c r="B556" s="259" t="s">
        <v>102</v>
      </c>
      <c r="C556" s="260" t="s">
        <v>354</v>
      </c>
      <c r="D556" s="261"/>
      <c r="E556" s="262"/>
      <c r="F556" s="360"/>
      <c r="G556" s="264">
        <f>SUM(G269:G555)</f>
        <v>0</v>
      </c>
      <c r="H556" s="265"/>
      <c r="I556" s="266">
        <f>SUM(I269:I555)</f>
        <v>100.208125798</v>
      </c>
      <c r="J556" s="265"/>
      <c r="K556" s="266">
        <f>SUM(K269:K555)</f>
        <v>0</v>
      </c>
      <c r="O556" s="241">
        <v>4</v>
      </c>
      <c r="BA556" s="267">
        <f>SUM(BA269:BA555)</f>
        <v>0</v>
      </c>
      <c r="BB556" s="267">
        <f>SUM(BB269:BB555)</f>
        <v>0</v>
      </c>
      <c r="BC556" s="267">
        <f>SUM(BC269:BC555)</f>
        <v>0</v>
      </c>
      <c r="BD556" s="267">
        <f>SUM(BD269:BD555)</f>
        <v>0</v>
      </c>
      <c r="BE556" s="267">
        <f>SUM(BE269:BE555)</f>
        <v>0</v>
      </c>
    </row>
    <row r="557" spans="1:15" ht="12.75">
      <c r="A557" s="231" t="s">
        <v>98</v>
      </c>
      <c r="B557" s="232" t="s">
        <v>493</v>
      </c>
      <c r="C557" s="233" t="s">
        <v>494</v>
      </c>
      <c r="D557" s="234"/>
      <c r="E557" s="235"/>
      <c r="F557" s="361"/>
      <c r="G557" s="236"/>
      <c r="H557" s="237"/>
      <c r="I557" s="238"/>
      <c r="J557" s="239"/>
      <c r="K557" s="240"/>
      <c r="O557" s="241">
        <v>1</v>
      </c>
    </row>
    <row r="558" spans="1:80" ht="12.75">
      <c r="A558" s="242">
        <v>68</v>
      </c>
      <c r="B558" s="243" t="s">
        <v>496</v>
      </c>
      <c r="C558" s="244" t="s">
        <v>497</v>
      </c>
      <c r="D558" s="245" t="s">
        <v>296</v>
      </c>
      <c r="E558" s="246">
        <v>10</v>
      </c>
      <c r="F558" s="358"/>
      <c r="G558" s="247">
        <f>E558*F558</f>
        <v>0</v>
      </c>
      <c r="H558" s="248">
        <v>0</v>
      </c>
      <c r="I558" s="249">
        <f>E558*H558</f>
        <v>0</v>
      </c>
      <c r="J558" s="248"/>
      <c r="K558" s="249">
        <f>E558*J558</f>
        <v>0</v>
      </c>
      <c r="O558" s="241">
        <v>2</v>
      </c>
      <c r="AA558" s="214">
        <v>12</v>
      </c>
      <c r="AB558" s="214">
        <v>0</v>
      </c>
      <c r="AC558" s="214">
        <v>1</v>
      </c>
      <c r="AZ558" s="214">
        <v>1</v>
      </c>
      <c r="BA558" s="214">
        <f>IF(AZ558=1,G558,0)</f>
        <v>0</v>
      </c>
      <c r="BB558" s="214">
        <f>IF(AZ558=2,G558,0)</f>
        <v>0</v>
      </c>
      <c r="BC558" s="214">
        <f>IF(AZ558=3,G558,0)</f>
        <v>0</v>
      </c>
      <c r="BD558" s="214">
        <f>IF(AZ558=4,G558,0)</f>
        <v>0</v>
      </c>
      <c r="BE558" s="214">
        <f>IF(AZ558=5,G558,0)</f>
        <v>0</v>
      </c>
      <c r="CA558" s="241">
        <v>12</v>
      </c>
      <c r="CB558" s="241">
        <v>0</v>
      </c>
    </row>
    <row r="559" spans="1:80" ht="22.5">
      <c r="A559" s="242">
        <v>69</v>
      </c>
      <c r="B559" s="243" t="s">
        <v>498</v>
      </c>
      <c r="C559" s="244" t="s">
        <v>499</v>
      </c>
      <c r="D559" s="245" t="s">
        <v>296</v>
      </c>
      <c r="E559" s="246">
        <v>1</v>
      </c>
      <c r="F559" s="358"/>
      <c r="G559" s="247">
        <f>E559*F559</f>
        <v>0</v>
      </c>
      <c r="H559" s="248">
        <v>0</v>
      </c>
      <c r="I559" s="249">
        <f>E559*H559</f>
        <v>0</v>
      </c>
      <c r="J559" s="248"/>
      <c r="K559" s="249">
        <f>E559*J559</f>
        <v>0</v>
      </c>
      <c r="O559" s="241">
        <v>2</v>
      </c>
      <c r="AA559" s="214">
        <v>12</v>
      </c>
      <c r="AB559" s="214">
        <v>0</v>
      </c>
      <c r="AC559" s="214">
        <v>2</v>
      </c>
      <c r="AZ559" s="214">
        <v>1</v>
      </c>
      <c r="BA559" s="214">
        <f>IF(AZ559=1,G559,0)</f>
        <v>0</v>
      </c>
      <c r="BB559" s="214">
        <f>IF(AZ559=2,G559,0)</f>
        <v>0</v>
      </c>
      <c r="BC559" s="214">
        <f>IF(AZ559=3,G559,0)</f>
        <v>0</v>
      </c>
      <c r="BD559" s="214">
        <f>IF(AZ559=4,G559,0)</f>
        <v>0</v>
      </c>
      <c r="BE559" s="214">
        <f>IF(AZ559=5,G559,0)</f>
        <v>0</v>
      </c>
      <c r="CA559" s="241">
        <v>12</v>
      </c>
      <c r="CB559" s="241">
        <v>0</v>
      </c>
    </row>
    <row r="560" spans="1:80" ht="12.75">
      <c r="A560" s="242">
        <v>70</v>
      </c>
      <c r="B560" s="243" t="s">
        <v>500</v>
      </c>
      <c r="C560" s="244" t="s">
        <v>501</v>
      </c>
      <c r="D560" s="245" t="s">
        <v>296</v>
      </c>
      <c r="E560" s="246">
        <v>19</v>
      </c>
      <c r="F560" s="358"/>
      <c r="G560" s="247">
        <f>E560*F560</f>
        <v>0</v>
      </c>
      <c r="H560" s="248">
        <v>0</v>
      </c>
      <c r="I560" s="249">
        <f>E560*H560</f>
        <v>0</v>
      </c>
      <c r="J560" s="248"/>
      <c r="K560" s="249">
        <f>E560*J560</f>
        <v>0</v>
      </c>
      <c r="O560" s="241">
        <v>2</v>
      </c>
      <c r="AA560" s="214">
        <v>12</v>
      </c>
      <c r="AB560" s="214">
        <v>0</v>
      </c>
      <c r="AC560" s="214">
        <v>124</v>
      </c>
      <c r="AZ560" s="214">
        <v>1</v>
      </c>
      <c r="BA560" s="214">
        <f>IF(AZ560=1,G560,0)</f>
        <v>0</v>
      </c>
      <c r="BB560" s="214">
        <f>IF(AZ560=2,G560,0)</f>
        <v>0</v>
      </c>
      <c r="BC560" s="214">
        <f>IF(AZ560=3,G560,0)</f>
        <v>0</v>
      </c>
      <c r="BD560" s="214">
        <f>IF(AZ560=4,G560,0)</f>
        <v>0</v>
      </c>
      <c r="BE560" s="214">
        <f>IF(AZ560=5,G560,0)</f>
        <v>0</v>
      </c>
      <c r="CA560" s="241">
        <v>12</v>
      </c>
      <c r="CB560" s="241">
        <v>0</v>
      </c>
    </row>
    <row r="561" spans="1:15" ht="12.75">
      <c r="A561" s="250"/>
      <c r="B561" s="253"/>
      <c r="C561" s="468" t="s">
        <v>502</v>
      </c>
      <c r="D561" s="469"/>
      <c r="E561" s="254">
        <v>12</v>
      </c>
      <c r="F561" s="359"/>
      <c r="G561" s="255"/>
      <c r="H561" s="256"/>
      <c r="I561" s="251"/>
      <c r="J561" s="257"/>
      <c r="K561" s="251"/>
      <c r="M561" s="252" t="s">
        <v>502</v>
      </c>
      <c r="O561" s="241"/>
    </row>
    <row r="562" spans="1:15" ht="12.75">
      <c r="A562" s="250"/>
      <c r="B562" s="253"/>
      <c r="C562" s="468" t="s">
        <v>503</v>
      </c>
      <c r="D562" s="469"/>
      <c r="E562" s="254">
        <v>5</v>
      </c>
      <c r="F562" s="359"/>
      <c r="G562" s="255"/>
      <c r="H562" s="256"/>
      <c r="I562" s="251"/>
      <c r="J562" s="257"/>
      <c r="K562" s="251"/>
      <c r="M562" s="252" t="s">
        <v>503</v>
      </c>
      <c r="O562" s="241"/>
    </row>
    <row r="563" spans="1:15" ht="12.75">
      <c r="A563" s="250"/>
      <c r="B563" s="253"/>
      <c r="C563" s="468" t="s">
        <v>504</v>
      </c>
      <c r="D563" s="469"/>
      <c r="E563" s="254">
        <v>2</v>
      </c>
      <c r="F563" s="359"/>
      <c r="G563" s="255"/>
      <c r="H563" s="256"/>
      <c r="I563" s="251"/>
      <c r="J563" s="257"/>
      <c r="K563" s="251"/>
      <c r="M563" s="252" t="s">
        <v>504</v>
      </c>
      <c r="O563" s="241"/>
    </row>
    <row r="564" spans="1:57" ht="12.75">
      <c r="A564" s="258"/>
      <c r="B564" s="259" t="s">
        <v>102</v>
      </c>
      <c r="C564" s="260" t="s">
        <v>495</v>
      </c>
      <c r="D564" s="261"/>
      <c r="E564" s="262"/>
      <c r="F564" s="360"/>
      <c r="G564" s="264">
        <f>SUM(G557:G563)</f>
        <v>0</v>
      </c>
      <c r="H564" s="265"/>
      <c r="I564" s="266">
        <f>SUM(I557:I563)</f>
        <v>0</v>
      </c>
      <c r="J564" s="265"/>
      <c r="K564" s="266">
        <f>SUM(K557:K563)</f>
        <v>0</v>
      </c>
      <c r="O564" s="241">
        <v>4</v>
      </c>
      <c r="BA564" s="267">
        <f>SUM(BA557:BA563)</f>
        <v>0</v>
      </c>
      <c r="BB564" s="267">
        <f>SUM(BB557:BB563)</f>
        <v>0</v>
      </c>
      <c r="BC564" s="267">
        <f>SUM(BC557:BC563)</f>
        <v>0</v>
      </c>
      <c r="BD564" s="267">
        <f>SUM(BD557:BD563)</f>
        <v>0</v>
      </c>
      <c r="BE564" s="267">
        <f>SUM(BE557:BE563)</f>
        <v>0</v>
      </c>
    </row>
    <row r="565" spans="1:15" ht="12.75">
      <c r="A565" s="231" t="s">
        <v>98</v>
      </c>
      <c r="B565" s="232" t="s">
        <v>505</v>
      </c>
      <c r="C565" s="233" t="s">
        <v>506</v>
      </c>
      <c r="D565" s="234"/>
      <c r="E565" s="235"/>
      <c r="F565" s="361"/>
      <c r="G565" s="236"/>
      <c r="H565" s="237"/>
      <c r="I565" s="238"/>
      <c r="J565" s="239"/>
      <c r="K565" s="240"/>
      <c r="O565" s="241">
        <v>1</v>
      </c>
    </row>
    <row r="566" spans="1:80" ht="12.75">
      <c r="A566" s="242">
        <v>71</v>
      </c>
      <c r="B566" s="243" t="s">
        <v>508</v>
      </c>
      <c r="C566" s="244" t="s">
        <v>509</v>
      </c>
      <c r="D566" s="245" t="s">
        <v>125</v>
      </c>
      <c r="E566" s="246">
        <v>35.75</v>
      </c>
      <c r="F566" s="358"/>
      <c r="G566" s="247">
        <f>E566*F566</f>
        <v>0</v>
      </c>
      <c r="H566" s="248">
        <v>0</v>
      </c>
      <c r="I566" s="249">
        <f>E566*H566</f>
        <v>0</v>
      </c>
      <c r="J566" s="248">
        <v>0</v>
      </c>
      <c r="K566" s="249">
        <f>E566*J566</f>
        <v>0</v>
      </c>
      <c r="O566" s="241">
        <v>2</v>
      </c>
      <c r="AA566" s="214">
        <v>1</v>
      </c>
      <c r="AB566" s="214">
        <v>1</v>
      </c>
      <c r="AC566" s="214">
        <v>1</v>
      </c>
      <c r="AZ566" s="214">
        <v>1</v>
      </c>
      <c r="BA566" s="214">
        <f>IF(AZ566=1,G566,0)</f>
        <v>0</v>
      </c>
      <c r="BB566" s="214">
        <f>IF(AZ566=2,G566,0)</f>
        <v>0</v>
      </c>
      <c r="BC566" s="214">
        <f>IF(AZ566=3,G566,0)</f>
        <v>0</v>
      </c>
      <c r="BD566" s="214">
        <f>IF(AZ566=4,G566,0)</f>
        <v>0</v>
      </c>
      <c r="BE566" s="214">
        <f>IF(AZ566=5,G566,0)</f>
        <v>0</v>
      </c>
      <c r="CA566" s="241">
        <v>1</v>
      </c>
      <c r="CB566" s="241">
        <v>1</v>
      </c>
    </row>
    <row r="567" spans="1:15" ht="12.75">
      <c r="A567" s="250"/>
      <c r="B567" s="253"/>
      <c r="C567" s="468" t="s">
        <v>113</v>
      </c>
      <c r="D567" s="469"/>
      <c r="E567" s="254">
        <v>0</v>
      </c>
      <c r="F567" s="359"/>
      <c r="G567" s="255"/>
      <c r="H567" s="256"/>
      <c r="I567" s="251"/>
      <c r="J567" s="257"/>
      <c r="K567" s="251"/>
      <c r="M567" s="252" t="s">
        <v>113</v>
      </c>
      <c r="O567" s="241"/>
    </row>
    <row r="568" spans="1:15" ht="12.75">
      <c r="A568" s="250"/>
      <c r="B568" s="253"/>
      <c r="C568" s="468" t="s">
        <v>510</v>
      </c>
      <c r="D568" s="469"/>
      <c r="E568" s="254">
        <v>35.75</v>
      </c>
      <c r="F568" s="359"/>
      <c r="G568" s="255"/>
      <c r="H568" s="256"/>
      <c r="I568" s="251"/>
      <c r="J568" s="257"/>
      <c r="K568" s="251"/>
      <c r="M568" s="252" t="s">
        <v>510</v>
      </c>
      <c r="O568" s="241"/>
    </row>
    <row r="569" spans="1:80" ht="12.75">
      <c r="A569" s="242">
        <v>72</v>
      </c>
      <c r="B569" s="243" t="s">
        <v>511</v>
      </c>
      <c r="C569" s="244" t="s">
        <v>512</v>
      </c>
      <c r="D569" s="245" t="s">
        <v>125</v>
      </c>
      <c r="E569" s="246">
        <v>35.75</v>
      </c>
      <c r="F569" s="358"/>
      <c r="G569" s="247">
        <f>E569*F569</f>
        <v>0</v>
      </c>
      <c r="H569" s="248">
        <v>1.15241</v>
      </c>
      <c r="I569" s="249">
        <f>E569*H569</f>
        <v>41.198657499999996</v>
      </c>
      <c r="J569" s="248">
        <v>0</v>
      </c>
      <c r="K569" s="249">
        <f>E569*J569</f>
        <v>0</v>
      </c>
      <c r="O569" s="241">
        <v>2</v>
      </c>
      <c r="AA569" s="214">
        <v>1</v>
      </c>
      <c r="AB569" s="214">
        <v>1</v>
      </c>
      <c r="AC569" s="214">
        <v>1</v>
      </c>
      <c r="AZ569" s="214">
        <v>1</v>
      </c>
      <c r="BA569" s="214">
        <f>IF(AZ569=1,G569,0)</f>
        <v>0</v>
      </c>
      <c r="BB569" s="214">
        <f>IF(AZ569=2,G569,0)</f>
        <v>0</v>
      </c>
      <c r="BC569" s="214">
        <f>IF(AZ569=3,G569,0)</f>
        <v>0</v>
      </c>
      <c r="BD569" s="214">
        <f>IF(AZ569=4,G569,0)</f>
        <v>0</v>
      </c>
      <c r="BE569" s="214">
        <f>IF(AZ569=5,G569,0)</f>
        <v>0</v>
      </c>
      <c r="CA569" s="241">
        <v>1</v>
      </c>
      <c r="CB569" s="241">
        <v>1</v>
      </c>
    </row>
    <row r="570" spans="1:15" ht="12.75">
      <c r="A570" s="250"/>
      <c r="B570" s="253"/>
      <c r="C570" s="468" t="s">
        <v>113</v>
      </c>
      <c r="D570" s="469"/>
      <c r="E570" s="254">
        <v>0</v>
      </c>
      <c r="F570" s="359"/>
      <c r="G570" s="255"/>
      <c r="H570" s="256"/>
      <c r="I570" s="251"/>
      <c r="J570" s="257"/>
      <c r="K570" s="251"/>
      <c r="M570" s="252" t="s">
        <v>113</v>
      </c>
      <c r="O570" s="241"/>
    </row>
    <row r="571" spans="1:15" ht="12.75">
      <c r="A571" s="250"/>
      <c r="B571" s="253"/>
      <c r="C571" s="468" t="s">
        <v>510</v>
      </c>
      <c r="D571" s="469"/>
      <c r="E571" s="254">
        <v>35.75</v>
      </c>
      <c r="F571" s="359"/>
      <c r="G571" s="255"/>
      <c r="H571" s="256"/>
      <c r="I571" s="251"/>
      <c r="J571" s="257"/>
      <c r="K571" s="251"/>
      <c r="M571" s="252" t="s">
        <v>510</v>
      </c>
      <c r="O571" s="241"/>
    </row>
    <row r="572" spans="1:80" ht="12.75">
      <c r="A572" s="242">
        <v>73</v>
      </c>
      <c r="B572" s="243" t="s">
        <v>513</v>
      </c>
      <c r="C572" s="244" t="s">
        <v>514</v>
      </c>
      <c r="D572" s="245" t="s">
        <v>112</v>
      </c>
      <c r="E572" s="246">
        <v>46.0155</v>
      </c>
      <c r="F572" s="358"/>
      <c r="G572" s="247">
        <f>E572*F572</f>
        <v>0</v>
      </c>
      <c r="H572" s="248">
        <v>0.04984</v>
      </c>
      <c r="I572" s="249">
        <f>E572*H572</f>
        <v>2.2934125200000004</v>
      </c>
      <c r="J572" s="248">
        <v>0</v>
      </c>
      <c r="K572" s="249">
        <f>E572*J572</f>
        <v>0</v>
      </c>
      <c r="O572" s="241">
        <v>2</v>
      </c>
      <c r="AA572" s="214">
        <v>1</v>
      </c>
      <c r="AB572" s="214">
        <v>1</v>
      </c>
      <c r="AC572" s="214">
        <v>1</v>
      </c>
      <c r="AZ572" s="214">
        <v>1</v>
      </c>
      <c r="BA572" s="214">
        <f>IF(AZ572=1,G572,0)</f>
        <v>0</v>
      </c>
      <c r="BB572" s="214">
        <f>IF(AZ572=2,G572,0)</f>
        <v>0</v>
      </c>
      <c r="BC572" s="214">
        <f>IF(AZ572=3,G572,0)</f>
        <v>0</v>
      </c>
      <c r="BD572" s="214">
        <f>IF(AZ572=4,G572,0)</f>
        <v>0</v>
      </c>
      <c r="BE572" s="214">
        <f>IF(AZ572=5,G572,0)</f>
        <v>0</v>
      </c>
      <c r="CA572" s="241">
        <v>1</v>
      </c>
      <c r="CB572" s="241">
        <v>1</v>
      </c>
    </row>
    <row r="573" spans="1:15" ht="12.75">
      <c r="A573" s="250"/>
      <c r="B573" s="253"/>
      <c r="C573" s="468" t="s">
        <v>181</v>
      </c>
      <c r="D573" s="469"/>
      <c r="E573" s="254">
        <v>0</v>
      </c>
      <c r="F573" s="359"/>
      <c r="G573" s="255"/>
      <c r="H573" s="256"/>
      <c r="I573" s="251"/>
      <c r="J573" s="257"/>
      <c r="K573" s="251"/>
      <c r="M573" s="252" t="s">
        <v>181</v>
      </c>
      <c r="O573" s="241"/>
    </row>
    <row r="574" spans="1:15" ht="12.75">
      <c r="A574" s="250"/>
      <c r="B574" s="253"/>
      <c r="C574" s="468" t="s">
        <v>432</v>
      </c>
      <c r="D574" s="469"/>
      <c r="E574" s="254">
        <v>1.84</v>
      </c>
      <c r="F574" s="359"/>
      <c r="G574" s="255"/>
      <c r="H574" s="256"/>
      <c r="I574" s="251"/>
      <c r="J574" s="257"/>
      <c r="K574" s="251"/>
      <c r="M574" s="252" t="s">
        <v>432</v>
      </c>
      <c r="O574" s="241"/>
    </row>
    <row r="575" spans="1:15" ht="12.75">
      <c r="A575" s="250"/>
      <c r="B575" s="253"/>
      <c r="C575" s="468" t="s">
        <v>185</v>
      </c>
      <c r="D575" s="469"/>
      <c r="E575" s="254">
        <v>0</v>
      </c>
      <c r="F575" s="359"/>
      <c r="G575" s="255"/>
      <c r="H575" s="256"/>
      <c r="I575" s="251"/>
      <c r="J575" s="257"/>
      <c r="K575" s="251"/>
      <c r="M575" s="252">
        <v>0</v>
      </c>
      <c r="O575" s="241"/>
    </row>
    <row r="576" spans="1:15" ht="12.75">
      <c r="A576" s="250"/>
      <c r="B576" s="253"/>
      <c r="C576" s="468" t="s">
        <v>186</v>
      </c>
      <c r="D576" s="469"/>
      <c r="E576" s="254">
        <v>0</v>
      </c>
      <c r="F576" s="359"/>
      <c r="G576" s="255"/>
      <c r="H576" s="256"/>
      <c r="I576" s="251"/>
      <c r="J576" s="257"/>
      <c r="K576" s="251"/>
      <c r="M576" s="252" t="s">
        <v>186</v>
      </c>
      <c r="O576" s="241"/>
    </row>
    <row r="577" spans="1:15" ht="12.75">
      <c r="A577" s="250"/>
      <c r="B577" s="253"/>
      <c r="C577" s="468" t="s">
        <v>433</v>
      </c>
      <c r="D577" s="469"/>
      <c r="E577" s="254">
        <v>6.216</v>
      </c>
      <c r="F577" s="359"/>
      <c r="G577" s="255"/>
      <c r="H577" s="256"/>
      <c r="I577" s="251"/>
      <c r="J577" s="257"/>
      <c r="K577" s="251"/>
      <c r="M577" s="252" t="s">
        <v>433</v>
      </c>
      <c r="O577" s="241"/>
    </row>
    <row r="578" spans="1:15" ht="12.75">
      <c r="A578" s="250"/>
      <c r="B578" s="253"/>
      <c r="C578" s="468" t="s">
        <v>434</v>
      </c>
      <c r="D578" s="469"/>
      <c r="E578" s="254">
        <v>0.78</v>
      </c>
      <c r="F578" s="359"/>
      <c r="G578" s="255"/>
      <c r="H578" s="256"/>
      <c r="I578" s="251"/>
      <c r="J578" s="257"/>
      <c r="K578" s="251"/>
      <c r="M578" s="252" t="s">
        <v>434</v>
      </c>
      <c r="O578" s="241"/>
    </row>
    <row r="579" spans="1:15" ht="12.75">
      <c r="A579" s="250"/>
      <c r="B579" s="253"/>
      <c r="C579" s="468" t="s">
        <v>435</v>
      </c>
      <c r="D579" s="469"/>
      <c r="E579" s="254">
        <v>4.032</v>
      </c>
      <c r="F579" s="359"/>
      <c r="G579" s="255"/>
      <c r="H579" s="256"/>
      <c r="I579" s="251"/>
      <c r="J579" s="257"/>
      <c r="K579" s="251"/>
      <c r="M579" s="252" t="s">
        <v>435</v>
      </c>
      <c r="O579" s="241"/>
    </row>
    <row r="580" spans="1:15" ht="12.75">
      <c r="A580" s="250"/>
      <c r="B580" s="253"/>
      <c r="C580" s="468" t="s">
        <v>436</v>
      </c>
      <c r="D580" s="469"/>
      <c r="E580" s="254">
        <v>1.3572</v>
      </c>
      <c r="F580" s="359"/>
      <c r="G580" s="255"/>
      <c r="H580" s="256"/>
      <c r="I580" s="251"/>
      <c r="J580" s="257"/>
      <c r="K580" s="251"/>
      <c r="M580" s="252" t="s">
        <v>436</v>
      </c>
      <c r="O580" s="241"/>
    </row>
    <row r="581" spans="1:15" ht="12.75">
      <c r="A581" s="250"/>
      <c r="B581" s="253"/>
      <c r="C581" s="468" t="s">
        <v>437</v>
      </c>
      <c r="D581" s="469"/>
      <c r="E581" s="254">
        <v>0.936</v>
      </c>
      <c r="F581" s="359"/>
      <c r="G581" s="255"/>
      <c r="H581" s="256"/>
      <c r="I581" s="251"/>
      <c r="J581" s="257"/>
      <c r="K581" s="251"/>
      <c r="M581" s="252" t="s">
        <v>437</v>
      </c>
      <c r="O581" s="241"/>
    </row>
    <row r="582" spans="1:15" ht="12.75">
      <c r="A582" s="250"/>
      <c r="B582" s="253"/>
      <c r="C582" s="468" t="s">
        <v>438</v>
      </c>
      <c r="D582" s="469"/>
      <c r="E582" s="254">
        <v>2.184</v>
      </c>
      <c r="F582" s="359"/>
      <c r="G582" s="255"/>
      <c r="H582" s="256"/>
      <c r="I582" s="251"/>
      <c r="J582" s="257"/>
      <c r="K582" s="251"/>
      <c r="M582" s="252" t="s">
        <v>438</v>
      </c>
      <c r="O582" s="241"/>
    </row>
    <row r="583" spans="1:15" ht="12.75">
      <c r="A583" s="250"/>
      <c r="B583" s="253"/>
      <c r="C583" s="468" t="s">
        <v>439</v>
      </c>
      <c r="D583" s="469"/>
      <c r="E583" s="254">
        <v>0.154</v>
      </c>
      <c r="F583" s="359"/>
      <c r="G583" s="255"/>
      <c r="H583" s="256"/>
      <c r="I583" s="251"/>
      <c r="J583" s="257"/>
      <c r="K583" s="251"/>
      <c r="M583" s="252" t="s">
        <v>439</v>
      </c>
      <c r="O583" s="241"/>
    </row>
    <row r="584" spans="1:15" ht="12.75">
      <c r="A584" s="250"/>
      <c r="B584" s="253"/>
      <c r="C584" s="468" t="s">
        <v>440</v>
      </c>
      <c r="D584" s="469"/>
      <c r="E584" s="254">
        <v>1.17</v>
      </c>
      <c r="F584" s="359"/>
      <c r="G584" s="255"/>
      <c r="H584" s="256"/>
      <c r="I584" s="251"/>
      <c r="J584" s="257"/>
      <c r="K584" s="251"/>
      <c r="M584" s="252" t="s">
        <v>440</v>
      </c>
      <c r="O584" s="241"/>
    </row>
    <row r="585" spans="1:15" ht="12.75">
      <c r="A585" s="250"/>
      <c r="B585" s="253"/>
      <c r="C585" s="468" t="s">
        <v>441</v>
      </c>
      <c r="D585" s="469"/>
      <c r="E585" s="254">
        <v>0.368</v>
      </c>
      <c r="F585" s="359"/>
      <c r="G585" s="255"/>
      <c r="H585" s="256"/>
      <c r="I585" s="251"/>
      <c r="J585" s="257"/>
      <c r="K585" s="251"/>
      <c r="M585" s="252" t="s">
        <v>441</v>
      </c>
      <c r="O585" s="241"/>
    </row>
    <row r="586" spans="1:15" ht="12.75">
      <c r="A586" s="250"/>
      <c r="B586" s="253"/>
      <c r="C586" s="468" t="s">
        <v>442</v>
      </c>
      <c r="D586" s="469"/>
      <c r="E586" s="254">
        <v>0.429</v>
      </c>
      <c r="F586" s="359"/>
      <c r="G586" s="255"/>
      <c r="H586" s="256"/>
      <c r="I586" s="251"/>
      <c r="J586" s="257"/>
      <c r="K586" s="251"/>
      <c r="M586" s="252" t="s">
        <v>442</v>
      </c>
      <c r="O586" s="241"/>
    </row>
    <row r="587" spans="1:15" ht="12.75">
      <c r="A587" s="250"/>
      <c r="B587" s="253"/>
      <c r="C587" s="468" t="s">
        <v>443</v>
      </c>
      <c r="D587" s="469"/>
      <c r="E587" s="254">
        <v>9.984</v>
      </c>
      <c r="F587" s="359"/>
      <c r="G587" s="255"/>
      <c r="H587" s="256"/>
      <c r="I587" s="251"/>
      <c r="J587" s="257"/>
      <c r="K587" s="251"/>
      <c r="M587" s="252" t="s">
        <v>443</v>
      </c>
      <c r="O587" s="241"/>
    </row>
    <row r="588" spans="1:15" ht="12.75">
      <c r="A588" s="250"/>
      <c r="B588" s="253"/>
      <c r="C588" s="468" t="s">
        <v>444</v>
      </c>
      <c r="D588" s="469"/>
      <c r="E588" s="254">
        <v>1.4208</v>
      </c>
      <c r="F588" s="359"/>
      <c r="G588" s="255"/>
      <c r="H588" s="256"/>
      <c r="I588" s="251"/>
      <c r="J588" s="257"/>
      <c r="K588" s="251"/>
      <c r="M588" s="252" t="s">
        <v>444</v>
      </c>
      <c r="O588" s="241"/>
    </row>
    <row r="589" spans="1:15" ht="12.75">
      <c r="A589" s="250"/>
      <c r="B589" s="253"/>
      <c r="C589" s="468" t="s">
        <v>445</v>
      </c>
      <c r="D589" s="469"/>
      <c r="E589" s="254">
        <v>6.24</v>
      </c>
      <c r="F589" s="359"/>
      <c r="G589" s="255"/>
      <c r="H589" s="256"/>
      <c r="I589" s="251"/>
      <c r="J589" s="257"/>
      <c r="K589" s="251"/>
      <c r="M589" s="252" t="s">
        <v>445</v>
      </c>
      <c r="O589" s="241"/>
    </row>
    <row r="590" spans="1:15" ht="12.75">
      <c r="A590" s="250"/>
      <c r="B590" s="253"/>
      <c r="C590" s="468" t="s">
        <v>446</v>
      </c>
      <c r="D590" s="469"/>
      <c r="E590" s="254">
        <v>2.028</v>
      </c>
      <c r="F590" s="359"/>
      <c r="G590" s="255"/>
      <c r="H590" s="256"/>
      <c r="I590" s="251"/>
      <c r="J590" s="257"/>
      <c r="K590" s="251"/>
      <c r="M590" s="252" t="s">
        <v>446</v>
      </c>
      <c r="O590" s="241"/>
    </row>
    <row r="591" spans="1:15" ht="12.75">
      <c r="A591" s="250"/>
      <c r="B591" s="253"/>
      <c r="C591" s="468" t="s">
        <v>447</v>
      </c>
      <c r="D591" s="469"/>
      <c r="E591" s="254">
        <v>3.12</v>
      </c>
      <c r="F591" s="359"/>
      <c r="G591" s="255"/>
      <c r="H591" s="256"/>
      <c r="I591" s="251"/>
      <c r="J591" s="257"/>
      <c r="K591" s="251"/>
      <c r="M591" s="252" t="s">
        <v>447</v>
      </c>
      <c r="O591" s="241"/>
    </row>
    <row r="592" spans="1:15" ht="12.75">
      <c r="A592" s="250"/>
      <c r="B592" s="253"/>
      <c r="C592" s="468" t="s">
        <v>448</v>
      </c>
      <c r="D592" s="469"/>
      <c r="E592" s="254">
        <v>0.414</v>
      </c>
      <c r="F592" s="359"/>
      <c r="G592" s="255"/>
      <c r="H592" s="256"/>
      <c r="I592" s="251"/>
      <c r="J592" s="257"/>
      <c r="K592" s="251"/>
      <c r="M592" s="252" t="s">
        <v>448</v>
      </c>
      <c r="O592" s="241"/>
    </row>
    <row r="593" spans="1:15" ht="12.75">
      <c r="A593" s="250"/>
      <c r="B593" s="253"/>
      <c r="C593" s="468" t="s">
        <v>449</v>
      </c>
      <c r="D593" s="469"/>
      <c r="E593" s="254">
        <v>0.828</v>
      </c>
      <c r="F593" s="359"/>
      <c r="G593" s="255"/>
      <c r="H593" s="256"/>
      <c r="I593" s="251"/>
      <c r="J593" s="257"/>
      <c r="K593" s="251"/>
      <c r="M593" s="252" t="s">
        <v>449</v>
      </c>
      <c r="O593" s="241"/>
    </row>
    <row r="594" spans="1:15" ht="12.75">
      <c r="A594" s="250"/>
      <c r="B594" s="253"/>
      <c r="C594" s="468" t="s">
        <v>450</v>
      </c>
      <c r="D594" s="469"/>
      <c r="E594" s="254">
        <v>1.656</v>
      </c>
      <c r="F594" s="359"/>
      <c r="G594" s="255"/>
      <c r="H594" s="256"/>
      <c r="I594" s="251"/>
      <c r="J594" s="257"/>
      <c r="K594" s="251"/>
      <c r="M594" s="252" t="s">
        <v>450</v>
      </c>
      <c r="O594" s="241"/>
    </row>
    <row r="595" spans="1:15" ht="12.75">
      <c r="A595" s="250"/>
      <c r="B595" s="253"/>
      <c r="C595" s="468" t="s">
        <v>451</v>
      </c>
      <c r="D595" s="469"/>
      <c r="E595" s="254">
        <v>0.1955</v>
      </c>
      <c r="F595" s="359"/>
      <c r="G595" s="255"/>
      <c r="H595" s="256"/>
      <c r="I595" s="251"/>
      <c r="J595" s="257"/>
      <c r="K595" s="251"/>
      <c r="M595" s="252" t="s">
        <v>451</v>
      </c>
      <c r="O595" s="241"/>
    </row>
    <row r="596" spans="1:15" ht="12.75">
      <c r="A596" s="250"/>
      <c r="B596" s="253"/>
      <c r="C596" s="468" t="s">
        <v>452</v>
      </c>
      <c r="D596" s="469"/>
      <c r="E596" s="254">
        <v>0.312</v>
      </c>
      <c r="F596" s="359"/>
      <c r="G596" s="255"/>
      <c r="H596" s="256"/>
      <c r="I596" s="251"/>
      <c r="J596" s="257"/>
      <c r="K596" s="251"/>
      <c r="M596" s="252" t="s">
        <v>452</v>
      </c>
      <c r="O596" s="241"/>
    </row>
    <row r="597" spans="1:15" ht="12.75">
      <c r="A597" s="250"/>
      <c r="B597" s="253"/>
      <c r="C597" s="468" t="s">
        <v>453</v>
      </c>
      <c r="D597" s="469"/>
      <c r="E597" s="254">
        <v>0.351</v>
      </c>
      <c r="F597" s="359"/>
      <c r="G597" s="255"/>
      <c r="H597" s="256"/>
      <c r="I597" s="251"/>
      <c r="J597" s="257"/>
      <c r="K597" s="251"/>
      <c r="M597" s="252" t="s">
        <v>453</v>
      </c>
      <c r="O597" s="241"/>
    </row>
    <row r="598" spans="1:15" ht="12.75">
      <c r="A598" s="250"/>
      <c r="B598" s="253"/>
      <c r="C598" s="470" t="s">
        <v>128</v>
      </c>
      <c r="D598" s="469"/>
      <c r="E598" s="278">
        <v>46.0155</v>
      </c>
      <c r="F598" s="359"/>
      <c r="G598" s="255"/>
      <c r="H598" s="256"/>
      <c r="I598" s="251"/>
      <c r="J598" s="257"/>
      <c r="K598" s="251"/>
      <c r="M598" s="252" t="s">
        <v>128</v>
      </c>
      <c r="O598" s="241"/>
    </row>
    <row r="599" spans="1:80" ht="12.75">
      <c r="A599" s="242">
        <v>74</v>
      </c>
      <c r="B599" s="243" t="s">
        <v>515</v>
      </c>
      <c r="C599" s="244" t="s">
        <v>516</v>
      </c>
      <c r="D599" s="245" t="s">
        <v>112</v>
      </c>
      <c r="E599" s="246">
        <v>12.1</v>
      </c>
      <c r="F599" s="358"/>
      <c r="G599" s="247">
        <f>E599*F599</f>
        <v>0</v>
      </c>
      <c r="H599" s="248">
        <v>0.24</v>
      </c>
      <c r="I599" s="249">
        <f>E599*H599</f>
        <v>2.904</v>
      </c>
      <c r="J599" s="248">
        <v>0</v>
      </c>
      <c r="K599" s="249">
        <f>E599*J599</f>
        <v>0</v>
      </c>
      <c r="O599" s="241">
        <v>2</v>
      </c>
      <c r="AA599" s="214">
        <v>1</v>
      </c>
      <c r="AB599" s="214">
        <v>1</v>
      </c>
      <c r="AC599" s="214">
        <v>1</v>
      </c>
      <c r="AZ599" s="214">
        <v>1</v>
      </c>
      <c r="BA599" s="214">
        <f>IF(AZ599=1,G599,0)</f>
        <v>0</v>
      </c>
      <c r="BB599" s="214">
        <f>IF(AZ599=2,G599,0)</f>
        <v>0</v>
      </c>
      <c r="BC599" s="214">
        <f>IF(AZ599=3,G599,0)</f>
        <v>0</v>
      </c>
      <c r="BD599" s="214">
        <f>IF(AZ599=4,G599,0)</f>
        <v>0</v>
      </c>
      <c r="BE599" s="214">
        <f>IF(AZ599=5,G599,0)</f>
        <v>0</v>
      </c>
      <c r="CA599" s="241">
        <v>1</v>
      </c>
      <c r="CB599" s="241">
        <v>1</v>
      </c>
    </row>
    <row r="600" spans="1:15" ht="12.75">
      <c r="A600" s="250"/>
      <c r="B600" s="253"/>
      <c r="C600" s="468" t="s">
        <v>113</v>
      </c>
      <c r="D600" s="469"/>
      <c r="E600" s="254">
        <v>0</v>
      </c>
      <c r="F600" s="359"/>
      <c r="G600" s="255"/>
      <c r="H600" s="256"/>
      <c r="I600" s="251"/>
      <c r="J600" s="257"/>
      <c r="K600" s="251"/>
      <c r="M600" s="252" t="s">
        <v>113</v>
      </c>
      <c r="O600" s="241"/>
    </row>
    <row r="601" spans="1:15" ht="12.75">
      <c r="A601" s="250"/>
      <c r="B601" s="253"/>
      <c r="C601" s="468" t="s">
        <v>228</v>
      </c>
      <c r="D601" s="469"/>
      <c r="E601" s="254">
        <v>12.1</v>
      </c>
      <c r="F601" s="359"/>
      <c r="G601" s="255"/>
      <c r="H601" s="256"/>
      <c r="I601" s="251"/>
      <c r="J601" s="257"/>
      <c r="K601" s="251"/>
      <c r="M601" s="252" t="s">
        <v>228</v>
      </c>
      <c r="O601" s="241"/>
    </row>
    <row r="602" spans="1:80" ht="12.75">
      <c r="A602" s="242">
        <v>75</v>
      </c>
      <c r="B602" s="243" t="s">
        <v>517</v>
      </c>
      <c r="C602" s="244" t="s">
        <v>518</v>
      </c>
      <c r="D602" s="245" t="s">
        <v>112</v>
      </c>
      <c r="E602" s="246">
        <v>12.1</v>
      </c>
      <c r="F602" s="358"/>
      <c r="G602" s="247">
        <f>E602*F602</f>
        <v>0</v>
      </c>
      <c r="H602" s="248">
        <v>0</v>
      </c>
      <c r="I602" s="249">
        <f>E602*H602</f>
        <v>0</v>
      </c>
      <c r="J602" s="248">
        <v>0</v>
      </c>
      <c r="K602" s="249">
        <f>E602*J602</f>
        <v>0</v>
      </c>
      <c r="O602" s="241">
        <v>2</v>
      </c>
      <c r="AA602" s="214">
        <v>1</v>
      </c>
      <c r="AB602" s="214">
        <v>1</v>
      </c>
      <c r="AC602" s="214">
        <v>1</v>
      </c>
      <c r="AZ602" s="214">
        <v>1</v>
      </c>
      <c r="BA602" s="214">
        <f>IF(AZ602=1,G602,0)</f>
        <v>0</v>
      </c>
      <c r="BB602" s="214">
        <f>IF(AZ602=2,G602,0)</f>
        <v>0</v>
      </c>
      <c r="BC602" s="214">
        <f>IF(AZ602=3,G602,0)</f>
        <v>0</v>
      </c>
      <c r="BD602" s="214">
        <f>IF(AZ602=4,G602,0)</f>
        <v>0</v>
      </c>
      <c r="BE602" s="214">
        <f>IF(AZ602=5,G602,0)</f>
        <v>0</v>
      </c>
      <c r="CA602" s="241">
        <v>1</v>
      </c>
      <c r="CB602" s="241">
        <v>1</v>
      </c>
    </row>
    <row r="603" spans="1:15" ht="12.75">
      <c r="A603" s="250"/>
      <c r="B603" s="253"/>
      <c r="C603" s="468" t="s">
        <v>113</v>
      </c>
      <c r="D603" s="469"/>
      <c r="E603" s="254">
        <v>0</v>
      </c>
      <c r="F603" s="359"/>
      <c r="G603" s="255"/>
      <c r="H603" s="256"/>
      <c r="I603" s="251"/>
      <c r="J603" s="257"/>
      <c r="K603" s="251"/>
      <c r="M603" s="252" t="s">
        <v>113</v>
      </c>
      <c r="O603" s="241"/>
    </row>
    <row r="604" spans="1:15" ht="12.75">
      <c r="A604" s="250"/>
      <c r="B604" s="253"/>
      <c r="C604" s="468" t="s">
        <v>228</v>
      </c>
      <c r="D604" s="469"/>
      <c r="E604" s="254">
        <v>12.1</v>
      </c>
      <c r="F604" s="359"/>
      <c r="G604" s="255"/>
      <c r="H604" s="256"/>
      <c r="I604" s="251"/>
      <c r="J604" s="257"/>
      <c r="K604" s="251"/>
      <c r="M604" s="252" t="s">
        <v>228</v>
      </c>
      <c r="O604" s="241"/>
    </row>
    <row r="605" spans="1:80" ht="22.5">
      <c r="A605" s="242">
        <v>76</v>
      </c>
      <c r="B605" s="243" t="s">
        <v>519</v>
      </c>
      <c r="C605" s="244" t="s">
        <v>520</v>
      </c>
      <c r="D605" s="245" t="s">
        <v>112</v>
      </c>
      <c r="E605" s="246">
        <v>3.47</v>
      </c>
      <c r="F605" s="358"/>
      <c r="G605" s="247">
        <f>E605*F605</f>
        <v>0</v>
      </c>
      <c r="H605" s="248">
        <v>0</v>
      </c>
      <c r="I605" s="249">
        <f>E605*H605</f>
        <v>0</v>
      </c>
      <c r="J605" s="248">
        <v>0</v>
      </c>
      <c r="K605" s="249">
        <f>E605*J605</f>
        <v>0</v>
      </c>
      <c r="O605" s="241">
        <v>2</v>
      </c>
      <c r="AA605" s="214">
        <v>2</v>
      </c>
      <c r="AB605" s="214">
        <v>1</v>
      </c>
      <c r="AC605" s="214">
        <v>1</v>
      </c>
      <c r="AZ605" s="214">
        <v>1</v>
      </c>
      <c r="BA605" s="214">
        <f>IF(AZ605=1,G605,0)</f>
        <v>0</v>
      </c>
      <c r="BB605" s="214">
        <f>IF(AZ605=2,G605,0)</f>
        <v>0</v>
      </c>
      <c r="BC605" s="214">
        <f>IF(AZ605=3,G605,0)</f>
        <v>0</v>
      </c>
      <c r="BD605" s="214">
        <f>IF(AZ605=4,G605,0)</f>
        <v>0</v>
      </c>
      <c r="BE605" s="214">
        <f>IF(AZ605=5,G605,0)</f>
        <v>0</v>
      </c>
      <c r="CA605" s="241">
        <v>2</v>
      </c>
      <c r="CB605" s="241">
        <v>1</v>
      </c>
    </row>
    <row r="606" spans="1:15" ht="12.75">
      <c r="A606" s="250"/>
      <c r="B606" s="253"/>
      <c r="C606" s="468" t="s">
        <v>181</v>
      </c>
      <c r="D606" s="469"/>
      <c r="E606" s="254">
        <v>0</v>
      </c>
      <c r="F606" s="359"/>
      <c r="G606" s="255"/>
      <c r="H606" s="256"/>
      <c r="I606" s="251"/>
      <c r="J606" s="257"/>
      <c r="K606" s="251"/>
      <c r="M606" s="252" t="s">
        <v>181</v>
      </c>
      <c r="O606" s="241"/>
    </row>
    <row r="607" spans="1:15" ht="12.75">
      <c r="A607" s="250"/>
      <c r="B607" s="253"/>
      <c r="C607" s="468" t="s">
        <v>521</v>
      </c>
      <c r="D607" s="469"/>
      <c r="E607" s="254">
        <v>0.9</v>
      </c>
      <c r="F607" s="359"/>
      <c r="G607" s="255"/>
      <c r="H607" s="256"/>
      <c r="I607" s="251"/>
      <c r="J607" s="257"/>
      <c r="K607" s="251"/>
      <c r="M607" s="252" t="s">
        <v>521</v>
      </c>
      <c r="O607" s="241"/>
    </row>
    <row r="608" spans="1:15" ht="12.75">
      <c r="A608" s="250"/>
      <c r="B608" s="253"/>
      <c r="C608" s="468" t="s">
        <v>522</v>
      </c>
      <c r="D608" s="469"/>
      <c r="E608" s="254">
        <v>2.57</v>
      </c>
      <c r="F608" s="359"/>
      <c r="G608" s="255"/>
      <c r="H608" s="256"/>
      <c r="I608" s="251"/>
      <c r="J608" s="257"/>
      <c r="K608" s="251"/>
      <c r="M608" s="252" t="s">
        <v>522</v>
      </c>
      <c r="O608" s="241"/>
    </row>
    <row r="609" spans="1:15" ht="12.75">
      <c r="A609" s="250"/>
      <c r="B609" s="253"/>
      <c r="C609" s="470" t="s">
        <v>128</v>
      </c>
      <c r="D609" s="469"/>
      <c r="E609" s="278">
        <v>3.4699999999999998</v>
      </c>
      <c r="F609" s="359"/>
      <c r="G609" s="255"/>
      <c r="H609" s="256"/>
      <c r="I609" s="251"/>
      <c r="J609" s="257"/>
      <c r="K609" s="251"/>
      <c r="M609" s="252" t="s">
        <v>128</v>
      </c>
      <c r="O609" s="241"/>
    </row>
    <row r="610" spans="1:80" ht="22.5">
      <c r="A610" s="242">
        <v>77</v>
      </c>
      <c r="B610" s="243" t="s">
        <v>523</v>
      </c>
      <c r="C610" s="244" t="s">
        <v>524</v>
      </c>
      <c r="D610" s="245" t="s">
        <v>112</v>
      </c>
      <c r="E610" s="246">
        <v>88.9</v>
      </c>
      <c r="F610" s="358"/>
      <c r="G610" s="247">
        <f>E610*F610</f>
        <v>0</v>
      </c>
      <c r="H610" s="248">
        <v>0.01299</v>
      </c>
      <c r="I610" s="249">
        <f>E610*H610</f>
        <v>1.154811</v>
      </c>
      <c r="J610" s="248"/>
      <c r="K610" s="249">
        <f>E610*J610</f>
        <v>0</v>
      </c>
      <c r="O610" s="241">
        <v>2</v>
      </c>
      <c r="AA610" s="214">
        <v>12</v>
      </c>
      <c r="AB610" s="214">
        <v>0</v>
      </c>
      <c r="AC610" s="214">
        <v>180</v>
      </c>
      <c r="AZ610" s="214">
        <v>1</v>
      </c>
      <c r="BA610" s="214">
        <f>IF(AZ610=1,G610,0)</f>
        <v>0</v>
      </c>
      <c r="BB610" s="214">
        <f>IF(AZ610=2,G610,0)</f>
        <v>0</v>
      </c>
      <c r="BC610" s="214">
        <f>IF(AZ610=3,G610,0)</f>
        <v>0</v>
      </c>
      <c r="BD610" s="214">
        <f>IF(AZ610=4,G610,0)</f>
        <v>0</v>
      </c>
      <c r="BE610" s="214">
        <f>IF(AZ610=5,G610,0)</f>
        <v>0</v>
      </c>
      <c r="CA610" s="241">
        <v>12</v>
      </c>
      <c r="CB610" s="241">
        <v>0</v>
      </c>
    </row>
    <row r="611" spans="1:15" ht="12.75">
      <c r="A611" s="250"/>
      <c r="B611" s="253"/>
      <c r="C611" s="468" t="s">
        <v>113</v>
      </c>
      <c r="D611" s="469"/>
      <c r="E611" s="254">
        <v>0</v>
      </c>
      <c r="F611" s="359"/>
      <c r="G611" s="255"/>
      <c r="H611" s="256"/>
      <c r="I611" s="251"/>
      <c r="J611" s="257"/>
      <c r="K611" s="251"/>
      <c r="M611" s="252" t="s">
        <v>113</v>
      </c>
      <c r="O611" s="241"/>
    </row>
    <row r="612" spans="1:15" ht="12.75">
      <c r="A612" s="250"/>
      <c r="B612" s="253"/>
      <c r="C612" s="468" t="s">
        <v>525</v>
      </c>
      <c r="D612" s="469"/>
      <c r="E612" s="254">
        <v>88.9</v>
      </c>
      <c r="F612" s="359"/>
      <c r="G612" s="255"/>
      <c r="H612" s="256"/>
      <c r="I612" s="251"/>
      <c r="J612" s="257"/>
      <c r="K612" s="251"/>
      <c r="M612" s="252" t="s">
        <v>525</v>
      </c>
      <c r="O612" s="241"/>
    </row>
    <row r="613" spans="1:80" ht="22.5">
      <c r="A613" s="242">
        <v>78</v>
      </c>
      <c r="B613" s="243" t="s">
        <v>526</v>
      </c>
      <c r="C613" s="244" t="s">
        <v>527</v>
      </c>
      <c r="D613" s="245" t="s">
        <v>112</v>
      </c>
      <c r="E613" s="246">
        <v>88.9</v>
      </c>
      <c r="F613" s="358"/>
      <c r="G613" s="247">
        <f>E613*F613</f>
        <v>0</v>
      </c>
      <c r="H613" s="248">
        <v>0.01299</v>
      </c>
      <c r="I613" s="249">
        <f>E613*H613</f>
        <v>1.154811</v>
      </c>
      <c r="J613" s="248"/>
      <c r="K613" s="249">
        <f>E613*J613</f>
        <v>0</v>
      </c>
      <c r="O613" s="241">
        <v>2</v>
      </c>
      <c r="AA613" s="214">
        <v>12</v>
      </c>
      <c r="AB613" s="214">
        <v>0</v>
      </c>
      <c r="AC613" s="214">
        <v>179</v>
      </c>
      <c r="AZ613" s="214">
        <v>1</v>
      </c>
      <c r="BA613" s="214">
        <f>IF(AZ613=1,G613,0)</f>
        <v>0</v>
      </c>
      <c r="BB613" s="214">
        <f>IF(AZ613=2,G613,0)</f>
        <v>0</v>
      </c>
      <c r="BC613" s="214">
        <f>IF(AZ613=3,G613,0)</f>
        <v>0</v>
      </c>
      <c r="BD613" s="214">
        <f>IF(AZ613=4,G613,0)</f>
        <v>0</v>
      </c>
      <c r="BE613" s="214">
        <f>IF(AZ613=5,G613,0)</f>
        <v>0</v>
      </c>
      <c r="CA613" s="241">
        <v>12</v>
      </c>
      <c r="CB613" s="241">
        <v>0</v>
      </c>
    </row>
    <row r="614" spans="1:15" ht="12.75">
      <c r="A614" s="250"/>
      <c r="B614" s="253"/>
      <c r="C614" s="468" t="s">
        <v>113</v>
      </c>
      <c r="D614" s="469"/>
      <c r="E614" s="254">
        <v>0</v>
      </c>
      <c r="F614" s="359"/>
      <c r="G614" s="255"/>
      <c r="H614" s="256"/>
      <c r="I614" s="251"/>
      <c r="J614" s="257"/>
      <c r="K614" s="251"/>
      <c r="M614" s="252" t="s">
        <v>113</v>
      </c>
      <c r="O614" s="241"/>
    </row>
    <row r="615" spans="1:15" ht="12.75">
      <c r="A615" s="250"/>
      <c r="B615" s="253"/>
      <c r="C615" s="468" t="s">
        <v>525</v>
      </c>
      <c r="D615" s="469"/>
      <c r="E615" s="254">
        <v>88.9</v>
      </c>
      <c r="F615" s="359"/>
      <c r="G615" s="255"/>
      <c r="H615" s="256"/>
      <c r="I615" s="251"/>
      <c r="J615" s="257"/>
      <c r="K615" s="251"/>
      <c r="M615" s="252" t="s">
        <v>525</v>
      </c>
      <c r="O615" s="241"/>
    </row>
    <row r="616" spans="1:80" ht="12.75">
      <c r="A616" s="242">
        <v>79</v>
      </c>
      <c r="B616" s="243" t="s">
        <v>528</v>
      </c>
      <c r="C616" s="244" t="s">
        <v>529</v>
      </c>
      <c r="D616" s="245" t="s">
        <v>112</v>
      </c>
      <c r="E616" s="246">
        <v>88.9</v>
      </c>
      <c r="F616" s="358"/>
      <c r="G616" s="247">
        <f>E616*F616</f>
        <v>0</v>
      </c>
      <c r="H616" s="248">
        <v>0.00693</v>
      </c>
      <c r="I616" s="249">
        <f>E616*H616</f>
        <v>0.6160770000000001</v>
      </c>
      <c r="J616" s="248"/>
      <c r="K616" s="249">
        <f>E616*J616</f>
        <v>0</v>
      </c>
      <c r="O616" s="241">
        <v>2</v>
      </c>
      <c r="AA616" s="214">
        <v>12</v>
      </c>
      <c r="AB616" s="214">
        <v>0</v>
      </c>
      <c r="AC616" s="214">
        <v>178</v>
      </c>
      <c r="AZ616" s="214">
        <v>1</v>
      </c>
      <c r="BA616" s="214">
        <f>IF(AZ616=1,G616,0)</f>
        <v>0</v>
      </c>
      <c r="BB616" s="214">
        <f>IF(AZ616=2,G616,0)</f>
        <v>0</v>
      </c>
      <c r="BC616" s="214">
        <f>IF(AZ616=3,G616,0)</f>
        <v>0</v>
      </c>
      <c r="BD616" s="214">
        <f>IF(AZ616=4,G616,0)</f>
        <v>0</v>
      </c>
      <c r="BE616" s="214">
        <f>IF(AZ616=5,G616,0)</f>
        <v>0</v>
      </c>
      <c r="CA616" s="241">
        <v>12</v>
      </c>
      <c r="CB616" s="241">
        <v>0</v>
      </c>
    </row>
    <row r="617" spans="1:15" ht="12.75">
      <c r="A617" s="250"/>
      <c r="B617" s="253"/>
      <c r="C617" s="468" t="s">
        <v>113</v>
      </c>
      <c r="D617" s="469"/>
      <c r="E617" s="254">
        <v>0</v>
      </c>
      <c r="F617" s="359"/>
      <c r="G617" s="255"/>
      <c r="H617" s="256"/>
      <c r="I617" s="251"/>
      <c r="J617" s="257"/>
      <c r="K617" s="251"/>
      <c r="M617" s="252" t="s">
        <v>113</v>
      </c>
      <c r="O617" s="241"/>
    </row>
    <row r="618" spans="1:15" ht="12.75">
      <c r="A618" s="250"/>
      <c r="B618" s="253"/>
      <c r="C618" s="468" t="s">
        <v>525</v>
      </c>
      <c r="D618" s="469"/>
      <c r="E618" s="254">
        <v>88.9</v>
      </c>
      <c r="F618" s="359"/>
      <c r="G618" s="255"/>
      <c r="H618" s="256"/>
      <c r="I618" s="251"/>
      <c r="J618" s="257"/>
      <c r="K618" s="251"/>
      <c r="M618" s="252" t="s">
        <v>525</v>
      </c>
      <c r="O618" s="241"/>
    </row>
    <row r="619" spans="1:57" ht="12.75">
      <c r="A619" s="258"/>
      <c r="B619" s="259" t="s">
        <v>102</v>
      </c>
      <c r="C619" s="260" t="s">
        <v>507</v>
      </c>
      <c r="D619" s="261"/>
      <c r="E619" s="262"/>
      <c r="F619" s="360"/>
      <c r="G619" s="264">
        <f>SUM(G565:G618)</f>
        <v>0</v>
      </c>
      <c r="H619" s="265"/>
      <c r="I619" s="266">
        <f>SUM(I565:I618)</f>
        <v>49.32176902</v>
      </c>
      <c r="J619" s="265"/>
      <c r="K619" s="266">
        <f>SUM(K565:K618)</f>
        <v>0</v>
      </c>
      <c r="O619" s="241">
        <v>4</v>
      </c>
      <c r="BA619" s="267">
        <f>SUM(BA565:BA618)</f>
        <v>0</v>
      </c>
      <c r="BB619" s="267">
        <f>SUM(BB565:BB618)</f>
        <v>0</v>
      </c>
      <c r="BC619" s="267">
        <f>SUM(BC565:BC618)</f>
        <v>0</v>
      </c>
      <c r="BD619" s="267">
        <f>SUM(BD565:BD618)</f>
        <v>0</v>
      </c>
      <c r="BE619" s="267">
        <f>SUM(BE565:BE618)</f>
        <v>0</v>
      </c>
    </row>
    <row r="620" spans="1:15" ht="12.75">
      <c r="A620" s="231" t="s">
        <v>98</v>
      </c>
      <c r="B620" s="232" t="s">
        <v>530</v>
      </c>
      <c r="C620" s="233" t="s">
        <v>531</v>
      </c>
      <c r="D620" s="234"/>
      <c r="E620" s="235"/>
      <c r="F620" s="361"/>
      <c r="G620" s="236"/>
      <c r="H620" s="237"/>
      <c r="I620" s="238"/>
      <c r="J620" s="239"/>
      <c r="K620" s="240"/>
      <c r="O620" s="241">
        <v>1</v>
      </c>
    </row>
    <row r="621" spans="1:80" ht="22.5">
      <c r="A621" s="242">
        <v>80</v>
      </c>
      <c r="B621" s="243" t="s">
        <v>533</v>
      </c>
      <c r="C621" s="244" t="s">
        <v>534</v>
      </c>
      <c r="D621" s="245" t="s">
        <v>120</v>
      </c>
      <c r="E621" s="246">
        <v>9.5</v>
      </c>
      <c r="F621" s="358"/>
      <c r="G621" s="247">
        <f>E621*F621</f>
        <v>0</v>
      </c>
      <c r="H621" s="248">
        <v>0.83013</v>
      </c>
      <c r="I621" s="249">
        <f>E621*H621</f>
        <v>7.886235</v>
      </c>
      <c r="J621" s="248"/>
      <c r="K621" s="249">
        <f>E621*J621</f>
        <v>0</v>
      </c>
      <c r="O621" s="241">
        <v>2</v>
      </c>
      <c r="AA621" s="214">
        <v>12</v>
      </c>
      <c r="AB621" s="214">
        <v>0</v>
      </c>
      <c r="AC621" s="214">
        <v>235</v>
      </c>
      <c r="AZ621" s="214">
        <v>1</v>
      </c>
      <c r="BA621" s="214">
        <f>IF(AZ621=1,G621,0)</f>
        <v>0</v>
      </c>
      <c r="BB621" s="214">
        <f>IF(AZ621=2,G621,0)</f>
        <v>0</v>
      </c>
      <c r="BC621" s="214">
        <f>IF(AZ621=3,G621,0)</f>
        <v>0</v>
      </c>
      <c r="BD621" s="214">
        <f>IF(AZ621=4,G621,0)</f>
        <v>0</v>
      </c>
      <c r="BE621" s="214">
        <f>IF(AZ621=5,G621,0)</f>
        <v>0</v>
      </c>
      <c r="CA621" s="241">
        <v>12</v>
      </c>
      <c r="CB621" s="241">
        <v>0</v>
      </c>
    </row>
    <row r="622" spans="1:15" ht="12.75">
      <c r="A622" s="250"/>
      <c r="B622" s="253"/>
      <c r="C622" s="468" t="s">
        <v>535</v>
      </c>
      <c r="D622" s="469"/>
      <c r="E622" s="254">
        <v>9.5</v>
      </c>
      <c r="F622" s="359"/>
      <c r="G622" s="255"/>
      <c r="H622" s="256"/>
      <c r="I622" s="251"/>
      <c r="J622" s="257"/>
      <c r="K622" s="251"/>
      <c r="M622" s="252" t="s">
        <v>535</v>
      </c>
      <c r="O622" s="241"/>
    </row>
    <row r="623" spans="1:57" ht="12.75">
      <c r="A623" s="258"/>
      <c r="B623" s="259" t="s">
        <v>102</v>
      </c>
      <c r="C623" s="260" t="s">
        <v>532</v>
      </c>
      <c r="D623" s="261"/>
      <c r="E623" s="262"/>
      <c r="F623" s="360"/>
      <c r="G623" s="264">
        <f>SUM(G620:G622)</f>
        <v>0</v>
      </c>
      <c r="H623" s="265"/>
      <c r="I623" s="266">
        <f>SUM(I620:I622)</f>
        <v>7.886235</v>
      </c>
      <c r="J623" s="265"/>
      <c r="K623" s="266">
        <f>SUM(K620:K622)</f>
        <v>0</v>
      </c>
      <c r="O623" s="241">
        <v>4</v>
      </c>
      <c r="BA623" s="267">
        <f>SUM(BA620:BA622)</f>
        <v>0</v>
      </c>
      <c r="BB623" s="267">
        <f>SUM(BB620:BB622)</f>
        <v>0</v>
      </c>
      <c r="BC623" s="267">
        <f>SUM(BC620:BC622)</f>
        <v>0</v>
      </c>
      <c r="BD623" s="267">
        <f>SUM(BD620:BD622)</f>
        <v>0</v>
      </c>
      <c r="BE623" s="267">
        <f>SUM(BE620:BE622)</f>
        <v>0</v>
      </c>
    </row>
    <row r="624" spans="1:15" ht="12.75">
      <c r="A624" s="231" t="s">
        <v>98</v>
      </c>
      <c r="B624" s="232" t="s">
        <v>536</v>
      </c>
      <c r="C624" s="233" t="s">
        <v>537</v>
      </c>
      <c r="D624" s="234"/>
      <c r="E624" s="235"/>
      <c r="F624" s="361"/>
      <c r="G624" s="236"/>
      <c r="H624" s="237"/>
      <c r="I624" s="238"/>
      <c r="J624" s="239"/>
      <c r="K624" s="240"/>
      <c r="O624" s="241">
        <v>1</v>
      </c>
    </row>
    <row r="625" spans="1:80" ht="12.75">
      <c r="A625" s="242">
        <v>81</v>
      </c>
      <c r="B625" s="243" t="s">
        <v>539</v>
      </c>
      <c r="C625" s="244" t="s">
        <v>540</v>
      </c>
      <c r="D625" s="245" t="s">
        <v>112</v>
      </c>
      <c r="E625" s="246">
        <v>45000</v>
      </c>
      <c r="F625" s="358"/>
      <c r="G625" s="247">
        <f>E625*F625</f>
        <v>0</v>
      </c>
      <c r="H625" s="248">
        <v>0</v>
      </c>
      <c r="I625" s="249">
        <f>E625*H625</f>
        <v>0</v>
      </c>
      <c r="J625" s="248">
        <v>0</v>
      </c>
      <c r="K625" s="249">
        <f>E625*J625</f>
        <v>0</v>
      </c>
      <c r="O625" s="241">
        <v>2</v>
      </c>
      <c r="AA625" s="214">
        <v>1</v>
      </c>
      <c r="AB625" s="214">
        <v>1</v>
      </c>
      <c r="AC625" s="214">
        <v>1</v>
      </c>
      <c r="AZ625" s="214">
        <v>1</v>
      </c>
      <c r="BA625" s="214">
        <f>IF(AZ625=1,G625,0)</f>
        <v>0</v>
      </c>
      <c r="BB625" s="214">
        <f>IF(AZ625=2,G625,0)</f>
        <v>0</v>
      </c>
      <c r="BC625" s="214">
        <f>IF(AZ625=3,G625,0)</f>
        <v>0</v>
      </c>
      <c r="BD625" s="214">
        <f>IF(AZ625=4,G625,0)</f>
        <v>0</v>
      </c>
      <c r="BE625" s="214">
        <f>IF(AZ625=5,G625,0)</f>
        <v>0</v>
      </c>
      <c r="CA625" s="241">
        <v>1</v>
      </c>
      <c r="CB625" s="241">
        <v>1</v>
      </c>
    </row>
    <row r="626" spans="1:15" ht="12.75">
      <c r="A626" s="250"/>
      <c r="B626" s="253"/>
      <c r="C626" s="468" t="s">
        <v>541</v>
      </c>
      <c r="D626" s="469"/>
      <c r="E626" s="254">
        <v>0</v>
      </c>
      <c r="F626" s="359"/>
      <c r="G626" s="255"/>
      <c r="H626" s="256"/>
      <c r="I626" s="251"/>
      <c r="J626" s="257"/>
      <c r="K626" s="251"/>
      <c r="M626" s="252" t="s">
        <v>541</v>
      </c>
      <c r="O626" s="241"/>
    </row>
    <row r="627" spans="1:15" ht="12.75">
      <c r="A627" s="250"/>
      <c r="B627" s="253"/>
      <c r="C627" s="468" t="s">
        <v>542</v>
      </c>
      <c r="D627" s="469"/>
      <c r="E627" s="254">
        <v>45000</v>
      </c>
      <c r="F627" s="359"/>
      <c r="G627" s="255"/>
      <c r="H627" s="256"/>
      <c r="I627" s="251"/>
      <c r="J627" s="257"/>
      <c r="K627" s="251"/>
      <c r="M627" s="252" t="s">
        <v>542</v>
      </c>
      <c r="O627" s="241"/>
    </row>
    <row r="628" spans="1:57" ht="12.75">
      <c r="A628" s="258"/>
      <c r="B628" s="259" t="s">
        <v>102</v>
      </c>
      <c r="C628" s="260" t="s">
        <v>538</v>
      </c>
      <c r="D628" s="261"/>
      <c r="E628" s="262"/>
      <c r="F628" s="360"/>
      <c r="G628" s="264">
        <f>SUM(G624:G627)</f>
        <v>0</v>
      </c>
      <c r="H628" s="265"/>
      <c r="I628" s="266">
        <f>SUM(I624:I627)</f>
        <v>0</v>
      </c>
      <c r="J628" s="265"/>
      <c r="K628" s="266">
        <f>SUM(K624:K627)</f>
        <v>0</v>
      </c>
      <c r="O628" s="241">
        <v>4</v>
      </c>
      <c r="BA628" s="267">
        <f>SUM(BA624:BA627)</f>
        <v>0</v>
      </c>
      <c r="BB628" s="267">
        <f>SUM(BB624:BB627)</f>
        <v>0</v>
      </c>
      <c r="BC628" s="267">
        <f>SUM(BC624:BC627)</f>
        <v>0</v>
      </c>
      <c r="BD628" s="267">
        <f>SUM(BD624:BD627)</f>
        <v>0</v>
      </c>
      <c r="BE628" s="267">
        <f>SUM(BE624:BE627)</f>
        <v>0</v>
      </c>
    </row>
    <row r="629" spans="1:15" ht="12.75">
      <c r="A629" s="231" t="s">
        <v>98</v>
      </c>
      <c r="B629" s="232" t="s">
        <v>543</v>
      </c>
      <c r="C629" s="233" t="s">
        <v>544</v>
      </c>
      <c r="D629" s="234"/>
      <c r="E629" s="235"/>
      <c r="F629" s="361"/>
      <c r="G629" s="236"/>
      <c r="H629" s="237"/>
      <c r="I629" s="238"/>
      <c r="J629" s="239"/>
      <c r="K629" s="240"/>
      <c r="O629" s="241">
        <v>1</v>
      </c>
    </row>
    <row r="630" spans="1:80" ht="12.75">
      <c r="A630" s="242">
        <v>82</v>
      </c>
      <c r="B630" s="243" t="s">
        <v>546</v>
      </c>
      <c r="C630" s="244" t="s">
        <v>547</v>
      </c>
      <c r="D630" s="245" t="s">
        <v>112</v>
      </c>
      <c r="E630" s="246">
        <v>1754</v>
      </c>
      <c r="F630" s="358"/>
      <c r="G630" s="247">
        <f>E630*F630</f>
        <v>0</v>
      </c>
      <c r="H630" s="248">
        <v>0.01838</v>
      </c>
      <c r="I630" s="249">
        <f>E630*H630</f>
        <v>32.23852</v>
      </c>
      <c r="J630" s="248">
        <v>0</v>
      </c>
      <c r="K630" s="249">
        <f>E630*J630</f>
        <v>0</v>
      </c>
      <c r="O630" s="241">
        <v>2</v>
      </c>
      <c r="AA630" s="214">
        <v>1</v>
      </c>
      <c r="AB630" s="214">
        <v>1</v>
      </c>
      <c r="AC630" s="214">
        <v>1</v>
      </c>
      <c r="AZ630" s="214">
        <v>1</v>
      </c>
      <c r="BA630" s="214">
        <f>IF(AZ630=1,G630,0)</f>
        <v>0</v>
      </c>
      <c r="BB630" s="214">
        <f>IF(AZ630=2,G630,0)</f>
        <v>0</v>
      </c>
      <c r="BC630" s="214">
        <f>IF(AZ630=3,G630,0)</f>
        <v>0</v>
      </c>
      <c r="BD630" s="214">
        <f>IF(AZ630=4,G630,0)</f>
        <v>0</v>
      </c>
      <c r="BE630" s="214">
        <f>IF(AZ630=5,G630,0)</f>
        <v>0</v>
      </c>
      <c r="CA630" s="241">
        <v>1</v>
      </c>
      <c r="CB630" s="241">
        <v>1</v>
      </c>
    </row>
    <row r="631" spans="1:15" ht="12.75">
      <c r="A631" s="250"/>
      <c r="B631" s="253"/>
      <c r="C631" s="468" t="s">
        <v>548</v>
      </c>
      <c r="D631" s="469"/>
      <c r="E631" s="254">
        <v>512</v>
      </c>
      <c r="F631" s="359"/>
      <c r="G631" s="255"/>
      <c r="H631" s="256"/>
      <c r="I631" s="251"/>
      <c r="J631" s="257"/>
      <c r="K631" s="251"/>
      <c r="M631" s="252" t="s">
        <v>548</v>
      </c>
      <c r="O631" s="241"/>
    </row>
    <row r="632" spans="1:15" ht="12.75">
      <c r="A632" s="250"/>
      <c r="B632" s="253"/>
      <c r="C632" s="468" t="s">
        <v>549</v>
      </c>
      <c r="D632" s="469"/>
      <c r="E632" s="254">
        <v>548</v>
      </c>
      <c r="F632" s="359"/>
      <c r="G632" s="255"/>
      <c r="H632" s="256"/>
      <c r="I632" s="251"/>
      <c r="J632" s="257"/>
      <c r="K632" s="251"/>
      <c r="M632" s="252" t="s">
        <v>549</v>
      </c>
      <c r="O632" s="241"/>
    </row>
    <row r="633" spans="1:15" ht="12.75">
      <c r="A633" s="250"/>
      <c r="B633" s="253"/>
      <c r="C633" s="468" t="s">
        <v>550</v>
      </c>
      <c r="D633" s="469"/>
      <c r="E633" s="254">
        <v>181</v>
      </c>
      <c r="F633" s="359"/>
      <c r="G633" s="255"/>
      <c r="H633" s="256"/>
      <c r="I633" s="251"/>
      <c r="J633" s="257"/>
      <c r="K633" s="251"/>
      <c r="M633" s="252" t="s">
        <v>550</v>
      </c>
      <c r="O633" s="241"/>
    </row>
    <row r="634" spans="1:15" ht="12.75">
      <c r="A634" s="250"/>
      <c r="B634" s="253"/>
      <c r="C634" s="468" t="s">
        <v>551</v>
      </c>
      <c r="D634" s="469"/>
      <c r="E634" s="254">
        <v>198</v>
      </c>
      <c r="F634" s="359"/>
      <c r="G634" s="255"/>
      <c r="H634" s="256"/>
      <c r="I634" s="251"/>
      <c r="J634" s="257"/>
      <c r="K634" s="251"/>
      <c r="M634" s="252" t="s">
        <v>551</v>
      </c>
      <c r="O634" s="241"/>
    </row>
    <row r="635" spans="1:15" ht="12.75">
      <c r="A635" s="250"/>
      <c r="B635" s="253"/>
      <c r="C635" s="468" t="s">
        <v>552</v>
      </c>
      <c r="D635" s="469"/>
      <c r="E635" s="254">
        <v>240</v>
      </c>
      <c r="F635" s="359"/>
      <c r="G635" s="255"/>
      <c r="H635" s="256"/>
      <c r="I635" s="251"/>
      <c r="J635" s="257"/>
      <c r="K635" s="251"/>
      <c r="M635" s="252" t="s">
        <v>552</v>
      </c>
      <c r="O635" s="241"/>
    </row>
    <row r="636" spans="1:15" ht="12.75">
      <c r="A636" s="250"/>
      <c r="B636" s="253"/>
      <c r="C636" s="468" t="s">
        <v>553</v>
      </c>
      <c r="D636" s="469"/>
      <c r="E636" s="254">
        <v>75</v>
      </c>
      <c r="F636" s="359"/>
      <c r="G636" s="255"/>
      <c r="H636" s="256"/>
      <c r="I636" s="251"/>
      <c r="J636" s="257"/>
      <c r="K636" s="251"/>
      <c r="M636" s="252" t="s">
        <v>553</v>
      </c>
      <c r="O636" s="241"/>
    </row>
    <row r="637" spans="1:80" ht="12.75">
      <c r="A637" s="242">
        <v>83</v>
      </c>
      <c r="B637" s="243" t="s">
        <v>554</v>
      </c>
      <c r="C637" s="244" t="s">
        <v>555</v>
      </c>
      <c r="D637" s="245" t="s">
        <v>112</v>
      </c>
      <c r="E637" s="246">
        <v>5262</v>
      </c>
      <c r="F637" s="358"/>
      <c r="G637" s="247">
        <f>E637*F637</f>
        <v>0</v>
      </c>
      <c r="H637" s="248">
        <v>0.00085</v>
      </c>
      <c r="I637" s="249">
        <f>E637*H637</f>
        <v>4.4727</v>
      </c>
      <c r="J637" s="248">
        <v>0</v>
      </c>
      <c r="K637" s="249">
        <f>E637*J637</f>
        <v>0</v>
      </c>
      <c r="O637" s="241">
        <v>2</v>
      </c>
      <c r="AA637" s="214">
        <v>1</v>
      </c>
      <c r="AB637" s="214">
        <v>1</v>
      </c>
      <c r="AC637" s="214">
        <v>1</v>
      </c>
      <c r="AZ637" s="214">
        <v>1</v>
      </c>
      <c r="BA637" s="214">
        <f>IF(AZ637=1,G637,0)</f>
        <v>0</v>
      </c>
      <c r="BB637" s="214">
        <f>IF(AZ637=2,G637,0)</f>
        <v>0</v>
      </c>
      <c r="BC637" s="214">
        <f>IF(AZ637=3,G637,0)</f>
        <v>0</v>
      </c>
      <c r="BD637" s="214">
        <f>IF(AZ637=4,G637,0)</f>
        <v>0</v>
      </c>
      <c r="BE637" s="214">
        <f>IF(AZ637=5,G637,0)</f>
        <v>0</v>
      </c>
      <c r="CA637" s="241">
        <v>1</v>
      </c>
      <c r="CB637" s="241">
        <v>1</v>
      </c>
    </row>
    <row r="638" spans="1:15" ht="12.75">
      <c r="A638" s="250"/>
      <c r="B638" s="253"/>
      <c r="C638" s="468" t="s">
        <v>556</v>
      </c>
      <c r="D638" s="469"/>
      <c r="E638" s="254">
        <v>5262</v>
      </c>
      <c r="F638" s="359"/>
      <c r="G638" s="255"/>
      <c r="H638" s="256"/>
      <c r="I638" s="251"/>
      <c r="J638" s="257"/>
      <c r="K638" s="251"/>
      <c r="M638" s="252" t="s">
        <v>556</v>
      </c>
      <c r="O638" s="241"/>
    </row>
    <row r="639" spans="1:80" ht="12.75">
      <c r="A639" s="242">
        <v>84</v>
      </c>
      <c r="B639" s="243" t="s">
        <v>557</v>
      </c>
      <c r="C639" s="244" t="s">
        <v>558</v>
      </c>
      <c r="D639" s="245" t="s">
        <v>112</v>
      </c>
      <c r="E639" s="246">
        <v>1754</v>
      </c>
      <c r="F639" s="358"/>
      <c r="G639" s="247">
        <f>E639*F639</f>
        <v>0</v>
      </c>
      <c r="H639" s="248">
        <v>0</v>
      </c>
      <c r="I639" s="249">
        <f>E639*H639</f>
        <v>0</v>
      </c>
      <c r="J639" s="248">
        <v>0</v>
      </c>
      <c r="K639" s="249">
        <f>E639*J639</f>
        <v>0</v>
      </c>
      <c r="O639" s="241">
        <v>2</v>
      </c>
      <c r="AA639" s="214">
        <v>1</v>
      </c>
      <c r="AB639" s="214">
        <v>1</v>
      </c>
      <c r="AC639" s="214">
        <v>1</v>
      </c>
      <c r="AZ639" s="214">
        <v>1</v>
      </c>
      <c r="BA639" s="214">
        <f>IF(AZ639=1,G639,0)</f>
        <v>0</v>
      </c>
      <c r="BB639" s="214">
        <f>IF(AZ639=2,G639,0)</f>
        <v>0</v>
      </c>
      <c r="BC639" s="214">
        <f>IF(AZ639=3,G639,0)</f>
        <v>0</v>
      </c>
      <c r="BD639" s="214">
        <f>IF(AZ639=4,G639,0)</f>
        <v>0</v>
      </c>
      <c r="BE639" s="214">
        <f>IF(AZ639=5,G639,0)</f>
        <v>0</v>
      </c>
      <c r="CA639" s="241">
        <v>1</v>
      </c>
      <c r="CB639" s="241">
        <v>1</v>
      </c>
    </row>
    <row r="640" spans="1:80" ht="12.75">
      <c r="A640" s="242">
        <v>85</v>
      </c>
      <c r="B640" s="243" t="s">
        <v>559</v>
      </c>
      <c r="C640" s="244" t="s">
        <v>560</v>
      </c>
      <c r="D640" s="245" t="s">
        <v>112</v>
      </c>
      <c r="E640" s="246">
        <v>891.9</v>
      </c>
      <c r="F640" s="358"/>
      <c r="G640" s="247">
        <f>E640*F640</f>
        <v>0</v>
      </c>
      <c r="H640" s="248">
        <v>0.00121</v>
      </c>
      <c r="I640" s="249">
        <f>E640*H640</f>
        <v>1.0791989999999998</v>
      </c>
      <c r="J640" s="248">
        <v>0</v>
      </c>
      <c r="K640" s="249">
        <f>E640*J640</f>
        <v>0</v>
      </c>
      <c r="O640" s="241">
        <v>2</v>
      </c>
      <c r="AA640" s="214">
        <v>1</v>
      </c>
      <c r="AB640" s="214">
        <v>1</v>
      </c>
      <c r="AC640" s="214">
        <v>1</v>
      </c>
      <c r="AZ640" s="214">
        <v>1</v>
      </c>
      <c r="BA640" s="214">
        <f>IF(AZ640=1,G640,0)</f>
        <v>0</v>
      </c>
      <c r="BB640" s="214">
        <f>IF(AZ640=2,G640,0)</f>
        <v>0</v>
      </c>
      <c r="BC640" s="214">
        <f>IF(AZ640=3,G640,0)</f>
        <v>0</v>
      </c>
      <c r="BD640" s="214">
        <f>IF(AZ640=4,G640,0)</f>
        <v>0</v>
      </c>
      <c r="BE640" s="214">
        <f>IF(AZ640=5,G640,0)</f>
        <v>0</v>
      </c>
      <c r="CA640" s="241">
        <v>1</v>
      </c>
      <c r="CB640" s="241">
        <v>1</v>
      </c>
    </row>
    <row r="641" spans="1:15" ht="12.75">
      <c r="A641" s="250"/>
      <c r="B641" s="253"/>
      <c r="C641" s="468" t="s">
        <v>561</v>
      </c>
      <c r="D641" s="469"/>
      <c r="E641" s="254">
        <v>676.9</v>
      </c>
      <c r="F641" s="359"/>
      <c r="G641" s="255"/>
      <c r="H641" s="256"/>
      <c r="I641" s="251"/>
      <c r="J641" s="257"/>
      <c r="K641" s="251"/>
      <c r="M641" s="252" t="s">
        <v>561</v>
      </c>
      <c r="O641" s="241"/>
    </row>
    <row r="642" spans="1:15" ht="12.75">
      <c r="A642" s="250"/>
      <c r="B642" s="253"/>
      <c r="C642" s="468" t="s">
        <v>562</v>
      </c>
      <c r="D642" s="469"/>
      <c r="E642" s="254">
        <v>215</v>
      </c>
      <c r="F642" s="359"/>
      <c r="G642" s="255"/>
      <c r="H642" s="256"/>
      <c r="I642" s="251"/>
      <c r="J642" s="257"/>
      <c r="K642" s="251"/>
      <c r="M642" s="252" t="s">
        <v>562</v>
      </c>
      <c r="O642" s="241"/>
    </row>
    <row r="643" spans="1:80" ht="12.75">
      <c r="A643" s="242">
        <v>86</v>
      </c>
      <c r="B643" s="243" t="s">
        <v>563</v>
      </c>
      <c r="C643" s="244" t="s">
        <v>564</v>
      </c>
      <c r="D643" s="245" t="s">
        <v>112</v>
      </c>
      <c r="E643" s="246">
        <v>1754</v>
      </c>
      <c r="F643" s="358"/>
      <c r="G643" s="247">
        <f>E643*F643</f>
        <v>0</v>
      </c>
      <c r="H643" s="248">
        <v>0</v>
      </c>
      <c r="I643" s="249">
        <f>E643*H643</f>
        <v>0</v>
      </c>
      <c r="J643" s="248">
        <v>0</v>
      </c>
      <c r="K643" s="249">
        <f>E643*J643</f>
        <v>0</v>
      </c>
      <c r="O643" s="241">
        <v>2</v>
      </c>
      <c r="AA643" s="214">
        <v>1</v>
      </c>
      <c r="AB643" s="214">
        <v>1</v>
      </c>
      <c r="AC643" s="214">
        <v>1</v>
      </c>
      <c r="AZ643" s="214">
        <v>1</v>
      </c>
      <c r="BA643" s="214">
        <f>IF(AZ643=1,G643,0)</f>
        <v>0</v>
      </c>
      <c r="BB643" s="214">
        <f>IF(AZ643=2,G643,0)</f>
        <v>0</v>
      </c>
      <c r="BC643" s="214">
        <f>IF(AZ643=3,G643,0)</f>
        <v>0</v>
      </c>
      <c r="BD643" s="214">
        <f>IF(AZ643=4,G643,0)</f>
        <v>0</v>
      </c>
      <c r="BE643" s="214">
        <f>IF(AZ643=5,G643,0)</f>
        <v>0</v>
      </c>
      <c r="CA643" s="241">
        <v>1</v>
      </c>
      <c r="CB643" s="241">
        <v>1</v>
      </c>
    </row>
    <row r="644" spans="1:80" ht="12.75">
      <c r="A644" s="242">
        <v>87</v>
      </c>
      <c r="B644" s="243" t="s">
        <v>565</v>
      </c>
      <c r="C644" s="244" t="s">
        <v>566</v>
      </c>
      <c r="D644" s="245" t="s">
        <v>112</v>
      </c>
      <c r="E644" s="246">
        <v>5262</v>
      </c>
      <c r="F644" s="358"/>
      <c r="G644" s="247">
        <f>E644*F644</f>
        <v>0</v>
      </c>
      <c r="H644" s="248">
        <v>0</v>
      </c>
      <c r="I644" s="249">
        <f>E644*H644</f>
        <v>0</v>
      </c>
      <c r="J644" s="248">
        <v>0</v>
      </c>
      <c r="K644" s="249">
        <f>E644*J644</f>
        <v>0</v>
      </c>
      <c r="O644" s="241">
        <v>2</v>
      </c>
      <c r="AA644" s="214">
        <v>1</v>
      </c>
      <c r="AB644" s="214">
        <v>1</v>
      </c>
      <c r="AC644" s="214">
        <v>1</v>
      </c>
      <c r="AZ644" s="214">
        <v>1</v>
      </c>
      <c r="BA644" s="214">
        <f>IF(AZ644=1,G644,0)</f>
        <v>0</v>
      </c>
      <c r="BB644" s="214">
        <f>IF(AZ644=2,G644,0)</f>
        <v>0</v>
      </c>
      <c r="BC644" s="214">
        <f>IF(AZ644=3,G644,0)</f>
        <v>0</v>
      </c>
      <c r="BD644" s="214">
        <f>IF(AZ644=4,G644,0)</f>
        <v>0</v>
      </c>
      <c r="BE644" s="214">
        <f>IF(AZ644=5,G644,0)</f>
        <v>0</v>
      </c>
      <c r="CA644" s="241">
        <v>1</v>
      </c>
      <c r="CB644" s="241">
        <v>1</v>
      </c>
    </row>
    <row r="645" spans="1:15" ht="12.75">
      <c r="A645" s="250"/>
      <c r="B645" s="253"/>
      <c r="C645" s="468" t="s">
        <v>556</v>
      </c>
      <c r="D645" s="469"/>
      <c r="E645" s="254">
        <v>5262</v>
      </c>
      <c r="F645" s="359"/>
      <c r="G645" s="255"/>
      <c r="H645" s="256"/>
      <c r="I645" s="251"/>
      <c r="J645" s="257"/>
      <c r="K645" s="251"/>
      <c r="M645" s="252" t="s">
        <v>556</v>
      </c>
      <c r="O645" s="241"/>
    </row>
    <row r="646" spans="1:80" ht="12.75">
      <c r="A646" s="242">
        <v>88</v>
      </c>
      <c r="B646" s="243" t="s">
        <v>567</v>
      </c>
      <c r="C646" s="244" t="s">
        <v>568</v>
      </c>
      <c r="D646" s="245" t="s">
        <v>112</v>
      </c>
      <c r="E646" s="246">
        <v>1754</v>
      </c>
      <c r="F646" s="358"/>
      <c r="G646" s="247">
        <f>E646*F646</f>
        <v>0</v>
      </c>
      <c r="H646" s="248">
        <v>0</v>
      </c>
      <c r="I646" s="249">
        <f>E646*H646</f>
        <v>0</v>
      </c>
      <c r="J646" s="248">
        <v>0</v>
      </c>
      <c r="K646" s="249">
        <f>E646*J646</f>
        <v>0</v>
      </c>
      <c r="O646" s="241">
        <v>2</v>
      </c>
      <c r="AA646" s="214">
        <v>1</v>
      </c>
      <c r="AB646" s="214">
        <v>1</v>
      </c>
      <c r="AC646" s="214">
        <v>1</v>
      </c>
      <c r="AZ646" s="214">
        <v>1</v>
      </c>
      <c r="BA646" s="214">
        <f>IF(AZ646=1,G646,0)</f>
        <v>0</v>
      </c>
      <c r="BB646" s="214">
        <f>IF(AZ646=2,G646,0)</f>
        <v>0</v>
      </c>
      <c r="BC646" s="214">
        <f>IF(AZ646=3,G646,0)</f>
        <v>0</v>
      </c>
      <c r="BD646" s="214">
        <f>IF(AZ646=4,G646,0)</f>
        <v>0</v>
      </c>
      <c r="BE646" s="214">
        <f>IF(AZ646=5,G646,0)</f>
        <v>0</v>
      </c>
      <c r="CA646" s="241">
        <v>1</v>
      </c>
      <c r="CB646" s="241">
        <v>1</v>
      </c>
    </row>
    <row r="647" spans="1:80" ht="22.5">
      <c r="A647" s="242">
        <v>89</v>
      </c>
      <c r="B647" s="243" t="s">
        <v>569</v>
      </c>
      <c r="C647" s="244" t="s">
        <v>570</v>
      </c>
      <c r="D647" s="245" t="s">
        <v>296</v>
      </c>
      <c r="E647" s="246">
        <v>1</v>
      </c>
      <c r="F647" s="358"/>
      <c r="G647" s="247">
        <f>E647*F647</f>
        <v>0</v>
      </c>
      <c r="H647" s="248">
        <v>0.00121</v>
      </c>
      <c r="I647" s="249">
        <f>E647*H647</f>
        <v>0.00121</v>
      </c>
      <c r="J647" s="248"/>
      <c r="K647" s="249">
        <f>E647*J647</f>
        <v>0</v>
      </c>
      <c r="O647" s="241">
        <v>2</v>
      </c>
      <c r="AA647" s="214">
        <v>12</v>
      </c>
      <c r="AB647" s="214">
        <v>0</v>
      </c>
      <c r="AC647" s="214">
        <v>3</v>
      </c>
      <c r="AZ647" s="214">
        <v>1</v>
      </c>
      <c r="BA647" s="214">
        <f>IF(AZ647=1,G647,0)</f>
        <v>0</v>
      </c>
      <c r="BB647" s="214">
        <f>IF(AZ647=2,G647,0)</f>
        <v>0</v>
      </c>
      <c r="BC647" s="214">
        <f>IF(AZ647=3,G647,0)</f>
        <v>0</v>
      </c>
      <c r="BD647" s="214">
        <f>IF(AZ647=4,G647,0)</f>
        <v>0</v>
      </c>
      <c r="BE647" s="214">
        <f>IF(AZ647=5,G647,0)</f>
        <v>0</v>
      </c>
      <c r="CA647" s="241">
        <v>12</v>
      </c>
      <c r="CB647" s="241">
        <v>0</v>
      </c>
    </row>
    <row r="648" spans="1:80" ht="12.75">
      <c r="A648" s="242">
        <v>90</v>
      </c>
      <c r="B648" s="243" t="s">
        <v>571</v>
      </c>
      <c r="C648" s="244" t="s">
        <v>572</v>
      </c>
      <c r="D648" s="245" t="s">
        <v>296</v>
      </c>
      <c r="E648" s="246">
        <v>3</v>
      </c>
      <c r="F648" s="358"/>
      <c r="G648" s="247">
        <f>E648*F648</f>
        <v>0</v>
      </c>
      <c r="H648" s="248">
        <v>0.00121</v>
      </c>
      <c r="I648" s="249">
        <f>E648*H648</f>
        <v>0.0036299999999999995</v>
      </c>
      <c r="J648" s="248"/>
      <c r="K648" s="249">
        <f>E648*J648</f>
        <v>0</v>
      </c>
      <c r="O648" s="241">
        <v>2</v>
      </c>
      <c r="AA648" s="214">
        <v>12</v>
      </c>
      <c r="AB648" s="214">
        <v>0</v>
      </c>
      <c r="AC648" s="214">
        <v>270</v>
      </c>
      <c r="AZ648" s="214">
        <v>1</v>
      </c>
      <c r="BA648" s="214">
        <f>IF(AZ648=1,G648,0)</f>
        <v>0</v>
      </c>
      <c r="BB648" s="214">
        <f>IF(AZ648=2,G648,0)</f>
        <v>0</v>
      </c>
      <c r="BC648" s="214">
        <f>IF(AZ648=3,G648,0)</f>
        <v>0</v>
      </c>
      <c r="BD648" s="214">
        <f>IF(AZ648=4,G648,0)</f>
        <v>0</v>
      </c>
      <c r="BE648" s="214">
        <f>IF(AZ648=5,G648,0)</f>
        <v>0</v>
      </c>
      <c r="CA648" s="241">
        <v>12</v>
      </c>
      <c r="CB648" s="241">
        <v>0</v>
      </c>
    </row>
    <row r="649" spans="1:15" ht="12.75">
      <c r="A649" s="250"/>
      <c r="B649" s="253"/>
      <c r="C649" s="468" t="s">
        <v>573</v>
      </c>
      <c r="D649" s="469"/>
      <c r="E649" s="254">
        <v>3</v>
      </c>
      <c r="F649" s="359"/>
      <c r="G649" s="255"/>
      <c r="H649" s="256"/>
      <c r="I649" s="251"/>
      <c r="J649" s="257"/>
      <c r="K649" s="251"/>
      <c r="M649" s="252" t="s">
        <v>573</v>
      </c>
      <c r="O649" s="241"/>
    </row>
    <row r="650" spans="1:15" ht="12.75">
      <c r="A650" s="250"/>
      <c r="B650" s="253"/>
      <c r="C650" s="468" t="s">
        <v>574</v>
      </c>
      <c r="D650" s="469"/>
      <c r="E650" s="254">
        <v>0</v>
      </c>
      <c r="F650" s="359"/>
      <c r="G650" s="255"/>
      <c r="H650" s="256"/>
      <c r="I650" s="251"/>
      <c r="J650" s="257"/>
      <c r="K650" s="251"/>
      <c r="M650" s="252" t="s">
        <v>574</v>
      </c>
      <c r="O650" s="241"/>
    </row>
    <row r="651" spans="1:80" ht="22.5">
      <c r="A651" s="242">
        <v>91</v>
      </c>
      <c r="B651" s="243" t="s">
        <v>575</v>
      </c>
      <c r="C651" s="244" t="s">
        <v>576</v>
      </c>
      <c r="D651" s="245" t="s">
        <v>296</v>
      </c>
      <c r="E651" s="246">
        <v>1</v>
      </c>
      <c r="F651" s="358"/>
      <c r="G651" s="247">
        <f>E651*F651</f>
        <v>0</v>
      </c>
      <c r="H651" s="248">
        <v>0</v>
      </c>
      <c r="I651" s="249">
        <f>E651*H651</f>
        <v>0</v>
      </c>
      <c r="J651" s="248"/>
      <c r="K651" s="249">
        <f>E651*J651</f>
        <v>0</v>
      </c>
      <c r="O651" s="241">
        <v>2</v>
      </c>
      <c r="AA651" s="214">
        <v>12</v>
      </c>
      <c r="AB651" s="214">
        <v>0</v>
      </c>
      <c r="AC651" s="214">
        <v>245</v>
      </c>
      <c r="AZ651" s="214">
        <v>1</v>
      </c>
      <c r="BA651" s="214">
        <f>IF(AZ651=1,G651,0)</f>
        <v>0</v>
      </c>
      <c r="BB651" s="214">
        <f>IF(AZ651=2,G651,0)</f>
        <v>0</v>
      </c>
      <c r="BC651" s="214">
        <f>IF(AZ651=3,G651,0)</f>
        <v>0</v>
      </c>
      <c r="BD651" s="214">
        <f>IF(AZ651=4,G651,0)</f>
        <v>0</v>
      </c>
      <c r="BE651" s="214">
        <f>IF(AZ651=5,G651,0)</f>
        <v>0</v>
      </c>
      <c r="CA651" s="241">
        <v>12</v>
      </c>
      <c r="CB651" s="241">
        <v>0</v>
      </c>
    </row>
    <row r="652" spans="1:57" ht="12.75">
      <c r="A652" s="258"/>
      <c r="B652" s="259" t="s">
        <v>102</v>
      </c>
      <c r="C652" s="260" t="s">
        <v>545</v>
      </c>
      <c r="D652" s="261"/>
      <c r="E652" s="262"/>
      <c r="F652" s="360"/>
      <c r="G652" s="264">
        <f>SUM(G629:G651)</f>
        <v>0</v>
      </c>
      <c r="H652" s="265"/>
      <c r="I652" s="266">
        <f>SUM(I629:I651)</f>
        <v>37.795259</v>
      </c>
      <c r="J652" s="265"/>
      <c r="K652" s="266">
        <f>SUM(K629:K651)</f>
        <v>0</v>
      </c>
      <c r="O652" s="241">
        <v>4</v>
      </c>
      <c r="BA652" s="267">
        <f>SUM(BA629:BA651)</f>
        <v>0</v>
      </c>
      <c r="BB652" s="267">
        <f>SUM(BB629:BB651)</f>
        <v>0</v>
      </c>
      <c r="BC652" s="267">
        <f>SUM(BC629:BC651)</f>
        <v>0</v>
      </c>
      <c r="BD652" s="267">
        <f>SUM(BD629:BD651)</f>
        <v>0</v>
      </c>
      <c r="BE652" s="267">
        <f>SUM(BE629:BE651)</f>
        <v>0</v>
      </c>
    </row>
    <row r="653" spans="1:15" ht="12.75">
      <c r="A653" s="231" t="s">
        <v>98</v>
      </c>
      <c r="B653" s="232" t="s">
        <v>577</v>
      </c>
      <c r="C653" s="233" t="s">
        <v>578</v>
      </c>
      <c r="D653" s="234"/>
      <c r="E653" s="235"/>
      <c r="F653" s="361"/>
      <c r="G653" s="236"/>
      <c r="H653" s="237"/>
      <c r="I653" s="238"/>
      <c r="J653" s="239"/>
      <c r="K653" s="240"/>
      <c r="O653" s="241">
        <v>1</v>
      </c>
    </row>
    <row r="654" spans="1:80" ht="12.75">
      <c r="A654" s="242">
        <v>92</v>
      </c>
      <c r="B654" s="243" t="s">
        <v>580</v>
      </c>
      <c r="C654" s="244" t="s">
        <v>581</v>
      </c>
      <c r="D654" s="245" t="s">
        <v>112</v>
      </c>
      <c r="E654" s="246">
        <v>439.2</v>
      </c>
      <c r="F654" s="358"/>
      <c r="G654" s="247">
        <f>E654*F654</f>
        <v>0</v>
      </c>
      <c r="H654" s="248">
        <v>0</v>
      </c>
      <c r="I654" s="249">
        <f>E654*H654</f>
        <v>0</v>
      </c>
      <c r="J654" s="248">
        <v>0</v>
      </c>
      <c r="K654" s="249">
        <f>E654*J654</f>
        <v>0</v>
      </c>
      <c r="O654" s="241">
        <v>2</v>
      </c>
      <c r="AA654" s="214">
        <v>1</v>
      </c>
      <c r="AB654" s="214">
        <v>1</v>
      </c>
      <c r="AC654" s="214">
        <v>1</v>
      </c>
      <c r="AZ654" s="214">
        <v>1</v>
      </c>
      <c r="BA654" s="214">
        <f>IF(AZ654=1,G654,0)</f>
        <v>0</v>
      </c>
      <c r="BB654" s="214">
        <f>IF(AZ654=2,G654,0)</f>
        <v>0</v>
      </c>
      <c r="BC654" s="214">
        <f>IF(AZ654=3,G654,0)</f>
        <v>0</v>
      </c>
      <c r="BD654" s="214">
        <f>IF(AZ654=4,G654,0)</f>
        <v>0</v>
      </c>
      <c r="BE654" s="214">
        <f>IF(AZ654=5,G654,0)</f>
        <v>0</v>
      </c>
      <c r="CA654" s="241">
        <v>1</v>
      </c>
      <c r="CB654" s="241">
        <v>1</v>
      </c>
    </row>
    <row r="655" spans="1:15" ht="12.75">
      <c r="A655" s="250"/>
      <c r="B655" s="253"/>
      <c r="C655" s="468" t="s">
        <v>113</v>
      </c>
      <c r="D655" s="469"/>
      <c r="E655" s="254">
        <v>0</v>
      </c>
      <c r="F655" s="359"/>
      <c r="G655" s="255"/>
      <c r="H655" s="256"/>
      <c r="I655" s="251"/>
      <c r="J655" s="257"/>
      <c r="K655" s="251"/>
      <c r="M655" s="252" t="s">
        <v>113</v>
      </c>
      <c r="O655" s="241"/>
    </row>
    <row r="656" spans="1:15" ht="12.75">
      <c r="A656" s="250"/>
      <c r="B656" s="253"/>
      <c r="C656" s="468" t="s">
        <v>582</v>
      </c>
      <c r="D656" s="469"/>
      <c r="E656" s="254">
        <v>439.2</v>
      </c>
      <c r="F656" s="359"/>
      <c r="G656" s="255"/>
      <c r="H656" s="256"/>
      <c r="I656" s="251"/>
      <c r="J656" s="257"/>
      <c r="K656" s="251"/>
      <c r="M656" s="252" t="s">
        <v>582</v>
      </c>
      <c r="O656" s="241"/>
    </row>
    <row r="657" spans="1:80" ht="12.75">
      <c r="A657" s="242">
        <v>93</v>
      </c>
      <c r="B657" s="243" t="s">
        <v>583</v>
      </c>
      <c r="C657" s="244" t="s">
        <v>584</v>
      </c>
      <c r="D657" s="245" t="s">
        <v>112</v>
      </c>
      <c r="E657" s="246">
        <v>654.2</v>
      </c>
      <c r="F657" s="358"/>
      <c r="G657" s="247">
        <f>E657*F657</f>
        <v>0</v>
      </c>
      <c r="H657" s="248">
        <v>0</v>
      </c>
      <c r="I657" s="249">
        <f>E657*H657</f>
        <v>0</v>
      </c>
      <c r="J657" s="248">
        <v>0</v>
      </c>
      <c r="K657" s="249">
        <f>E657*J657</f>
        <v>0</v>
      </c>
      <c r="O657" s="241">
        <v>2</v>
      </c>
      <c r="AA657" s="214">
        <v>1</v>
      </c>
      <c r="AB657" s="214">
        <v>1</v>
      </c>
      <c r="AC657" s="214">
        <v>1</v>
      </c>
      <c r="AZ657" s="214">
        <v>1</v>
      </c>
      <c r="BA657" s="214">
        <f>IF(AZ657=1,G657,0)</f>
        <v>0</v>
      </c>
      <c r="BB657" s="214">
        <f>IF(AZ657=2,G657,0)</f>
        <v>0</v>
      </c>
      <c r="BC657" s="214">
        <f>IF(AZ657=3,G657,0)</f>
        <v>0</v>
      </c>
      <c r="BD657" s="214">
        <f>IF(AZ657=4,G657,0)</f>
        <v>0</v>
      </c>
      <c r="BE657" s="214">
        <f>IF(AZ657=5,G657,0)</f>
        <v>0</v>
      </c>
      <c r="CA657" s="241">
        <v>1</v>
      </c>
      <c r="CB657" s="241">
        <v>1</v>
      </c>
    </row>
    <row r="658" spans="1:15" ht="12.75">
      <c r="A658" s="250"/>
      <c r="B658" s="253"/>
      <c r="C658" s="468" t="s">
        <v>113</v>
      </c>
      <c r="D658" s="469"/>
      <c r="E658" s="254">
        <v>0</v>
      </c>
      <c r="F658" s="359"/>
      <c r="G658" s="255"/>
      <c r="H658" s="256"/>
      <c r="I658" s="251"/>
      <c r="J658" s="257"/>
      <c r="K658" s="251"/>
      <c r="M658" s="252" t="s">
        <v>113</v>
      </c>
      <c r="O658" s="241"/>
    </row>
    <row r="659" spans="1:15" ht="12.75">
      <c r="A659" s="250"/>
      <c r="B659" s="253"/>
      <c r="C659" s="468" t="s">
        <v>582</v>
      </c>
      <c r="D659" s="469"/>
      <c r="E659" s="254">
        <v>439.2</v>
      </c>
      <c r="F659" s="359"/>
      <c r="G659" s="255"/>
      <c r="H659" s="256"/>
      <c r="I659" s="251"/>
      <c r="J659" s="257"/>
      <c r="K659" s="251"/>
      <c r="M659" s="252" t="s">
        <v>582</v>
      </c>
      <c r="O659" s="241"/>
    </row>
    <row r="660" spans="1:15" ht="12.75">
      <c r="A660" s="250"/>
      <c r="B660" s="253"/>
      <c r="C660" s="468" t="s">
        <v>585</v>
      </c>
      <c r="D660" s="469"/>
      <c r="E660" s="254">
        <v>215</v>
      </c>
      <c r="F660" s="359"/>
      <c r="G660" s="255"/>
      <c r="H660" s="256"/>
      <c r="I660" s="251"/>
      <c r="J660" s="257"/>
      <c r="K660" s="251"/>
      <c r="M660" s="252" t="s">
        <v>585</v>
      </c>
      <c r="O660" s="241"/>
    </row>
    <row r="661" spans="1:80" ht="22.5">
      <c r="A661" s="242">
        <v>94</v>
      </c>
      <c r="B661" s="243" t="s">
        <v>586</v>
      </c>
      <c r="C661" s="244" t="s">
        <v>587</v>
      </c>
      <c r="D661" s="245" t="s">
        <v>296</v>
      </c>
      <c r="E661" s="246">
        <v>18</v>
      </c>
      <c r="F661" s="358"/>
      <c r="G661" s="247">
        <f>E661*F661</f>
        <v>0</v>
      </c>
      <c r="H661" s="248">
        <v>0.00281</v>
      </c>
      <c r="I661" s="249">
        <f>E661*H661</f>
        <v>0.05058</v>
      </c>
      <c r="J661" s="248">
        <v>0</v>
      </c>
      <c r="K661" s="249">
        <f>E661*J661</f>
        <v>0</v>
      </c>
      <c r="O661" s="241">
        <v>2</v>
      </c>
      <c r="AA661" s="214">
        <v>1</v>
      </c>
      <c r="AB661" s="214">
        <v>1</v>
      </c>
      <c r="AC661" s="214">
        <v>1</v>
      </c>
      <c r="AZ661" s="214">
        <v>1</v>
      </c>
      <c r="BA661" s="214">
        <f>IF(AZ661=1,G661,0)</f>
        <v>0</v>
      </c>
      <c r="BB661" s="214">
        <f>IF(AZ661=2,G661,0)</f>
        <v>0</v>
      </c>
      <c r="BC661" s="214">
        <f>IF(AZ661=3,G661,0)</f>
        <v>0</v>
      </c>
      <c r="BD661" s="214">
        <f>IF(AZ661=4,G661,0)</f>
        <v>0</v>
      </c>
      <c r="BE661" s="214">
        <f>IF(AZ661=5,G661,0)</f>
        <v>0</v>
      </c>
      <c r="CA661" s="241">
        <v>1</v>
      </c>
      <c r="CB661" s="241">
        <v>1</v>
      </c>
    </row>
    <row r="662" spans="1:80" ht="12.75">
      <c r="A662" s="242">
        <v>95</v>
      </c>
      <c r="B662" s="243" t="s">
        <v>588</v>
      </c>
      <c r="C662" s="244" t="s">
        <v>589</v>
      </c>
      <c r="D662" s="245" t="s">
        <v>296</v>
      </c>
      <c r="E662" s="246">
        <v>18</v>
      </c>
      <c r="F662" s="358"/>
      <c r="G662" s="247">
        <f>E662*F662</f>
        <v>0</v>
      </c>
      <c r="H662" s="248">
        <v>0.00281</v>
      </c>
      <c r="I662" s="249">
        <f>E662*H662</f>
        <v>0.05058</v>
      </c>
      <c r="J662" s="248">
        <v>0</v>
      </c>
      <c r="K662" s="249">
        <f>E662*J662</f>
        <v>0</v>
      </c>
      <c r="O662" s="241">
        <v>2</v>
      </c>
      <c r="AA662" s="214">
        <v>1</v>
      </c>
      <c r="AB662" s="214">
        <v>1</v>
      </c>
      <c r="AC662" s="214">
        <v>1</v>
      </c>
      <c r="AZ662" s="214">
        <v>1</v>
      </c>
      <c r="BA662" s="214">
        <f>IF(AZ662=1,G662,0)</f>
        <v>0</v>
      </c>
      <c r="BB662" s="214">
        <f>IF(AZ662=2,G662,0)</f>
        <v>0</v>
      </c>
      <c r="BC662" s="214">
        <f>IF(AZ662=3,G662,0)</f>
        <v>0</v>
      </c>
      <c r="BD662" s="214">
        <f>IF(AZ662=4,G662,0)</f>
        <v>0</v>
      </c>
      <c r="BE662" s="214">
        <f>IF(AZ662=5,G662,0)</f>
        <v>0</v>
      </c>
      <c r="CA662" s="241">
        <v>1</v>
      </c>
      <c r="CB662" s="241">
        <v>1</v>
      </c>
    </row>
    <row r="663" spans="1:80" ht="22.5">
      <c r="A663" s="242">
        <v>96</v>
      </c>
      <c r="B663" s="243" t="s">
        <v>590</v>
      </c>
      <c r="C663" s="244" t="s">
        <v>591</v>
      </c>
      <c r="D663" s="245" t="s">
        <v>296</v>
      </c>
      <c r="E663" s="246">
        <v>5</v>
      </c>
      <c r="F663" s="358"/>
      <c r="G663" s="247">
        <f>E663*F663</f>
        <v>0</v>
      </c>
      <c r="H663" s="248">
        <v>0</v>
      </c>
      <c r="I663" s="249">
        <f>E663*H663</f>
        <v>0</v>
      </c>
      <c r="J663" s="248">
        <v>0</v>
      </c>
      <c r="K663" s="249">
        <f>E663*J663</f>
        <v>0</v>
      </c>
      <c r="O663" s="241">
        <v>2</v>
      </c>
      <c r="AA663" s="214">
        <v>1</v>
      </c>
      <c r="AB663" s="214">
        <v>1</v>
      </c>
      <c r="AC663" s="214">
        <v>1</v>
      </c>
      <c r="AZ663" s="214">
        <v>1</v>
      </c>
      <c r="BA663" s="214">
        <f>IF(AZ663=1,G663,0)</f>
        <v>0</v>
      </c>
      <c r="BB663" s="214">
        <f>IF(AZ663=2,G663,0)</f>
        <v>0</v>
      </c>
      <c r="BC663" s="214">
        <f>IF(AZ663=3,G663,0)</f>
        <v>0</v>
      </c>
      <c r="BD663" s="214">
        <f>IF(AZ663=4,G663,0)</f>
        <v>0</v>
      </c>
      <c r="BE663" s="214">
        <f>IF(AZ663=5,G663,0)</f>
        <v>0</v>
      </c>
      <c r="CA663" s="241">
        <v>1</v>
      </c>
      <c r="CB663" s="241">
        <v>1</v>
      </c>
    </row>
    <row r="664" spans="1:15" ht="12.75">
      <c r="A664" s="250"/>
      <c r="B664" s="253"/>
      <c r="C664" s="468" t="s">
        <v>592</v>
      </c>
      <c r="D664" s="469"/>
      <c r="E664" s="254">
        <v>4</v>
      </c>
      <c r="F664" s="359"/>
      <c r="G664" s="255"/>
      <c r="H664" s="256"/>
      <c r="I664" s="251"/>
      <c r="J664" s="257"/>
      <c r="K664" s="251"/>
      <c r="M664" s="252" t="s">
        <v>592</v>
      </c>
      <c r="O664" s="241"/>
    </row>
    <row r="665" spans="1:15" ht="12.75">
      <c r="A665" s="250"/>
      <c r="B665" s="253"/>
      <c r="C665" s="468" t="s">
        <v>593</v>
      </c>
      <c r="D665" s="469"/>
      <c r="E665" s="254">
        <v>1</v>
      </c>
      <c r="F665" s="359"/>
      <c r="G665" s="255"/>
      <c r="H665" s="256"/>
      <c r="I665" s="251"/>
      <c r="J665" s="257"/>
      <c r="K665" s="251"/>
      <c r="M665" s="252" t="s">
        <v>593</v>
      </c>
      <c r="O665" s="241"/>
    </row>
    <row r="666" spans="1:80" ht="12.75">
      <c r="A666" s="242">
        <v>97</v>
      </c>
      <c r="B666" s="243" t="s">
        <v>594</v>
      </c>
      <c r="C666" s="244" t="s">
        <v>595</v>
      </c>
      <c r="D666" s="245" t="s">
        <v>120</v>
      </c>
      <c r="E666" s="246">
        <v>13.5</v>
      </c>
      <c r="F666" s="358"/>
      <c r="G666" s="247">
        <f>E666*F666</f>
        <v>0</v>
      </c>
      <c r="H666" s="248">
        <v>0.01624</v>
      </c>
      <c r="I666" s="249">
        <f>E666*H666</f>
        <v>0.21924000000000002</v>
      </c>
      <c r="J666" s="248">
        <v>0</v>
      </c>
      <c r="K666" s="249">
        <f>E666*J666</f>
        <v>0</v>
      </c>
      <c r="O666" s="241">
        <v>2</v>
      </c>
      <c r="AA666" s="214">
        <v>1</v>
      </c>
      <c r="AB666" s="214">
        <v>1</v>
      </c>
      <c r="AC666" s="214">
        <v>1</v>
      </c>
      <c r="AZ666" s="214">
        <v>1</v>
      </c>
      <c r="BA666" s="214">
        <f>IF(AZ666=1,G666,0)</f>
        <v>0</v>
      </c>
      <c r="BB666" s="214">
        <f>IF(AZ666=2,G666,0)</f>
        <v>0</v>
      </c>
      <c r="BC666" s="214">
        <f>IF(AZ666=3,G666,0)</f>
        <v>0</v>
      </c>
      <c r="BD666" s="214">
        <f>IF(AZ666=4,G666,0)</f>
        <v>0</v>
      </c>
      <c r="BE666" s="214">
        <f>IF(AZ666=5,G666,0)</f>
        <v>0</v>
      </c>
      <c r="CA666" s="241">
        <v>1</v>
      </c>
      <c r="CB666" s="241">
        <v>1</v>
      </c>
    </row>
    <row r="667" spans="1:15" ht="12.75">
      <c r="A667" s="250"/>
      <c r="B667" s="253"/>
      <c r="C667" s="468" t="s">
        <v>596</v>
      </c>
      <c r="D667" s="469"/>
      <c r="E667" s="254">
        <v>13.5</v>
      </c>
      <c r="F667" s="359"/>
      <c r="G667" s="255"/>
      <c r="H667" s="256"/>
      <c r="I667" s="251"/>
      <c r="J667" s="257"/>
      <c r="K667" s="251"/>
      <c r="M667" s="252" t="s">
        <v>596</v>
      </c>
      <c r="O667" s="241"/>
    </row>
    <row r="668" spans="1:80" ht="22.5">
      <c r="A668" s="242">
        <v>98</v>
      </c>
      <c r="B668" s="243" t="s">
        <v>597</v>
      </c>
      <c r="C668" s="244" t="s">
        <v>598</v>
      </c>
      <c r="D668" s="245" t="s">
        <v>296</v>
      </c>
      <c r="E668" s="246">
        <v>1</v>
      </c>
      <c r="F668" s="358"/>
      <c r="G668" s="247">
        <f>E668*F668</f>
        <v>0</v>
      </c>
      <c r="H668" s="248">
        <v>4E-05</v>
      </c>
      <c r="I668" s="249">
        <f>E668*H668</f>
        <v>4E-05</v>
      </c>
      <c r="J668" s="248"/>
      <c r="K668" s="249">
        <f>E668*J668</f>
        <v>0</v>
      </c>
      <c r="O668" s="241">
        <v>2</v>
      </c>
      <c r="AA668" s="214">
        <v>12</v>
      </c>
      <c r="AB668" s="214">
        <v>0</v>
      </c>
      <c r="AC668" s="214">
        <v>52</v>
      </c>
      <c r="AZ668" s="214">
        <v>1</v>
      </c>
      <c r="BA668" s="214">
        <f>IF(AZ668=1,G668,0)</f>
        <v>0</v>
      </c>
      <c r="BB668" s="214">
        <f>IF(AZ668=2,G668,0)</f>
        <v>0</v>
      </c>
      <c r="BC668" s="214">
        <f>IF(AZ668=3,G668,0)</f>
        <v>0</v>
      </c>
      <c r="BD668" s="214">
        <f>IF(AZ668=4,G668,0)</f>
        <v>0</v>
      </c>
      <c r="BE668" s="214">
        <f>IF(AZ668=5,G668,0)</f>
        <v>0</v>
      </c>
      <c r="CA668" s="241">
        <v>12</v>
      </c>
      <c r="CB668" s="241">
        <v>0</v>
      </c>
    </row>
    <row r="669" spans="1:80" ht="22.5">
      <c r="A669" s="242">
        <v>99</v>
      </c>
      <c r="B669" s="243" t="s">
        <v>599</v>
      </c>
      <c r="C669" s="244" t="s">
        <v>600</v>
      </c>
      <c r="D669" s="245" t="s">
        <v>112</v>
      </c>
      <c r="E669" s="246">
        <v>310</v>
      </c>
      <c r="F669" s="358"/>
      <c r="G669" s="247">
        <f>E669*F669</f>
        <v>0</v>
      </c>
      <c r="H669" s="248">
        <v>4E-05</v>
      </c>
      <c r="I669" s="249">
        <f>E669*H669</f>
        <v>0.012400000000000001</v>
      </c>
      <c r="J669" s="248"/>
      <c r="K669" s="249">
        <f>E669*J669</f>
        <v>0</v>
      </c>
      <c r="O669" s="241">
        <v>2</v>
      </c>
      <c r="AA669" s="214">
        <v>12</v>
      </c>
      <c r="AB669" s="214">
        <v>0</v>
      </c>
      <c r="AC669" s="214">
        <v>259</v>
      </c>
      <c r="AZ669" s="214">
        <v>1</v>
      </c>
      <c r="BA669" s="214">
        <f>IF(AZ669=1,G669,0)</f>
        <v>0</v>
      </c>
      <c r="BB669" s="214">
        <f>IF(AZ669=2,G669,0)</f>
        <v>0</v>
      </c>
      <c r="BC669" s="214">
        <f>IF(AZ669=3,G669,0)</f>
        <v>0</v>
      </c>
      <c r="BD669" s="214">
        <f>IF(AZ669=4,G669,0)</f>
        <v>0</v>
      </c>
      <c r="BE669" s="214">
        <f>IF(AZ669=5,G669,0)</f>
        <v>0</v>
      </c>
      <c r="CA669" s="241">
        <v>12</v>
      </c>
      <c r="CB669" s="241">
        <v>0</v>
      </c>
    </row>
    <row r="670" spans="1:15" ht="12.75">
      <c r="A670" s="250"/>
      <c r="B670" s="253"/>
      <c r="C670" s="468" t="s">
        <v>601</v>
      </c>
      <c r="D670" s="469"/>
      <c r="E670" s="254">
        <v>310</v>
      </c>
      <c r="F670" s="359"/>
      <c r="G670" s="255"/>
      <c r="H670" s="256"/>
      <c r="I670" s="251"/>
      <c r="J670" s="257"/>
      <c r="K670" s="251"/>
      <c r="M670" s="252" t="s">
        <v>601</v>
      </c>
      <c r="O670" s="241"/>
    </row>
    <row r="671" spans="1:80" ht="12.75">
      <c r="A671" s="242">
        <v>100</v>
      </c>
      <c r="B671" s="243" t="s">
        <v>602</v>
      </c>
      <c r="C671" s="244" t="s">
        <v>603</v>
      </c>
      <c r="D671" s="245" t="s">
        <v>112</v>
      </c>
      <c r="E671" s="246">
        <v>676.9</v>
      </c>
      <c r="F671" s="358"/>
      <c r="G671" s="247">
        <f>E671*F671</f>
        <v>0</v>
      </c>
      <c r="H671" s="248">
        <v>4E-05</v>
      </c>
      <c r="I671" s="249">
        <f>E671*H671</f>
        <v>0.027076000000000003</v>
      </c>
      <c r="J671" s="248"/>
      <c r="K671" s="249">
        <f>E671*J671</f>
        <v>0</v>
      </c>
      <c r="O671" s="241">
        <v>2</v>
      </c>
      <c r="AA671" s="214">
        <v>12</v>
      </c>
      <c r="AB671" s="214">
        <v>0</v>
      </c>
      <c r="AC671" s="214">
        <v>263</v>
      </c>
      <c r="AZ671" s="214">
        <v>1</v>
      </c>
      <c r="BA671" s="214">
        <f>IF(AZ671=1,G671,0)</f>
        <v>0</v>
      </c>
      <c r="BB671" s="214">
        <f>IF(AZ671=2,G671,0)</f>
        <v>0</v>
      </c>
      <c r="BC671" s="214">
        <f>IF(AZ671=3,G671,0)</f>
        <v>0</v>
      </c>
      <c r="BD671" s="214">
        <f>IF(AZ671=4,G671,0)</f>
        <v>0</v>
      </c>
      <c r="BE671" s="214">
        <f>IF(AZ671=5,G671,0)</f>
        <v>0</v>
      </c>
      <c r="CA671" s="241">
        <v>12</v>
      </c>
      <c r="CB671" s="241">
        <v>0</v>
      </c>
    </row>
    <row r="672" spans="1:15" ht="12.75">
      <c r="A672" s="250"/>
      <c r="B672" s="253"/>
      <c r="C672" s="468" t="s">
        <v>561</v>
      </c>
      <c r="D672" s="469"/>
      <c r="E672" s="254">
        <v>676.9</v>
      </c>
      <c r="F672" s="359"/>
      <c r="G672" s="255"/>
      <c r="H672" s="256"/>
      <c r="I672" s="251"/>
      <c r="J672" s="257"/>
      <c r="K672" s="251"/>
      <c r="M672" s="252" t="s">
        <v>561</v>
      </c>
      <c r="O672" s="241"/>
    </row>
    <row r="673" spans="1:80" ht="12.75">
      <c r="A673" s="242">
        <v>101</v>
      </c>
      <c r="B673" s="243" t="s">
        <v>604</v>
      </c>
      <c r="C673" s="244" t="s">
        <v>605</v>
      </c>
      <c r="D673" s="245" t="s">
        <v>606</v>
      </c>
      <c r="E673" s="246">
        <v>300</v>
      </c>
      <c r="F673" s="358"/>
      <c r="G673" s="247">
        <f>E673*F673</f>
        <v>0</v>
      </c>
      <c r="H673" s="248">
        <v>0</v>
      </c>
      <c r="I673" s="249">
        <f>E673*H673</f>
        <v>0</v>
      </c>
      <c r="J673" s="248"/>
      <c r="K673" s="249">
        <f>E673*J673</f>
        <v>0</v>
      </c>
      <c r="O673" s="241">
        <v>2</v>
      </c>
      <c r="AA673" s="214">
        <v>10</v>
      </c>
      <c r="AB673" s="214">
        <v>0</v>
      </c>
      <c r="AC673" s="214">
        <v>8</v>
      </c>
      <c r="AZ673" s="214">
        <v>5</v>
      </c>
      <c r="BA673" s="214">
        <f>IF(AZ673=1,G673,0)</f>
        <v>0</v>
      </c>
      <c r="BB673" s="214">
        <f>IF(AZ673=2,G673,0)</f>
        <v>0</v>
      </c>
      <c r="BC673" s="214">
        <f>IF(AZ673=3,G673,0)</f>
        <v>0</v>
      </c>
      <c r="BD673" s="214">
        <f>IF(AZ673=4,G673,0)</f>
        <v>0</v>
      </c>
      <c r="BE673" s="214">
        <f>IF(AZ673=5,G673,0)</f>
        <v>0</v>
      </c>
      <c r="CA673" s="241">
        <v>10</v>
      </c>
      <c r="CB673" s="241">
        <v>0</v>
      </c>
    </row>
    <row r="674" spans="1:57" ht="12.75">
      <c r="A674" s="258"/>
      <c r="B674" s="259" t="s">
        <v>102</v>
      </c>
      <c r="C674" s="260" t="s">
        <v>579</v>
      </c>
      <c r="D674" s="261"/>
      <c r="E674" s="262"/>
      <c r="F674" s="360"/>
      <c r="G674" s="264">
        <f>SUM(G653:G673)</f>
        <v>0</v>
      </c>
      <c r="H674" s="265"/>
      <c r="I674" s="266">
        <f>SUM(I653:I673)</f>
        <v>0.359916</v>
      </c>
      <c r="J674" s="265"/>
      <c r="K674" s="266">
        <f>SUM(K653:K673)</f>
        <v>0</v>
      </c>
      <c r="O674" s="241">
        <v>4</v>
      </c>
      <c r="BA674" s="267">
        <f>SUM(BA653:BA673)</f>
        <v>0</v>
      </c>
      <c r="BB674" s="267">
        <f>SUM(BB653:BB673)</f>
        <v>0</v>
      </c>
      <c r="BC674" s="267">
        <f>SUM(BC653:BC673)</f>
        <v>0</v>
      </c>
      <c r="BD674" s="267">
        <f>SUM(BD653:BD673)</f>
        <v>0</v>
      </c>
      <c r="BE674" s="267">
        <f>SUM(BE653:BE673)</f>
        <v>0</v>
      </c>
    </row>
    <row r="675" spans="1:15" ht="12.75">
      <c r="A675" s="231" t="s">
        <v>98</v>
      </c>
      <c r="B675" s="232" t="s">
        <v>607</v>
      </c>
      <c r="C675" s="233" t="s">
        <v>608</v>
      </c>
      <c r="D675" s="234"/>
      <c r="E675" s="235"/>
      <c r="F675" s="361"/>
      <c r="G675" s="236"/>
      <c r="H675" s="237"/>
      <c r="I675" s="238"/>
      <c r="J675" s="239"/>
      <c r="K675" s="240"/>
      <c r="O675" s="241">
        <v>1</v>
      </c>
    </row>
    <row r="676" spans="1:80" ht="12.75">
      <c r="A676" s="242">
        <v>102</v>
      </c>
      <c r="B676" s="243" t="s">
        <v>610</v>
      </c>
      <c r="C676" s="244" t="s">
        <v>611</v>
      </c>
      <c r="D676" s="245" t="s">
        <v>112</v>
      </c>
      <c r="E676" s="246">
        <v>215</v>
      </c>
      <c r="F676" s="358"/>
      <c r="G676" s="247">
        <f>E676*F676</f>
        <v>0</v>
      </c>
      <c r="H676" s="248">
        <v>0.00033</v>
      </c>
      <c r="I676" s="249">
        <f>E676*H676</f>
        <v>0.07095</v>
      </c>
      <c r="J676" s="248">
        <v>-0.01068</v>
      </c>
      <c r="K676" s="249">
        <f>E676*J676</f>
        <v>-2.2962000000000002</v>
      </c>
      <c r="O676" s="241">
        <v>2</v>
      </c>
      <c r="AA676" s="214">
        <v>1</v>
      </c>
      <c r="AB676" s="214">
        <v>1</v>
      </c>
      <c r="AC676" s="214">
        <v>1</v>
      </c>
      <c r="AZ676" s="214">
        <v>1</v>
      </c>
      <c r="BA676" s="214">
        <f>IF(AZ676=1,G676,0)</f>
        <v>0</v>
      </c>
      <c r="BB676" s="214">
        <f>IF(AZ676=2,G676,0)</f>
        <v>0</v>
      </c>
      <c r="BC676" s="214">
        <f>IF(AZ676=3,G676,0)</f>
        <v>0</v>
      </c>
      <c r="BD676" s="214">
        <f>IF(AZ676=4,G676,0)</f>
        <v>0</v>
      </c>
      <c r="BE676" s="214">
        <f>IF(AZ676=5,G676,0)</f>
        <v>0</v>
      </c>
      <c r="CA676" s="241">
        <v>1</v>
      </c>
      <c r="CB676" s="241">
        <v>1</v>
      </c>
    </row>
    <row r="677" spans="1:15" ht="12.75">
      <c r="A677" s="250"/>
      <c r="B677" s="253"/>
      <c r="C677" s="468" t="s">
        <v>113</v>
      </c>
      <c r="D677" s="469"/>
      <c r="E677" s="254">
        <v>0</v>
      </c>
      <c r="F677" s="359"/>
      <c r="G677" s="255"/>
      <c r="H677" s="256"/>
      <c r="I677" s="251"/>
      <c r="J677" s="257"/>
      <c r="K677" s="251"/>
      <c r="M677" s="252" t="s">
        <v>113</v>
      </c>
      <c r="O677" s="241"/>
    </row>
    <row r="678" spans="1:15" ht="12.75">
      <c r="A678" s="250"/>
      <c r="B678" s="253"/>
      <c r="C678" s="468" t="s">
        <v>562</v>
      </c>
      <c r="D678" s="469"/>
      <c r="E678" s="254">
        <v>215</v>
      </c>
      <c r="F678" s="359"/>
      <c r="G678" s="255"/>
      <c r="H678" s="256"/>
      <c r="I678" s="251"/>
      <c r="J678" s="257"/>
      <c r="K678" s="251"/>
      <c r="M678" s="252" t="s">
        <v>562</v>
      </c>
      <c r="O678" s="241"/>
    </row>
    <row r="679" spans="1:80" ht="22.5">
      <c r="A679" s="242">
        <v>103</v>
      </c>
      <c r="B679" s="243" t="s">
        <v>612</v>
      </c>
      <c r="C679" s="244" t="s">
        <v>613</v>
      </c>
      <c r="D679" s="245" t="s">
        <v>125</v>
      </c>
      <c r="E679" s="246">
        <v>65</v>
      </c>
      <c r="F679" s="358"/>
      <c r="G679" s="247">
        <f>E679*F679</f>
        <v>0</v>
      </c>
      <c r="H679" s="248">
        <v>0</v>
      </c>
      <c r="I679" s="249">
        <f>E679*H679</f>
        <v>0</v>
      </c>
      <c r="J679" s="248">
        <v>-1.6</v>
      </c>
      <c r="K679" s="249">
        <f>E679*J679</f>
        <v>-104</v>
      </c>
      <c r="O679" s="241">
        <v>2</v>
      </c>
      <c r="AA679" s="214">
        <v>1</v>
      </c>
      <c r="AB679" s="214">
        <v>1</v>
      </c>
      <c r="AC679" s="214">
        <v>1</v>
      </c>
      <c r="AZ679" s="214">
        <v>1</v>
      </c>
      <c r="BA679" s="214">
        <f>IF(AZ679=1,G679,0)</f>
        <v>0</v>
      </c>
      <c r="BB679" s="214">
        <f>IF(AZ679=2,G679,0)</f>
        <v>0</v>
      </c>
      <c r="BC679" s="214">
        <f>IF(AZ679=3,G679,0)</f>
        <v>0</v>
      </c>
      <c r="BD679" s="214">
        <f>IF(AZ679=4,G679,0)</f>
        <v>0</v>
      </c>
      <c r="BE679" s="214">
        <f>IF(AZ679=5,G679,0)</f>
        <v>0</v>
      </c>
      <c r="CA679" s="241">
        <v>1</v>
      </c>
      <c r="CB679" s="241">
        <v>1</v>
      </c>
    </row>
    <row r="680" spans="1:15" ht="12.75">
      <c r="A680" s="250"/>
      <c r="B680" s="253"/>
      <c r="C680" s="468" t="s">
        <v>113</v>
      </c>
      <c r="D680" s="469"/>
      <c r="E680" s="254">
        <v>0</v>
      </c>
      <c r="F680" s="359"/>
      <c r="G680" s="255"/>
      <c r="H680" s="256"/>
      <c r="I680" s="251"/>
      <c r="J680" s="257"/>
      <c r="K680" s="251"/>
      <c r="M680" s="252" t="s">
        <v>113</v>
      </c>
      <c r="O680" s="241"/>
    </row>
    <row r="681" spans="1:15" ht="12.75">
      <c r="A681" s="250"/>
      <c r="B681" s="253"/>
      <c r="C681" s="468" t="s">
        <v>614</v>
      </c>
      <c r="D681" s="469"/>
      <c r="E681" s="254">
        <v>65</v>
      </c>
      <c r="F681" s="359"/>
      <c r="G681" s="255"/>
      <c r="H681" s="256"/>
      <c r="I681" s="251"/>
      <c r="J681" s="257"/>
      <c r="K681" s="251"/>
      <c r="M681" s="252" t="s">
        <v>614</v>
      </c>
      <c r="O681" s="241"/>
    </row>
    <row r="682" spans="1:80" ht="22.5">
      <c r="A682" s="242">
        <v>104</v>
      </c>
      <c r="B682" s="243" t="s">
        <v>615</v>
      </c>
      <c r="C682" s="244" t="s">
        <v>616</v>
      </c>
      <c r="D682" s="245" t="s">
        <v>125</v>
      </c>
      <c r="E682" s="246">
        <v>1.874</v>
      </c>
      <c r="F682" s="358"/>
      <c r="G682" s="247">
        <f>E682*F682</f>
        <v>0</v>
      </c>
      <c r="H682" s="248">
        <v>0</v>
      </c>
      <c r="I682" s="249">
        <f>E682*H682</f>
        <v>0</v>
      </c>
      <c r="J682" s="248">
        <v>-2.2</v>
      </c>
      <c r="K682" s="249">
        <f>E682*J682</f>
        <v>-4.122800000000001</v>
      </c>
      <c r="O682" s="241">
        <v>2</v>
      </c>
      <c r="AA682" s="214">
        <v>1</v>
      </c>
      <c r="AB682" s="214">
        <v>1</v>
      </c>
      <c r="AC682" s="214">
        <v>1</v>
      </c>
      <c r="AZ682" s="214">
        <v>1</v>
      </c>
      <c r="BA682" s="214">
        <f>IF(AZ682=1,G682,0)</f>
        <v>0</v>
      </c>
      <c r="BB682" s="214">
        <f>IF(AZ682=2,G682,0)</f>
        <v>0</v>
      </c>
      <c r="BC682" s="214">
        <f>IF(AZ682=3,G682,0)</f>
        <v>0</v>
      </c>
      <c r="BD682" s="214">
        <f>IF(AZ682=4,G682,0)</f>
        <v>0</v>
      </c>
      <c r="BE682" s="214">
        <f>IF(AZ682=5,G682,0)</f>
        <v>0</v>
      </c>
      <c r="CA682" s="241">
        <v>1</v>
      </c>
      <c r="CB682" s="241">
        <v>1</v>
      </c>
    </row>
    <row r="683" spans="1:15" ht="12.75">
      <c r="A683" s="250"/>
      <c r="B683" s="253"/>
      <c r="C683" s="468" t="s">
        <v>617</v>
      </c>
      <c r="D683" s="469"/>
      <c r="E683" s="254">
        <v>0.494</v>
      </c>
      <c r="F683" s="359"/>
      <c r="G683" s="255"/>
      <c r="H683" s="256"/>
      <c r="I683" s="251"/>
      <c r="J683" s="257"/>
      <c r="K683" s="251"/>
      <c r="M683" s="252" t="s">
        <v>617</v>
      </c>
      <c r="O683" s="241"/>
    </row>
    <row r="684" spans="1:15" ht="12.75">
      <c r="A684" s="250"/>
      <c r="B684" s="253"/>
      <c r="C684" s="468" t="s">
        <v>618</v>
      </c>
      <c r="D684" s="469"/>
      <c r="E684" s="254">
        <v>1.38</v>
      </c>
      <c r="F684" s="359"/>
      <c r="G684" s="255"/>
      <c r="H684" s="256"/>
      <c r="I684" s="251"/>
      <c r="J684" s="257"/>
      <c r="K684" s="251"/>
      <c r="M684" s="252" t="s">
        <v>618</v>
      </c>
      <c r="O684" s="241"/>
    </row>
    <row r="685" spans="1:80" ht="12.75">
      <c r="A685" s="242">
        <v>105</v>
      </c>
      <c r="B685" s="243" t="s">
        <v>619</v>
      </c>
      <c r="C685" s="244" t="s">
        <v>620</v>
      </c>
      <c r="D685" s="245" t="s">
        <v>112</v>
      </c>
      <c r="E685" s="246">
        <v>242.12</v>
      </c>
      <c r="F685" s="358"/>
      <c r="G685" s="247">
        <f>E685*F685</f>
        <v>0</v>
      </c>
      <c r="H685" s="248">
        <v>0.00034</v>
      </c>
      <c r="I685" s="249">
        <f>E685*H685</f>
        <v>0.08232080000000001</v>
      </c>
      <c r="J685" s="248">
        <v>-0.25</v>
      </c>
      <c r="K685" s="249">
        <f>E685*J685</f>
        <v>-60.53</v>
      </c>
      <c r="O685" s="241">
        <v>2</v>
      </c>
      <c r="AA685" s="214">
        <v>1</v>
      </c>
      <c r="AB685" s="214">
        <v>1</v>
      </c>
      <c r="AC685" s="214">
        <v>1</v>
      </c>
      <c r="AZ685" s="214">
        <v>1</v>
      </c>
      <c r="BA685" s="214">
        <f>IF(AZ685=1,G685,0)</f>
        <v>0</v>
      </c>
      <c r="BB685" s="214">
        <f>IF(AZ685=2,G685,0)</f>
        <v>0</v>
      </c>
      <c r="BC685" s="214">
        <f>IF(AZ685=3,G685,0)</f>
        <v>0</v>
      </c>
      <c r="BD685" s="214">
        <f>IF(AZ685=4,G685,0)</f>
        <v>0</v>
      </c>
      <c r="BE685" s="214">
        <f>IF(AZ685=5,G685,0)</f>
        <v>0</v>
      </c>
      <c r="CA685" s="241">
        <v>1</v>
      </c>
      <c r="CB685" s="241">
        <v>1</v>
      </c>
    </row>
    <row r="686" spans="1:15" ht="12.75">
      <c r="A686" s="250"/>
      <c r="B686" s="253"/>
      <c r="C686" s="468" t="s">
        <v>113</v>
      </c>
      <c r="D686" s="469"/>
      <c r="E686" s="254">
        <v>0</v>
      </c>
      <c r="F686" s="359"/>
      <c r="G686" s="255"/>
      <c r="H686" s="256"/>
      <c r="I686" s="251"/>
      <c r="J686" s="257"/>
      <c r="K686" s="251"/>
      <c r="M686" s="252" t="s">
        <v>113</v>
      </c>
      <c r="O686" s="241"/>
    </row>
    <row r="687" spans="1:15" ht="12.75">
      <c r="A687" s="250"/>
      <c r="B687" s="253"/>
      <c r="C687" s="468" t="s">
        <v>361</v>
      </c>
      <c r="D687" s="469"/>
      <c r="E687" s="254">
        <v>242.12</v>
      </c>
      <c r="F687" s="359"/>
      <c r="G687" s="255"/>
      <c r="H687" s="256"/>
      <c r="I687" s="251"/>
      <c r="J687" s="257"/>
      <c r="K687" s="251"/>
      <c r="M687" s="252" t="s">
        <v>361</v>
      </c>
      <c r="O687" s="241"/>
    </row>
    <row r="688" spans="1:80" ht="12.75">
      <c r="A688" s="242">
        <v>106</v>
      </c>
      <c r="B688" s="243" t="s">
        <v>621</v>
      </c>
      <c r="C688" s="244" t="s">
        <v>622</v>
      </c>
      <c r="D688" s="245" t="s">
        <v>296</v>
      </c>
      <c r="E688" s="246">
        <v>9</v>
      </c>
      <c r="F688" s="358"/>
      <c r="G688" s="247">
        <f>E688*F688</f>
        <v>0</v>
      </c>
      <c r="H688" s="248">
        <v>0</v>
      </c>
      <c r="I688" s="249">
        <f>E688*H688</f>
        <v>0</v>
      </c>
      <c r="J688" s="248">
        <v>-0.001</v>
      </c>
      <c r="K688" s="249">
        <f>E688*J688</f>
        <v>-0.009000000000000001</v>
      </c>
      <c r="O688" s="241">
        <v>2</v>
      </c>
      <c r="AA688" s="214">
        <v>1</v>
      </c>
      <c r="AB688" s="214">
        <v>7</v>
      </c>
      <c r="AC688" s="214">
        <v>7</v>
      </c>
      <c r="AZ688" s="214">
        <v>1</v>
      </c>
      <c r="BA688" s="214">
        <f>IF(AZ688=1,G688,0)</f>
        <v>0</v>
      </c>
      <c r="BB688" s="214">
        <f>IF(AZ688=2,G688,0)</f>
        <v>0</v>
      </c>
      <c r="BC688" s="214">
        <f>IF(AZ688=3,G688,0)</f>
        <v>0</v>
      </c>
      <c r="BD688" s="214">
        <f>IF(AZ688=4,G688,0)</f>
        <v>0</v>
      </c>
      <c r="BE688" s="214">
        <f>IF(AZ688=5,G688,0)</f>
        <v>0</v>
      </c>
      <c r="CA688" s="241">
        <v>1</v>
      </c>
      <c r="CB688" s="241">
        <v>7</v>
      </c>
    </row>
    <row r="689" spans="1:15" ht="12.75">
      <c r="A689" s="250"/>
      <c r="B689" s="253"/>
      <c r="C689" s="468" t="s">
        <v>623</v>
      </c>
      <c r="D689" s="469"/>
      <c r="E689" s="254">
        <v>2</v>
      </c>
      <c r="F689" s="359"/>
      <c r="G689" s="255"/>
      <c r="H689" s="256"/>
      <c r="I689" s="251"/>
      <c r="J689" s="257"/>
      <c r="K689" s="251"/>
      <c r="M689" s="252" t="s">
        <v>623</v>
      </c>
      <c r="O689" s="241"/>
    </row>
    <row r="690" spans="1:15" ht="12.75">
      <c r="A690" s="250"/>
      <c r="B690" s="253"/>
      <c r="C690" s="468" t="s">
        <v>624</v>
      </c>
      <c r="D690" s="469"/>
      <c r="E690" s="254">
        <v>2</v>
      </c>
      <c r="F690" s="359"/>
      <c r="G690" s="255"/>
      <c r="H690" s="256"/>
      <c r="I690" s="251"/>
      <c r="J690" s="257"/>
      <c r="K690" s="251"/>
      <c r="M690" s="252" t="s">
        <v>624</v>
      </c>
      <c r="O690" s="241"/>
    </row>
    <row r="691" spans="1:15" ht="12.75">
      <c r="A691" s="250"/>
      <c r="B691" s="253"/>
      <c r="C691" s="468" t="s">
        <v>625</v>
      </c>
      <c r="D691" s="469"/>
      <c r="E691" s="254">
        <v>1</v>
      </c>
      <c r="F691" s="359"/>
      <c r="G691" s="255"/>
      <c r="H691" s="256"/>
      <c r="I691" s="251"/>
      <c r="J691" s="257"/>
      <c r="K691" s="251"/>
      <c r="M691" s="252" t="s">
        <v>625</v>
      </c>
      <c r="O691" s="241"/>
    </row>
    <row r="692" spans="1:15" ht="12.75">
      <c r="A692" s="250"/>
      <c r="B692" s="253"/>
      <c r="C692" s="468" t="s">
        <v>626</v>
      </c>
      <c r="D692" s="469"/>
      <c r="E692" s="254">
        <v>3</v>
      </c>
      <c r="F692" s="359"/>
      <c r="G692" s="255"/>
      <c r="H692" s="256"/>
      <c r="I692" s="251"/>
      <c r="J692" s="257"/>
      <c r="K692" s="251"/>
      <c r="M692" s="252" t="s">
        <v>626</v>
      </c>
      <c r="O692" s="241"/>
    </row>
    <row r="693" spans="1:15" ht="12.75">
      <c r="A693" s="250"/>
      <c r="B693" s="253"/>
      <c r="C693" s="468" t="s">
        <v>627</v>
      </c>
      <c r="D693" s="469"/>
      <c r="E693" s="254">
        <v>1</v>
      </c>
      <c r="F693" s="359"/>
      <c r="G693" s="255"/>
      <c r="H693" s="256"/>
      <c r="I693" s="251"/>
      <c r="J693" s="257"/>
      <c r="K693" s="251"/>
      <c r="M693" s="252" t="s">
        <v>627</v>
      </c>
      <c r="O693" s="241"/>
    </row>
    <row r="694" spans="1:80" ht="22.5">
      <c r="A694" s="242">
        <v>107</v>
      </c>
      <c r="B694" s="243" t="s">
        <v>628</v>
      </c>
      <c r="C694" s="244" t="s">
        <v>629</v>
      </c>
      <c r="D694" s="245" t="s">
        <v>112</v>
      </c>
      <c r="E694" s="246">
        <v>10.8465</v>
      </c>
      <c r="F694" s="358"/>
      <c r="G694" s="247">
        <f>E694*F694</f>
        <v>0</v>
      </c>
      <c r="H694" s="248">
        <v>0.001</v>
      </c>
      <c r="I694" s="249">
        <f>E694*H694</f>
        <v>0.0108465</v>
      </c>
      <c r="J694" s="248">
        <v>-0.062</v>
      </c>
      <c r="K694" s="249">
        <f>E694*J694</f>
        <v>-0.672483</v>
      </c>
      <c r="O694" s="241">
        <v>2</v>
      </c>
      <c r="AA694" s="214">
        <v>1</v>
      </c>
      <c r="AB694" s="214">
        <v>1</v>
      </c>
      <c r="AC694" s="214">
        <v>1</v>
      </c>
      <c r="AZ694" s="214">
        <v>1</v>
      </c>
      <c r="BA694" s="214">
        <f>IF(AZ694=1,G694,0)</f>
        <v>0</v>
      </c>
      <c r="BB694" s="214">
        <f>IF(AZ694=2,G694,0)</f>
        <v>0</v>
      </c>
      <c r="BC694" s="214">
        <f>IF(AZ694=3,G694,0)</f>
        <v>0</v>
      </c>
      <c r="BD694" s="214">
        <f>IF(AZ694=4,G694,0)</f>
        <v>0</v>
      </c>
      <c r="BE694" s="214">
        <f>IF(AZ694=5,G694,0)</f>
        <v>0</v>
      </c>
      <c r="CA694" s="241">
        <v>1</v>
      </c>
      <c r="CB694" s="241">
        <v>1</v>
      </c>
    </row>
    <row r="695" spans="1:15" ht="12.75">
      <c r="A695" s="250"/>
      <c r="B695" s="253"/>
      <c r="C695" s="468" t="s">
        <v>181</v>
      </c>
      <c r="D695" s="469"/>
      <c r="E695" s="254">
        <v>0</v>
      </c>
      <c r="F695" s="359"/>
      <c r="G695" s="255"/>
      <c r="H695" s="256"/>
      <c r="I695" s="251"/>
      <c r="J695" s="257"/>
      <c r="K695" s="251"/>
      <c r="M695" s="252" t="s">
        <v>181</v>
      </c>
      <c r="O695" s="241"/>
    </row>
    <row r="696" spans="1:15" ht="12.75">
      <c r="A696" s="250"/>
      <c r="B696" s="253"/>
      <c r="C696" s="468" t="s">
        <v>249</v>
      </c>
      <c r="D696" s="469"/>
      <c r="E696" s="254">
        <v>1.773</v>
      </c>
      <c r="F696" s="359"/>
      <c r="G696" s="255"/>
      <c r="H696" s="256"/>
      <c r="I696" s="251"/>
      <c r="J696" s="257"/>
      <c r="K696" s="251"/>
      <c r="M696" s="252" t="s">
        <v>249</v>
      </c>
      <c r="O696" s="241"/>
    </row>
    <row r="697" spans="1:15" ht="12.75">
      <c r="A697" s="250"/>
      <c r="B697" s="253"/>
      <c r="C697" s="468" t="s">
        <v>250</v>
      </c>
      <c r="D697" s="469"/>
      <c r="E697" s="254">
        <v>5.911</v>
      </c>
      <c r="F697" s="359"/>
      <c r="G697" s="255"/>
      <c r="H697" s="256"/>
      <c r="I697" s="251"/>
      <c r="J697" s="257"/>
      <c r="K697" s="251"/>
      <c r="M697" s="252" t="s">
        <v>250</v>
      </c>
      <c r="O697" s="241"/>
    </row>
    <row r="698" spans="1:15" ht="12.75">
      <c r="A698" s="250"/>
      <c r="B698" s="253"/>
      <c r="C698" s="468" t="s">
        <v>251</v>
      </c>
      <c r="D698" s="469"/>
      <c r="E698" s="254">
        <v>3.1625</v>
      </c>
      <c r="F698" s="359"/>
      <c r="G698" s="255"/>
      <c r="H698" s="256"/>
      <c r="I698" s="251"/>
      <c r="J698" s="257"/>
      <c r="K698" s="251"/>
      <c r="M698" s="252" t="s">
        <v>251</v>
      </c>
      <c r="O698" s="241"/>
    </row>
    <row r="699" spans="1:15" ht="12.75">
      <c r="A699" s="250"/>
      <c r="B699" s="253"/>
      <c r="C699" s="470" t="s">
        <v>128</v>
      </c>
      <c r="D699" s="469"/>
      <c r="E699" s="278">
        <v>10.846499999999999</v>
      </c>
      <c r="F699" s="359"/>
      <c r="G699" s="255"/>
      <c r="H699" s="256"/>
      <c r="I699" s="251"/>
      <c r="J699" s="257"/>
      <c r="K699" s="251"/>
      <c r="M699" s="252" t="s">
        <v>128</v>
      </c>
      <c r="O699" s="241"/>
    </row>
    <row r="700" spans="1:57" ht="12.75">
      <c r="A700" s="258"/>
      <c r="B700" s="259" t="s">
        <v>102</v>
      </c>
      <c r="C700" s="260" t="s">
        <v>609</v>
      </c>
      <c r="D700" s="261"/>
      <c r="E700" s="262"/>
      <c r="F700" s="360"/>
      <c r="G700" s="264">
        <f>SUM(G675:G699)</f>
        <v>0</v>
      </c>
      <c r="H700" s="265"/>
      <c r="I700" s="266">
        <f>SUM(I675:I699)</f>
        <v>0.16411730000000002</v>
      </c>
      <c r="J700" s="265"/>
      <c r="K700" s="266">
        <f>SUM(K675:K699)</f>
        <v>-171.630483</v>
      </c>
      <c r="O700" s="241">
        <v>4</v>
      </c>
      <c r="BA700" s="267">
        <f>SUM(BA675:BA699)</f>
        <v>0</v>
      </c>
      <c r="BB700" s="267">
        <f>SUM(BB675:BB699)</f>
        <v>0</v>
      </c>
      <c r="BC700" s="267">
        <f>SUM(BC675:BC699)</f>
        <v>0</v>
      </c>
      <c r="BD700" s="267">
        <f>SUM(BD675:BD699)</f>
        <v>0</v>
      </c>
      <c r="BE700" s="267">
        <f>SUM(BE675:BE699)</f>
        <v>0</v>
      </c>
    </row>
    <row r="701" spans="1:15" ht="12.75">
      <c r="A701" s="231" t="s">
        <v>98</v>
      </c>
      <c r="B701" s="232" t="s">
        <v>630</v>
      </c>
      <c r="C701" s="233" t="s">
        <v>631</v>
      </c>
      <c r="D701" s="234"/>
      <c r="E701" s="235"/>
      <c r="F701" s="361"/>
      <c r="G701" s="236"/>
      <c r="H701" s="237"/>
      <c r="I701" s="238"/>
      <c r="J701" s="239"/>
      <c r="K701" s="240"/>
      <c r="O701" s="241">
        <v>1</v>
      </c>
    </row>
    <row r="702" spans="1:80" ht="12.75">
      <c r="A702" s="242">
        <v>108</v>
      </c>
      <c r="B702" s="243" t="s">
        <v>633</v>
      </c>
      <c r="C702" s="244" t="s">
        <v>634</v>
      </c>
      <c r="D702" s="245" t="s">
        <v>120</v>
      </c>
      <c r="E702" s="246">
        <v>10.8</v>
      </c>
      <c r="F702" s="358"/>
      <c r="G702" s="247">
        <f>E702*F702</f>
        <v>0</v>
      </c>
      <c r="H702" s="248">
        <v>0</v>
      </c>
      <c r="I702" s="249">
        <f>E702*H702</f>
        <v>0</v>
      </c>
      <c r="J702" s="248">
        <v>-0.00214</v>
      </c>
      <c r="K702" s="249">
        <f>E702*J702</f>
        <v>-0.023112</v>
      </c>
      <c r="O702" s="241">
        <v>2</v>
      </c>
      <c r="AA702" s="214">
        <v>1</v>
      </c>
      <c r="AB702" s="214">
        <v>1</v>
      </c>
      <c r="AC702" s="214">
        <v>1</v>
      </c>
      <c r="AZ702" s="214">
        <v>1</v>
      </c>
      <c r="BA702" s="214">
        <f>IF(AZ702=1,G702,0)</f>
        <v>0</v>
      </c>
      <c r="BB702" s="214">
        <f>IF(AZ702=2,G702,0)</f>
        <v>0</v>
      </c>
      <c r="BC702" s="214">
        <f>IF(AZ702=3,G702,0)</f>
        <v>0</v>
      </c>
      <c r="BD702" s="214">
        <f>IF(AZ702=4,G702,0)</f>
        <v>0</v>
      </c>
      <c r="BE702" s="214">
        <f>IF(AZ702=5,G702,0)</f>
        <v>0</v>
      </c>
      <c r="CA702" s="241">
        <v>1</v>
      </c>
      <c r="CB702" s="241">
        <v>1</v>
      </c>
    </row>
    <row r="703" spans="1:15" ht="12.75">
      <c r="A703" s="250"/>
      <c r="B703" s="253"/>
      <c r="C703" s="468" t="s">
        <v>635</v>
      </c>
      <c r="D703" s="469"/>
      <c r="E703" s="254">
        <v>10.8</v>
      </c>
      <c r="F703" s="359"/>
      <c r="G703" s="255"/>
      <c r="H703" s="256"/>
      <c r="I703" s="251"/>
      <c r="J703" s="257"/>
      <c r="K703" s="251"/>
      <c r="M703" s="252" t="s">
        <v>635</v>
      </c>
      <c r="O703" s="241"/>
    </row>
    <row r="704" spans="1:80" ht="12.75">
      <c r="A704" s="242">
        <v>109</v>
      </c>
      <c r="B704" s="243" t="s">
        <v>636</v>
      </c>
      <c r="C704" s="244" t="s">
        <v>637</v>
      </c>
      <c r="D704" s="245" t="s">
        <v>120</v>
      </c>
      <c r="E704" s="246">
        <v>10.8</v>
      </c>
      <c r="F704" s="358"/>
      <c r="G704" s="247">
        <f>E704*F704</f>
        <v>0</v>
      </c>
      <c r="H704" s="248">
        <v>0.00134</v>
      </c>
      <c r="I704" s="249">
        <f>E704*H704</f>
        <v>0.014472000000000002</v>
      </c>
      <c r="J704" s="248">
        <v>0</v>
      </c>
      <c r="K704" s="249">
        <f>E704*J704</f>
        <v>0</v>
      </c>
      <c r="O704" s="241">
        <v>2</v>
      </c>
      <c r="AA704" s="214">
        <v>1</v>
      </c>
      <c r="AB704" s="214">
        <v>1</v>
      </c>
      <c r="AC704" s="214">
        <v>1</v>
      </c>
      <c r="AZ704" s="214">
        <v>1</v>
      </c>
      <c r="BA704" s="214">
        <f>IF(AZ704=1,G704,0)</f>
        <v>0</v>
      </c>
      <c r="BB704" s="214">
        <f>IF(AZ704=2,G704,0)</f>
        <v>0</v>
      </c>
      <c r="BC704" s="214">
        <f>IF(AZ704=3,G704,0)</f>
        <v>0</v>
      </c>
      <c r="BD704" s="214">
        <f>IF(AZ704=4,G704,0)</f>
        <v>0</v>
      </c>
      <c r="BE704" s="214">
        <f>IF(AZ704=5,G704,0)</f>
        <v>0</v>
      </c>
      <c r="CA704" s="241">
        <v>1</v>
      </c>
      <c r="CB704" s="241">
        <v>1</v>
      </c>
    </row>
    <row r="705" spans="1:15" ht="12.75">
      <c r="A705" s="250"/>
      <c r="B705" s="253"/>
      <c r="C705" s="468" t="s">
        <v>635</v>
      </c>
      <c r="D705" s="469"/>
      <c r="E705" s="254">
        <v>10.8</v>
      </c>
      <c r="F705" s="359"/>
      <c r="G705" s="255"/>
      <c r="H705" s="256"/>
      <c r="I705" s="251"/>
      <c r="J705" s="257"/>
      <c r="K705" s="251"/>
      <c r="M705" s="252" t="s">
        <v>635</v>
      </c>
      <c r="O705" s="241"/>
    </row>
    <row r="706" spans="1:80" ht="12.75">
      <c r="A706" s="242">
        <v>110</v>
      </c>
      <c r="B706" s="243" t="s">
        <v>638</v>
      </c>
      <c r="C706" s="244" t="s">
        <v>639</v>
      </c>
      <c r="D706" s="245" t="s">
        <v>120</v>
      </c>
      <c r="E706" s="246">
        <v>10.8</v>
      </c>
      <c r="F706" s="358"/>
      <c r="G706" s="247">
        <f>E706*F706</f>
        <v>0</v>
      </c>
      <c r="H706" s="248">
        <v>1E-05</v>
      </c>
      <c r="I706" s="249">
        <f>E706*H706</f>
        <v>0.00010800000000000001</v>
      </c>
      <c r="J706" s="248">
        <v>0</v>
      </c>
      <c r="K706" s="249">
        <f>E706*J706</f>
        <v>0</v>
      </c>
      <c r="O706" s="241">
        <v>2</v>
      </c>
      <c r="AA706" s="214">
        <v>1</v>
      </c>
      <c r="AB706" s="214">
        <v>1</v>
      </c>
      <c r="AC706" s="214">
        <v>1</v>
      </c>
      <c r="AZ706" s="214">
        <v>1</v>
      </c>
      <c r="BA706" s="214">
        <f>IF(AZ706=1,G706,0)</f>
        <v>0</v>
      </c>
      <c r="BB706" s="214">
        <f>IF(AZ706=2,G706,0)</f>
        <v>0</v>
      </c>
      <c r="BC706" s="214">
        <f>IF(AZ706=3,G706,0)</f>
        <v>0</v>
      </c>
      <c r="BD706" s="214">
        <f>IF(AZ706=4,G706,0)</f>
        <v>0</v>
      </c>
      <c r="BE706" s="214">
        <f>IF(AZ706=5,G706,0)</f>
        <v>0</v>
      </c>
      <c r="CA706" s="241">
        <v>1</v>
      </c>
      <c r="CB706" s="241">
        <v>1</v>
      </c>
    </row>
    <row r="707" spans="1:15" ht="12.75">
      <c r="A707" s="250"/>
      <c r="B707" s="253"/>
      <c r="C707" s="468" t="s">
        <v>635</v>
      </c>
      <c r="D707" s="469"/>
      <c r="E707" s="254">
        <v>10.8</v>
      </c>
      <c r="F707" s="359"/>
      <c r="G707" s="255"/>
      <c r="H707" s="256"/>
      <c r="I707" s="251"/>
      <c r="J707" s="257"/>
      <c r="K707" s="251"/>
      <c r="M707" s="252" t="s">
        <v>635</v>
      </c>
      <c r="O707" s="241"/>
    </row>
    <row r="708" spans="1:80" ht="12.75">
      <c r="A708" s="242">
        <v>111</v>
      </c>
      <c r="B708" s="243" t="s">
        <v>640</v>
      </c>
      <c r="C708" s="244" t="s">
        <v>641</v>
      </c>
      <c r="D708" s="245" t="s">
        <v>120</v>
      </c>
      <c r="E708" s="246">
        <v>10.8</v>
      </c>
      <c r="F708" s="358"/>
      <c r="G708" s="247">
        <f>E708*F708</f>
        <v>0</v>
      </c>
      <c r="H708" s="248">
        <v>0</v>
      </c>
      <c r="I708" s="249">
        <f>E708*H708</f>
        <v>0</v>
      </c>
      <c r="J708" s="248">
        <v>0</v>
      </c>
      <c r="K708" s="249">
        <f>E708*J708</f>
        <v>0</v>
      </c>
      <c r="O708" s="241">
        <v>2</v>
      </c>
      <c r="AA708" s="214">
        <v>1</v>
      </c>
      <c r="AB708" s="214">
        <v>1</v>
      </c>
      <c r="AC708" s="214">
        <v>1</v>
      </c>
      <c r="AZ708" s="214">
        <v>1</v>
      </c>
      <c r="BA708" s="214">
        <f>IF(AZ708=1,G708,0)</f>
        <v>0</v>
      </c>
      <c r="BB708" s="214">
        <f>IF(AZ708=2,G708,0)</f>
        <v>0</v>
      </c>
      <c r="BC708" s="214">
        <f>IF(AZ708=3,G708,0)</f>
        <v>0</v>
      </c>
      <c r="BD708" s="214">
        <f>IF(AZ708=4,G708,0)</f>
        <v>0</v>
      </c>
      <c r="BE708" s="214">
        <f>IF(AZ708=5,G708,0)</f>
        <v>0</v>
      </c>
      <c r="CA708" s="241">
        <v>1</v>
      </c>
      <c r="CB708" s="241">
        <v>1</v>
      </c>
    </row>
    <row r="709" spans="1:15" ht="12.75">
      <c r="A709" s="250"/>
      <c r="B709" s="253"/>
      <c r="C709" s="468" t="s">
        <v>635</v>
      </c>
      <c r="D709" s="469"/>
      <c r="E709" s="254">
        <v>10.8</v>
      </c>
      <c r="F709" s="359"/>
      <c r="G709" s="255"/>
      <c r="H709" s="256"/>
      <c r="I709" s="251"/>
      <c r="J709" s="257"/>
      <c r="K709" s="251"/>
      <c r="M709" s="252" t="s">
        <v>635</v>
      </c>
      <c r="O709" s="241"/>
    </row>
    <row r="710" spans="1:80" ht="12.75">
      <c r="A710" s="242">
        <v>112</v>
      </c>
      <c r="B710" s="243" t="s">
        <v>642</v>
      </c>
      <c r="C710" s="244" t="s">
        <v>643</v>
      </c>
      <c r="D710" s="245" t="s">
        <v>112</v>
      </c>
      <c r="E710" s="246">
        <v>20.35</v>
      </c>
      <c r="F710" s="358"/>
      <c r="G710" s="247">
        <f>E710*F710</f>
        <v>0</v>
      </c>
      <c r="H710" s="248">
        <v>0</v>
      </c>
      <c r="I710" s="249">
        <f>E710*H710</f>
        <v>0</v>
      </c>
      <c r="J710" s="248">
        <v>-0.01</v>
      </c>
      <c r="K710" s="249">
        <f>E710*J710</f>
        <v>-0.20350000000000001</v>
      </c>
      <c r="O710" s="241">
        <v>2</v>
      </c>
      <c r="AA710" s="214">
        <v>1</v>
      </c>
      <c r="AB710" s="214">
        <v>1</v>
      </c>
      <c r="AC710" s="214">
        <v>1</v>
      </c>
      <c r="AZ710" s="214">
        <v>1</v>
      </c>
      <c r="BA710" s="214">
        <f>IF(AZ710=1,G710,0)</f>
        <v>0</v>
      </c>
      <c r="BB710" s="214">
        <f>IF(AZ710=2,G710,0)</f>
        <v>0</v>
      </c>
      <c r="BC710" s="214">
        <f>IF(AZ710=3,G710,0)</f>
        <v>0</v>
      </c>
      <c r="BD710" s="214">
        <f>IF(AZ710=4,G710,0)</f>
        <v>0</v>
      </c>
      <c r="BE710" s="214">
        <f>IF(AZ710=5,G710,0)</f>
        <v>0</v>
      </c>
      <c r="CA710" s="241">
        <v>1</v>
      </c>
      <c r="CB710" s="241">
        <v>1</v>
      </c>
    </row>
    <row r="711" spans="1:15" ht="12.75">
      <c r="A711" s="250"/>
      <c r="B711" s="253"/>
      <c r="C711" s="468" t="s">
        <v>284</v>
      </c>
      <c r="D711" s="469"/>
      <c r="E711" s="254">
        <v>20.35</v>
      </c>
      <c r="F711" s="359"/>
      <c r="G711" s="255"/>
      <c r="H711" s="256"/>
      <c r="I711" s="251"/>
      <c r="J711" s="257"/>
      <c r="K711" s="251"/>
      <c r="M711" s="252" t="s">
        <v>284</v>
      </c>
      <c r="O711" s="241"/>
    </row>
    <row r="712" spans="1:80" ht="12.75">
      <c r="A712" s="242">
        <v>113</v>
      </c>
      <c r="B712" s="243" t="s">
        <v>644</v>
      </c>
      <c r="C712" s="244" t="s">
        <v>645</v>
      </c>
      <c r="D712" s="245" t="s">
        <v>112</v>
      </c>
      <c r="E712" s="246">
        <v>710.745</v>
      </c>
      <c r="F712" s="358"/>
      <c r="G712" s="247">
        <f>E712*F712</f>
        <v>0</v>
      </c>
      <c r="H712" s="248">
        <v>0</v>
      </c>
      <c r="I712" s="249">
        <f>E712*H712</f>
        <v>0</v>
      </c>
      <c r="J712" s="248">
        <v>-0.02</v>
      </c>
      <c r="K712" s="249">
        <f>E712*J712</f>
        <v>-14.2149</v>
      </c>
      <c r="O712" s="241">
        <v>2</v>
      </c>
      <c r="AA712" s="214">
        <v>1</v>
      </c>
      <c r="AB712" s="214">
        <v>1</v>
      </c>
      <c r="AC712" s="214">
        <v>1</v>
      </c>
      <c r="AZ712" s="214">
        <v>1</v>
      </c>
      <c r="BA712" s="214">
        <f>IF(AZ712=1,G712,0)</f>
        <v>0</v>
      </c>
      <c r="BB712" s="214">
        <f>IF(AZ712=2,G712,0)</f>
        <v>0</v>
      </c>
      <c r="BC712" s="214">
        <f>IF(AZ712=3,G712,0)</f>
        <v>0</v>
      </c>
      <c r="BD712" s="214">
        <f>IF(AZ712=4,G712,0)</f>
        <v>0</v>
      </c>
      <c r="BE712" s="214">
        <f>IF(AZ712=5,G712,0)</f>
        <v>0</v>
      </c>
      <c r="CA712" s="241">
        <v>1</v>
      </c>
      <c r="CB712" s="241">
        <v>1</v>
      </c>
    </row>
    <row r="713" spans="1:15" ht="12.75">
      <c r="A713" s="250"/>
      <c r="B713" s="253"/>
      <c r="C713" s="468" t="s">
        <v>113</v>
      </c>
      <c r="D713" s="469"/>
      <c r="E713" s="254">
        <v>0</v>
      </c>
      <c r="F713" s="359"/>
      <c r="G713" s="255"/>
      <c r="H713" s="256"/>
      <c r="I713" s="251"/>
      <c r="J713" s="257"/>
      <c r="K713" s="251"/>
      <c r="M713" s="252" t="s">
        <v>113</v>
      </c>
      <c r="O713" s="241"/>
    </row>
    <row r="714" spans="1:15" ht="12.75">
      <c r="A714" s="250"/>
      <c r="B714" s="253"/>
      <c r="C714" s="468" t="s">
        <v>287</v>
      </c>
      <c r="D714" s="469"/>
      <c r="E714" s="254">
        <v>710.745</v>
      </c>
      <c r="F714" s="359"/>
      <c r="G714" s="255"/>
      <c r="H714" s="256"/>
      <c r="I714" s="251"/>
      <c r="J714" s="257"/>
      <c r="K714" s="251"/>
      <c r="M714" s="252" t="s">
        <v>287</v>
      </c>
      <c r="O714" s="241"/>
    </row>
    <row r="715" spans="1:80" ht="12.75">
      <c r="A715" s="242">
        <v>114</v>
      </c>
      <c r="B715" s="243" t="s">
        <v>646</v>
      </c>
      <c r="C715" s="244" t="s">
        <v>647</v>
      </c>
      <c r="D715" s="245" t="s">
        <v>112</v>
      </c>
      <c r="E715" s="246">
        <v>72.69</v>
      </c>
      <c r="F715" s="358"/>
      <c r="G715" s="247">
        <f>E715*F715</f>
        <v>0</v>
      </c>
      <c r="H715" s="248">
        <v>0</v>
      </c>
      <c r="I715" s="249">
        <f>E715*H715</f>
        <v>0</v>
      </c>
      <c r="J715" s="248">
        <v>-0.05</v>
      </c>
      <c r="K715" s="249">
        <f>E715*J715</f>
        <v>-3.6345</v>
      </c>
      <c r="O715" s="241">
        <v>2</v>
      </c>
      <c r="AA715" s="214">
        <v>1</v>
      </c>
      <c r="AB715" s="214">
        <v>1</v>
      </c>
      <c r="AC715" s="214">
        <v>1</v>
      </c>
      <c r="AZ715" s="214">
        <v>1</v>
      </c>
      <c r="BA715" s="214">
        <f>IF(AZ715=1,G715,0)</f>
        <v>0</v>
      </c>
      <c r="BB715" s="214">
        <f>IF(AZ715=2,G715,0)</f>
        <v>0</v>
      </c>
      <c r="BC715" s="214">
        <f>IF(AZ715=3,G715,0)</f>
        <v>0</v>
      </c>
      <c r="BD715" s="214">
        <f>IF(AZ715=4,G715,0)</f>
        <v>0</v>
      </c>
      <c r="BE715" s="214">
        <f>IF(AZ715=5,G715,0)</f>
        <v>0</v>
      </c>
      <c r="CA715" s="241">
        <v>1</v>
      </c>
      <c r="CB715" s="241">
        <v>1</v>
      </c>
    </row>
    <row r="716" spans="1:15" ht="12.75">
      <c r="A716" s="250"/>
      <c r="B716" s="253"/>
      <c r="C716" s="468" t="s">
        <v>292</v>
      </c>
      <c r="D716" s="469"/>
      <c r="E716" s="254">
        <v>17.99</v>
      </c>
      <c r="F716" s="359"/>
      <c r="G716" s="255"/>
      <c r="H716" s="256"/>
      <c r="I716" s="251"/>
      <c r="J716" s="257"/>
      <c r="K716" s="251"/>
      <c r="M716" s="252" t="s">
        <v>292</v>
      </c>
      <c r="O716" s="241"/>
    </row>
    <row r="717" spans="1:15" ht="12.75">
      <c r="A717" s="250"/>
      <c r="B717" s="253"/>
      <c r="C717" s="468" t="s">
        <v>293</v>
      </c>
      <c r="D717" s="469"/>
      <c r="E717" s="254">
        <v>54.7</v>
      </c>
      <c r="F717" s="359"/>
      <c r="G717" s="255"/>
      <c r="H717" s="256"/>
      <c r="I717" s="251"/>
      <c r="J717" s="257"/>
      <c r="K717" s="251"/>
      <c r="M717" s="252" t="s">
        <v>293</v>
      </c>
      <c r="O717" s="241"/>
    </row>
    <row r="718" spans="1:80" ht="12.75">
      <c r="A718" s="242">
        <v>115</v>
      </c>
      <c r="B718" s="243" t="s">
        <v>648</v>
      </c>
      <c r="C718" s="244" t="s">
        <v>649</v>
      </c>
      <c r="D718" s="245" t="s">
        <v>112</v>
      </c>
      <c r="E718" s="246">
        <v>310</v>
      </c>
      <c r="F718" s="358"/>
      <c r="G718" s="247">
        <f>E718*F718</f>
        <v>0</v>
      </c>
      <c r="H718" s="248">
        <v>0</v>
      </c>
      <c r="I718" s="249">
        <f>E718*H718</f>
        <v>0</v>
      </c>
      <c r="J718" s="248">
        <v>-0.05</v>
      </c>
      <c r="K718" s="249">
        <f>E718*J718</f>
        <v>-15.5</v>
      </c>
      <c r="O718" s="241">
        <v>2</v>
      </c>
      <c r="AA718" s="214">
        <v>1</v>
      </c>
      <c r="AB718" s="214">
        <v>1</v>
      </c>
      <c r="AC718" s="214">
        <v>1</v>
      </c>
      <c r="AZ718" s="214">
        <v>1</v>
      </c>
      <c r="BA718" s="214">
        <f>IF(AZ718=1,G718,0)</f>
        <v>0</v>
      </c>
      <c r="BB718" s="214">
        <f>IF(AZ718=2,G718,0)</f>
        <v>0</v>
      </c>
      <c r="BC718" s="214">
        <f>IF(AZ718=3,G718,0)</f>
        <v>0</v>
      </c>
      <c r="BD718" s="214">
        <f>IF(AZ718=4,G718,0)</f>
        <v>0</v>
      </c>
      <c r="BE718" s="214">
        <f>IF(AZ718=5,G718,0)</f>
        <v>0</v>
      </c>
      <c r="CA718" s="241">
        <v>1</v>
      </c>
      <c r="CB718" s="241">
        <v>1</v>
      </c>
    </row>
    <row r="719" spans="1:15" ht="12.75">
      <c r="A719" s="250"/>
      <c r="B719" s="253"/>
      <c r="C719" s="468" t="s">
        <v>113</v>
      </c>
      <c r="D719" s="469"/>
      <c r="E719" s="254">
        <v>0</v>
      </c>
      <c r="F719" s="359"/>
      <c r="G719" s="255"/>
      <c r="H719" s="256"/>
      <c r="I719" s="251"/>
      <c r="J719" s="257"/>
      <c r="K719" s="251"/>
      <c r="M719" s="252" t="s">
        <v>113</v>
      </c>
      <c r="O719" s="241"/>
    </row>
    <row r="720" spans="1:15" ht="12.75">
      <c r="A720" s="250"/>
      <c r="B720" s="253"/>
      <c r="C720" s="468" t="s">
        <v>650</v>
      </c>
      <c r="D720" s="469"/>
      <c r="E720" s="254">
        <v>310</v>
      </c>
      <c r="F720" s="359"/>
      <c r="G720" s="255"/>
      <c r="H720" s="256"/>
      <c r="I720" s="251"/>
      <c r="J720" s="257"/>
      <c r="K720" s="251"/>
      <c r="M720" s="252" t="s">
        <v>650</v>
      </c>
      <c r="O720" s="241"/>
    </row>
    <row r="721" spans="1:80" ht="12.75">
      <c r="A721" s="242">
        <v>116</v>
      </c>
      <c r="B721" s="243" t="s">
        <v>651</v>
      </c>
      <c r="C721" s="244" t="s">
        <v>652</v>
      </c>
      <c r="D721" s="245" t="s">
        <v>112</v>
      </c>
      <c r="E721" s="246">
        <v>200.1324</v>
      </c>
      <c r="F721" s="358"/>
      <c r="G721" s="247">
        <f>E721*F721</f>
        <v>0</v>
      </c>
      <c r="H721" s="248">
        <v>0</v>
      </c>
      <c r="I721" s="249">
        <f>E721*H721</f>
        <v>0</v>
      </c>
      <c r="J721" s="248">
        <v>-0.046</v>
      </c>
      <c r="K721" s="249">
        <f>E721*J721</f>
        <v>-9.206090399999999</v>
      </c>
      <c r="O721" s="241">
        <v>2</v>
      </c>
      <c r="AA721" s="214">
        <v>1</v>
      </c>
      <c r="AB721" s="214">
        <v>1</v>
      </c>
      <c r="AC721" s="214">
        <v>1</v>
      </c>
      <c r="AZ721" s="214">
        <v>1</v>
      </c>
      <c r="BA721" s="214">
        <f>IF(AZ721=1,G721,0)</f>
        <v>0</v>
      </c>
      <c r="BB721" s="214">
        <f>IF(AZ721=2,G721,0)</f>
        <v>0</v>
      </c>
      <c r="BC721" s="214">
        <f>IF(AZ721=3,G721,0)</f>
        <v>0</v>
      </c>
      <c r="BD721" s="214">
        <f>IF(AZ721=4,G721,0)</f>
        <v>0</v>
      </c>
      <c r="BE721" s="214">
        <f>IF(AZ721=5,G721,0)</f>
        <v>0</v>
      </c>
      <c r="CA721" s="241">
        <v>1</v>
      </c>
      <c r="CB721" s="241">
        <v>1</v>
      </c>
    </row>
    <row r="722" spans="1:15" ht="12.75">
      <c r="A722" s="250"/>
      <c r="B722" s="253"/>
      <c r="C722" s="468" t="s">
        <v>344</v>
      </c>
      <c r="D722" s="469"/>
      <c r="E722" s="254">
        <v>18.837</v>
      </c>
      <c r="F722" s="359"/>
      <c r="G722" s="255"/>
      <c r="H722" s="256"/>
      <c r="I722" s="251"/>
      <c r="J722" s="257"/>
      <c r="K722" s="251"/>
      <c r="M722" s="252" t="s">
        <v>344</v>
      </c>
      <c r="O722" s="241"/>
    </row>
    <row r="723" spans="1:15" ht="12.75">
      <c r="A723" s="250"/>
      <c r="B723" s="253"/>
      <c r="C723" s="468" t="s">
        <v>345</v>
      </c>
      <c r="D723" s="469"/>
      <c r="E723" s="254">
        <v>41.8454</v>
      </c>
      <c r="F723" s="359"/>
      <c r="G723" s="255"/>
      <c r="H723" s="256"/>
      <c r="I723" s="251"/>
      <c r="J723" s="257"/>
      <c r="K723" s="251"/>
      <c r="M723" s="252" t="s">
        <v>345</v>
      </c>
      <c r="O723" s="241"/>
    </row>
    <row r="724" spans="1:15" ht="12.75">
      <c r="A724" s="250"/>
      <c r="B724" s="253"/>
      <c r="C724" s="468" t="s">
        <v>346</v>
      </c>
      <c r="D724" s="469"/>
      <c r="E724" s="254">
        <v>4.75</v>
      </c>
      <c r="F724" s="359"/>
      <c r="G724" s="255"/>
      <c r="H724" s="256"/>
      <c r="I724" s="251"/>
      <c r="J724" s="257"/>
      <c r="K724" s="251"/>
      <c r="M724" s="252" t="s">
        <v>346</v>
      </c>
      <c r="O724" s="241"/>
    </row>
    <row r="725" spans="1:15" ht="12.75">
      <c r="A725" s="250"/>
      <c r="B725" s="253"/>
      <c r="C725" s="468" t="s">
        <v>347</v>
      </c>
      <c r="D725" s="469"/>
      <c r="E725" s="254">
        <v>21.7</v>
      </c>
      <c r="F725" s="359"/>
      <c r="G725" s="255"/>
      <c r="H725" s="256"/>
      <c r="I725" s="251"/>
      <c r="J725" s="257"/>
      <c r="K725" s="251"/>
      <c r="M725" s="252" t="s">
        <v>347</v>
      </c>
      <c r="O725" s="241"/>
    </row>
    <row r="726" spans="1:15" ht="12.75">
      <c r="A726" s="250"/>
      <c r="B726" s="253"/>
      <c r="C726" s="468" t="s">
        <v>348</v>
      </c>
      <c r="D726" s="469"/>
      <c r="E726" s="254">
        <v>113</v>
      </c>
      <c r="F726" s="359"/>
      <c r="G726" s="255"/>
      <c r="H726" s="256"/>
      <c r="I726" s="251"/>
      <c r="J726" s="257"/>
      <c r="K726" s="251"/>
      <c r="M726" s="252">
        <v>113</v>
      </c>
      <c r="O726" s="241"/>
    </row>
    <row r="727" spans="1:80" ht="12.75">
      <c r="A727" s="242">
        <v>117</v>
      </c>
      <c r="B727" s="243" t="s">
        <v>653</v>
      </c>
      <c r="C727" s="244" t="s">
        <v>654</v>
      </c>
      <c r="D727" s="245" t="s">
        <v>112</v>
      </c>
      <c r="E727" s="246">
        <v>81.6</v>
      </c>
      <c r="F727" s="358"/>
      <c r="G727" s="247">
        <f>E727*F727</f>
        <v>0</v>
      </c>
      <c r="H727" s="248">
        <v>0</v>
      </c>
      <c r="I727" s="249">
        <f>E727*H727</f>
        <v>0</v>
      </c>
      <c r="J727" s="248">
        <v>-0.023</v>
      </c>
      <c r="K727" s="249">
        <f>E727*J727</f>
        <v>-1.8767999999999998</v>
      </c>
      <c r="O727" s="241">
        <v>2</v>
      </c>
      <c r="AA727" s="214">
        <v>1</v>
      </c>
      <c r="AB727" s="214">
        <v>1</v>
      </c>
      <c r="AC727" s="214">
        <v>1</v>
      </c>
      <c r="AZ727" s="214">
        <v>1</v>
      </c>
      <c r="BA727" s="214">
        <f>IF(AZ727=1,G727,0)</f>
        <v>0</v>
      </c>
      <c r="BB727" s="214">
        <f>IF(AZ727=2,G727,0)</f>
        <v>0</v>
      </c>
      <c r="BC727" s="214">
        <f>IF(AZ727=3,G727,0)</f>
        <v>0</v>
      </c>
      <c r="BD727" s="214">
        <f>IF(AZ727=4,G727,0)</f>
        <v>0</v>
      </c>
      <c r="BE727" s="214">
        <f>IF(AZ727=5,G727,0)</f>
        <v>0</v>
      </c>
      <c r="CA727" s="241">
        <v>1</v>
      </c>
      <c r="CB727" s="241">
        <v>1</v>
      </c>
    </row>
    <row r="728" spans="1:15" ht="12.75">
      <c r="A728" s="250"/>
      <c r="B728" s="253"/>
      <c r="C728" s="468" t="s">
        <v>113</v>
      </c>
      <c r="D728" s="469"/>
      <c r="E728" s="254">
        <v>0</v>
      </c>
      <c r="F728" s="359"/>
      <c r="G728" s="255"/>
      <c r="H728" s="256"/>
      <c r="I728" s="251"/>
      <c r="J728" s="257"/>
      <c r="K728" s="251"/>
      <c r="M728" s="252" t="s">
        <v>113</v>
      </c>
      <c r="O728" s="241"/>
    </row>
    <row r="729" spans="1:15" ht="12.75">
      <c r="A729" s="250"/>
      <c r="B729" s="253"/>
      <c r="C729" s="468" t="s">
        <v>362</v>
      </c>
      <c r="D729" s="469"/>
      <c r="E729" s="254">
        <v>81.6</v>
      </c>
      <c r="F729" s="359"/>
      <c r="G729" s="255"/>
      <c r="H729" s="256"/>
      <c r="I729" s="251"/>
      <c r="J729" s="257"/>
      <c r="K729" s="251"/>
      <c r="M729" s="252" t="s">
        <v>362</v>
      </c>
      <c r="O729" s="241"/>
    </row>
    <row r="730" spans="1:80" ht="12.75">
      <c r="A730" s="242">
        <v>118</v>
      </c>
      <c r="B730" s="243" t="s">
        <v>655</v>
      </c>
      <c r="C730" s="244" t="s">
        <v>656</v>
      </c>
      <c r="D730" s="245" t="s">
        <v>112</v>
      </c>
      <c r="E730" s="246">
        <v>1177.56</v>
      </c>
      <c r="F730" s="358"/>
      <c r="G730" s="247">
        <f>E730*F730</f>
        <v>0</v>
      </c>
      <c r="H730" s="248">
        <v>0</v>
      </c>
      <c r="I730" s="249">
        <f>E730*H730</f>
        <v>0</v>
      </c>
      <c r="J730" s="248">
        <v>-0.029</v>
      </c>
      <c r="K730" s="249">
        <f>E730*J730</f>
        <v>-34.14924</v>
      </c>
      <c r="O730" s="241">
        <v>2</v>
      </c>
      <c r="AA730" s="214">
        <v>1</v>
      </c>
      <c r="AB730" s="214">
        <v>1</v>
      </c>
      <c r="AC730" s="214">
        <v>1</v>
      </c>
      <c r="AZ730" s="214">
        <v>1</v>
      </c>
      <c r="BA730" s="214">
        <f>IF(AZ730=1,G730,0)</f>
        <v>0</v>
      </c>
      <c r="BB730" s="214">
        <f>IF(AZ730=2,G730,0)</f>
        <v>0</v>
      </c>
      <c r="BC730" s="214">
        <f>IF(AZ730=3,G730,0)</f>
        <v>0</v>
      </c>
      <c r="BD730" s="214">
        <f>IF(AZ730=4,G730,0)</f>
        <v>0</v>
      </c>
      <c r="BE730" s="214">
        <f>IF(AZ730=5,G730,0)</f>
        <v>0</v>
      </c>
      <c r="CA730" s="241">
        <v>1</v>
      </c>
      <c r="CB730" s="241">
        <v>1</v>
      </c>
    </row>
    <row r="731" spans="1:15" ht="12.75">
      <c r="A731" s="250"/>
      <c r="B731" s="253"/>
      <c r="C731" s="468" t="s">
        <v>113</v>
      </c>
      <c r="D731" s="469"/>
      <c r="E731" s="254">
        <v>0</v>
      </c>
      <c r="F731" s="359"/>
      <c r="G731" s="255"/>
      <c r="H731" s="256"/>
      <c r="I731" s="251"/>
      <c r="J731" s="257"/>
      <c r="K731" s="251"/>
      <c r="M731" s="252" t="s">
        <v>113</v>
      </c>
      <c r="O731" s="241"/>
    </row>
    <row r="732" spans="1:15" ht="12.75">
      <c r="A732" s="250"/>
      <c r="B732" s="253"/>
      <c r="C732" s="468" t="s">
        <v>359</v>
      </c>
      <c r="D732" s="469"/>
      <c r="E732" s="254">
        <v>1090.3</v>
      </c>
      <c r="F732" s="359"/>
      <c r="G732" s="255"/>
      <c r="H732" s="256"/>
      <c r="I732" s="251"/>
      <c r="J732" s="257"/>
      <c r="K732" s="251"/>
      <c r="M732" s="252" t="s">
        <v>359</v>
      </c>
      <c r="O732" s="241"/>
    </row>
    <row r="733" spans="1:15" ht="12.75">
      <c r="A733" s="250"/>
      <c r="B733" s="253"/>
      <c r="C733" s="468" t="s">
        <v>360</v>
      </c>
      <c r="D733" s="469"/>
      <c r="E733" s="254">
        <v>87.26</v>
      </c>
      <c r="F733" s="359"/>
      <c r="G733" s="255"/>
      <c r="H733" s="256"/>
      <c r="I733" s="251"/>
      <c r="J733" s="257"/>
      <c r="K733" s="251"/>
      <c r="M733" s="252" t="s">
        <v>360</v>
      </c>
      <c r="O733" s="241"/>
    </row>
    <row r="734" spans="1:80" ht="12.75">
      <c r="A734" s="242">
        <v>119</v>
      </c>
      <c r="B734" s="243" t="s">
        <v>657</v>
      </c>
      <c r="C734" s="244" t="s">
        <v>658</v>
      </c>
      <c r="D734" s="245" t="s">
        <v>112</v>
      </c>
      <c r="E734" s="246">
        <v>329.82</v>
      </c>
      <c r="F734" s="358"/>
      <c r="G734" s="247">
        <f>E734*F734</f>
        <v>0</v>
      </c>
      <c r="H734" s="248">
        <v>0</v>
      </c>
      <c r="I734" s="249">
        <f>E734*H734</f>
        <v>0</v>
      </c>
      <c r="J734" s="248">
        <v>-0.059</v>
      </c>
      <c r="K734" s="249">
        <f>E734*J734</f>
        <v>-19.45938</v>
      </c>
      <c r="O734" s="241">
        <v>2</v>
      </c>
      <c r="AA734" s="214">
        <v>1</v>
      </c>
      <c r="AB734" s="214">
        <v>0</v>
      </c>
      <c r="AC734" s="214">
        <v>0</v>
      </c>
      <c r="AZ734" s="214">
        <v>1</v>
      </c>
      <c r="BA734" s="214">
        <f>IF(AZ734=1,G734,0)</f>
        <v>0</v>
      </c>
      <c r="BB734" s="214">
        <f>IF(AZ734=2,G734,0)</f>
        <v>0</v>
      </c>
      <c r="BC734" s="214">
        <f>IF(AZ734=3,G734,0)</f>
        <v>0</v>
      </c>
      <c r="BD734" s="214">
        <f>IF(AZ734=4,G734,0)</f>
        <v>0</v>
      </c>
      <c r="BE734" s="214">
        <f>IF(AZ734=5,G734,0)</f>
        <v>0</v>
      </c>
      <c r="CA734" s="241">
        <v>1</v>
      </c>
      <c r="CB734" s="241">
        <v>0</v>
      </c>
    </row>
    <row r="735" spans="1:15" ht="12.75">
      <c r="A735" s="250"/>
      <c r="B735" s="253"/>
      <c r="C735" s="468" t="s">
        <v>113</v>
      </c>
      <c r="D735" s="469"/>
      <c r="E735" s="254">
        <v>0</v>
      </c>
      <c r="F735" s="359"/>
      <c r="G735" s="255"/>
      <c r="H735" s="256"/>
      <c r="I735" s="251"/>
      <c r="J735" s="257"/>
      <c r="K735" s="251"/>
      <c r="M735" s="252" t="s">
        <v>113</v>
      </c>
      <c r="O735" s="241"/>
    </row>
    <row r="736" spans="1:15" ht="12.75">
      <c r="A736" s="250"/>
      <c r="B736" s="253"/>
      <c r="C736" s="468" t="s">
        <v>361</v>
      </c>
      <c r="D736" s="469"/>
      <c r="E736" s="254">
        <v>242.12</v>
      </c>
      <c r="F736" s="359"/>
      <c r="G736" s="255"/>
      <c r="H736" s="256"/>
      <c r="I736" s="251"/>
      <c r="J736" s="257"/>
      <c r="K736" s="251"/>
      <c r="M736" s="252" t="s">
        <v>361</v>
      </c>
      <c r="O736" s="241"/>
    </row>
    <row r="737" spans="1:15" ht="12.75">
      <c r="A737" s="250"/>
      <c r="B737" s="253"/>
      <c r="C737" s="468" t="s">
        <v>363</v>
      </c>
      <c r="D737" s="469"/>
      <c r="E737" s="254">
        <v>87.7</v>
      </c>
      <c r="F737" s="359"/>
      <c r="G737" s="255"/>
      <c r="H737" s="256"/>
      <c r="I737" s="251"/>
      <c r="J737" s="257"/>
      <c r="K737" s="251"/>
      <c r="M737" s="252" t="s">
        <v>363</v>
      </c>
      <c r="O737" s="241"/>
    </row>
    <row r="738" spans="1:80" ht="12.75">
      <c r="A738" s="242">
        <v>120</v>
      </c>
      <c r="B738" s="243" t="s">
        <v>659</v>
      </c>
      <c r="C738" s="244" t="s">
        <v>660</v>
      </c>
      <c r="D738" s="245" t="s">
        <v>112</v>
      </c>
      <c r="E738" s="246">
        <v>87.7</v>
      </c>
      <c r="F738" s="358"/>
      <c r="G738" s="247">
        <f>E738*F738</f>
        <v>0</v>
      </c>
      <c r="H738" s="248">
        <v>0</v>
      </c>
      <c r="I738" s="249">
        <f>E738*H738</f>
        <v>0</v>
      </c>
      <c r="J738" s="248">
        <v>-0.014</v>
      </c>
      <c r="K738" s="249">
        <f>E738*J738</f>
        <v>-1.2278</v>
      </c>
      <c r="O738" s="241">
        <v>2</v>
      </c>
      <c r="AA738" s="214">
        <v>1</v>
      </c>
      <c r="AB738" s="214">
        <v>1</v>
      </c>
      <c r="AC738" s="214">
        <v>1</v>
      </c>
      <c r="AZ738" s="214">
        <v>1</v>
      </c>
      <c r="BA738" s="214">
        <f>IF(AZ738=1,G738,0)</f>
        <v>0</v>
      </c>
      <c r="BB738" s="214">
        <f>IF(AZ738=2,G738,0)</f>
        <v>0</v>
      </c>
      <c r="BC738" s="214">
        <f>IF(AZ738=3,G738,0)</f>
        <v>0</v>
      </c>
      <c r="BD738" s="214">
        <f>IF(AZ738=4,G738,0)</f>
        <v>0</v>
      </c>
      <c r="BE738" s="214">
        <f>IF(AZ738=5,G738,0)</f>
        <v>0</v>
      </c>
      <c r="CA738" s="241">
        <v>1</v>
      </c>
      <c r="CB738" s="241">
        <v>1</v>
      </c>
    </row>
    <row r="739" spans="1:15" ht="12.75">
      <c r="A739" s="250"/>
      <c r="B739" s="253"/>
      <c r="C739" s="468" t="s">
        <v>113</v>
      </c>
      <c r="D739" s="469"/>
      <c r="E739" s="254">
        <v>0</v>
      </c>
      <c r="F739" s="359"/>
      <c r="G739" s="255"/>
      <c r="H739" s="256"/>
      <c r="I739" s="251"/>
      <c r="J739" s="257"/>
      <c r="K739" s="251"/>
      <c r="M739" s="252" t="s">
        <v>113</v>
      </c>
      <c r="O739" s="241"/>
    </row>
    <row r="740" spans="1:15" ht="12.75">
      <c r="A740" s="250"/>
      <c r="B740" s="253"/>
      <c r="C740" s="468" t="s">
        <v>363</v>
      </c>
      <c r="D740" s="469"/>
      <c r="E740" s="254">
        <v>87.7</v>
      </c>
      <c r="F740" s="359"/>
      <c r="G740" s="255"/>
      <c r="H740" s="256"/>
      <c r="I740" s="251"/>
      <c r="J740" s="257"/>
      <c r="K740" s="251"/>
      <c r="M740" s="252" t="s">
        <v>363</v>
      </c>
      <c r="O740" s="241"/>
    </row>
    <row r="741" spans="1:80" ht="12.75">
      <c r="A741" s="242">
        <v>121</v>
      </c>
      <c r="B741" s="243" t="s">
        <v>661</v>
      </c>
      <c r="C741" s="244" t="s">
        <v>662</v>
      </c>
      <c r="D741" s="245" t="s">
        <v>125</v>
      </c>
      <c r="E741" s="246">
        <v>87.7</v>
      </c>
      <c r="F741" s="358"/>
      <c r="G741" s="247">
        <f>E741*F741</f>
        <v>0</v>
      </c>
      <c r="H741" s="248">
        <v>0</v>
      </c>
      <c r="I741" s="249">
        <f>E741*H741</f>
        <v>0</v>
      </c>
      <c r="J741" s="248">
        <v>-0.088</v>
      </c>
      <c r="K741" s="249">
        <f>E741*J741</f>
        <v>-7.7176</v>
      </c>
      <c r="O741" s="241">
        <v>2</v>
      </c>
      <c r="AA741" s="214">
        <v>1</v>
      </c>
      <c r="AB741" s="214">
        <v>1</v>
      </c>
      <c r="AC741" s="214">
        <v>1</v>
      </c>
      <c r="AZ741" s="214">
        <v>1</v>
      </c>
      <c r="BA741" s="214">
        <f>IF(AZ741=1,G741,0)</f>
        <v>0</v>
      </c>
      <c r="BB741" s="214">
        <f>IF(AZ741=2,G741,0)</f>
        <v>0</v>
      </c>
      <c r="BC741" s="214">
        <f>IF(AZ741=3,G741,0)</f>
        <v>0</v>
      </c>
      <c r="BD741" s="214">
        <f>IF(AZ741=4,G741,0)</f>
        <v>0</v>
      </c>
      <c r="BE741" s="214">
        <f>IF(AZ741=5,G741,0)</f>
        <v>0</v>
      </c>
      <c r="CA741" s="241">
        <v>1</v>
      </c>
      <c r="CB741" s="241">
        <v>1</v>
      </c>
    </row>
    <row r="742" spans="1:15" ht="12.75">
      <c r="A742" s="250"/>
      <c r="B742" s="253"/>
      <c r="C742" s="468" t="s">
        <v>113</v>
      </c>
      <c r="D742" s="469"/>
      <c r="E742" s="254">
        <v>0</v>
      </c>
      <c r="F742" s="359"/>
      <c r="G742" s="255"/>
      <c r="H742" s="256"/>
      <c r="I742" s="251"/>
      <c r="J742" s="257"/>
      <c r="K742" s="251"/>
      <c r="M742" s="252" t="s">
        <v>113</v>
      </c>
      <c r="O742" s="241"/>
    </row>
    <row r="743" spans="1:15" ht="12.75">
      <c r="A743" s="250"/>
      <c r="B743" s="253"/>
      <c r="C743" s="468" t="s">
        <v>363</v>
      </c>
      <c r="D743" s="469"/>
      <c r="E743" s="254">
        <v>87.7</v>
      </c>
      <c r="F743" s="359"/>
      <c r="G743" s="255"/>
      <c r="H743" s="256"/>
      <c r="I743" s="251"/>
      <c r="J743" s="257"/>
      <c r="K743" s="251"/>
      <c r="M743" s="252" t="s">
        <v>363</v>
      </c>
      <c r="O743" s="241"/>
    </row>
    <row r="744" spans="1:80" ht="12.75">
      <c r="A744" s="242">
        <v>122</v>
      </c>
      <c r="B744" s="243" t="s">
        <v>663</v>
      </c>
      <c r="C744" s="244" t="s">
        <v>664</v>
      </c>
      <c r="D744" s="245" t="s">
        <v>112</v>
      </c>
      <c r="E744" s="246">
        <v>8.5</v>
      </c>
      <c r="F744" s="358"/>
      <c r="G744" s="247">
        <f>E744*F744</f>
        <v>0</v>
      </c>
      <c r="H744" s="248">
        <v>0</v>
      </c>
      <c r="I744" s="249">
        <f>E744*H744</f>
        <v>0</v>
      </c>
      <c r="J744" s="248">
        <v>-0.089</v>
      </c>
      <c r="K744" s="249">
        <f>E744*J744</f>
        <v>-0.7565</v>
      </c>
      <c r="O744" s="241">
        <v>2</v>
      </c>
      <c r="AA744" s="214">
        <v>1</v>
      </c>
      <c r="AB744" s="214">
        <v>1</v>
      </c>
      <c r="AC744" s="214">
        <v>1</v>
      </c>
      <c r="AZ744" s="214">
        <v>1</v>
      </c>
      <c r="BA744" s="214">
        <f>IF(AZ744=1,G744,0)</f>
        <v>0</v>
      </c>
      <c r="BB744" s="214">
        <f>IF(AZ744=2,G744,0)</f>
        <v>0</v>
      </c>
      <c r="BC744" s="214">
        <f>IF(AZ744=3,G744,0)</f>
        <v>0</v>
      </c>
      <c r="BD744" s="214">
        <f>IF(AZ744=4,G744,0)</f>
        <v>0</v>
      </c>
      <c r="BE744" s="214">
        <f>IF(AZ744=5,G744,0)</f>
        <v>0</v>
      </c>
      <c r="CA744" s="241">
        <v>1</v>
      </c>
      <c r="CB744" s="241">
        <v>1</v>
      </c>
    </row>
    <row r="745" spans="1:15" ht="12.75">
      <c r="A745" s="250"/>
      <c r="B745" s="253"/>
      <c r="C745" s="468" t="s">
        <v>665</v>
      </c>
      <c r="D745" s="469"/>
      <c r="E745" s="254">
        <v>8.5</v>
      </c>
      <c r="F745" s="359"/>
      <c r="G745" s="255"/>
      <c r="H745" s="256"/>
      <c r="I745" s="251"/>
      <c r="J745" s="257"/>
      <c r="K745" s="251"/>
      <c r="M745" s="252" t="s">
        <v>665</v>
      </c>
      <c r="O745" s="241"/>
    </row>
    <row r="746" spans="1:80" ht="22.5">
      <c r="A746" s="242">
        <v>123</v>
      </c>
      <c r="B746" s="243" t="s">
        <v>666</v>
      </c>
      <c r="C746" s="244" t="s">
        <v>667</v>
      </c>
      <c r="D746" s="245" t="s">
        <v>112</v>
      </c>
      <c r="E746" s="246">
        <v>1588.98</v>
      </c>
      <c r="F746" s="358"/>
      <c r="G746" s="247">
        <f>E746*F746</f>
        <v>0</v>
      </c>
      <c r="H746" s="248">
        <v>0</v>
      </c>
      <c r="I746" s="249">
        <f>E746*H746</f>
        <v>0</v>
      </c>
      <c r="J746" s="248">
        <v>0</v>
      </c>
      <c r="K746" s="249">
        <f>E746*J746</f>
        <v>0</v>
      </c>
      <c r="O746" s="241">
        <v>2</v>
      </c>
      <c r="AA746" s="214">
        <v>1</v>
      </c>
      <c r="AB746" s="214">
        <v>1</v>
      </c>
      <c r="AC746" s="214">
        <v>1</v>
      </c>
      <c r="AZ746" s="214">
        <v>1</v>
      </c>
      <c r="BA746" s="214">
        <f>IF(AZ746=1,G746,0)</f>
        <v>0</v>
      </c>
      <c r="BB746" s="214">
        <f>IF(AZ746=2,G746,0)</f>
        <v>0</v>
      </c>
      <c r="BC746" s="214">
        <f>IF(AZ746=3,G746,0)</f>
        <v>0</v>
      </c>
      <c r="BD746" s="214">
        <f>IF(AZ746=4,G746,0)</f>
        <v>0</v>
      </c>
      <c r="BE746" s="214">
        <f>IF(AZ746=5,G746,0)</f>
        <v>0</v>
      </c>
      <c r="CA746" s="241">
        <v>1</v>
      </c>
      <c r="CB746" s="241">
        <v>1</v>
      </c>
    </row>
    <row r="747" spans="1:15" ht="12.75">
      <c r="A747" s="250"/>
      <c r="B747" s="253"/>
      <c r="C747" s="468" t="s">
        <v>113</v>
      </c>
      <c r="D747" s="469"/>
      <c r="E747" s="254">
        <v>0</v>
      </c>
      <c r="F747" s="359"/>
      <c r="G747" s="255"/>
      <c r="H747" s="256"/>
      <c r="I747" s="251"/>
      <c r="J747" s="257"/>
      <c r="K747" s="251"/>
      <c r="M747" s="252" t="s">
        <v>113</v>
      </c>
      <c r="O747" s="241"/>
    </row>
    <row r="748" spans="1:15" ht="12.75">
      <c r="A748" s="250"/>
      <c r="B748" s="253"/>
      <c r="C748" s="468" t="s">
        <v>359</v>
      </c>
      <c r="D748" s="469"/>
      <c r="E748" s="254">
        <v>1090.3</v>
      </c>
      <c r="F748" s="359"/>
      <c r="G748" s="255"/>
      <c r="H748" s="256"/>
      <c r="I748" s="251"/>
      <c r="J748" s="257"/>
      <c r="K748" s="251"/>
      <c r="M748" s="252" t="s">
        <v>359</v>
      </c>
      <c r="O748" s="241"/>
    </row>
    <row r="749" spans="1:15" ht="12.75">
      <c r="A749" s="250"/>
      <c r="B749" s="253"/>
      <c r="C749" s="468" t="s">
        <v>360</v>
      </c>
      <c r="D749" s="469"/>
      <c r="E749" s="254">
        <v>87.26</v>
      </c>
      <c r="F749" s="359"/>
      <c r="G749" s="255"/>
      <c r="H749" s="256"/>
      <c r="I749" s="251"/>
      <c r="J749" s="257"/>
      <c r="K749" s="251"/>
      <c r="M749" s="252" t="s">
        <v>360</v>
      </c>
      <c r="O749" s="241"/>
    </row>
    <row r="750" spans="1:15" ht="12.75">
      <c r="A750" s="250"/>
      <c r="B750" s="253"/>
      <c r="C750" s="468" t="s">
        <v>361</v>
      </c>
      <c r="D750" s="469"/>
      <c r="E750" s="254">
        <v>242.12</v>
      </c>
      <c r="F750" s="359"/>
      <c r="G750" s="255"/>
      <c r="H750" s="256"/>
      <c r="I750" s="251"/>
      <c r="J750" s="257"/>
      <c r="K750" s="251"/>
      <c r="M750" s="252" t="s">
        <v>361</v>
      </c>
      <c r="O750" s="241"/>
    </row>
    <row r="751" spans="1:15" ht="12.75">
      <c r="A751" s="250"/>
      <c r="B751" s="253"/>
      <c r="C751" s="468" t="s">
        <v>362</v>
      </c>
      <c r="D751" s="469"/>
      <c r="E751" s="254">
        <v>81.6</v>
      </c>
      <c r="F751" s="359"/>
      <c r="G751" s="255"/>
      <c r="H751" s="256"/>
      <c r="I751" s="251"/>
      <c r="J751" s="257"/>
      <c r="K751" s="251"/>
      <c r="M751" s="252" t="s">
        <v>362</v>
      </c>
      <c r="O751" s="241"/>
    </row>
    <row r="752" spans="1:15" ht="12.75">
      <c r="A752" s="250"/>
      <c r="B752" s="253"/>
      <c r="C752" s="468" t="s">
        <v>363</v>
      </c>
      <c r="D752" s="469"/>
      <c r="E752" s="254">
        <v>87.7</v>
      </c>
      <c r="F752" s="359"/>
      <c r="G752" s="255"/>
      <c r="H752" s="256"/>
      <c r="I752" s="251"/>
      <c r="J752" s="257"/>
      <c r="K752" s="251"/>
      <c r="M752" s="252" t="s">
        <v>363</v>
      </c>
      <c r="O752" s="241"/>
    </row>
    <row r="753" spans="1:57" ht="12.75">
      <c r="A753" s="258"/>
      <c r="B753" s="259" t="s">
        <v>102</v>
      </c>
      <c r="C753" s="260" t="s">
        <v>632</v>
      </c>
      <c r="D753" s="261"/>
      <c r="E753" s="262"/>
      <c r="F753" s="360"/>
      <c r="G753" s="264">
        <f>SUM(G701:G752)</f>
        <v>0</v>
      </c>
      <c r="H753" s="265"/>
      <c r="I753" s="266">
        <f>SUM(I701:I752)</f>
        <v>0.014580000000000003</v>
      </c>
      <c r="J753" s="265"/>
      <c r="K753" s="266">
        <f>SUM(K701:K752)</f>
        <v>-107.96942240000001</v>
      </c>
      <c r="O753" s="241">
        <v>4</v>
      </c>
      <c r="BA753" s="267">
        <f>SUM(BA701:BA752)</f>
        <v>0</v>
      </c>
      <c r="BB753" s="267">
        <f>SUM(BB701:BB752)</f>
        <v>0</v>
      </c>
      <c r="BC753" s="267">
        <f>SUM(BC701:BC752)</f>
        <v>0</v>
      </c>
      <c r="BD753" s="267">
        <f>SUM(BD701:BD752)</f>
        <v>0</v>
      </c>
      <c r="BE753" s="267">
        <f>SUM(BE701:BE752)</f>
        <v>0</v>
      </c>
    </row>
    <row r="754" spans="1:15" ht="12.75">
      <c r="A754" s="231" t="s">
        <v>98</v>
      </c>
      <c r="B754" s="232" t="s">
        <v>668</v>
      </c>
      <c r="C754" s="233" t="s">
        <v>669</v>
      </c>
      <c r="D754" s="234"/>
      <c r="E754" s="235"/>
      <c r="F754" s="361"/>
      <c r="G754" s="236"/>
      <c r="H754" s="237"/>
      <c r="I754" s="238"/>
      <c r="J754" s="239"/>
      <c r="K754" s="240"/>
      <c r="O754" s="241">
        <v>1</v>
      </c>
    </row>
    <row r="755" spans="1:80" ht="12.75">
      <c r="A755" s="242">
        <v>124</v>
      </c>
      <c r="B755" s="243" t="s">
        <v>671</v>
      </c>
      <c r="C755" s="244" t="s">
        <v>672</v>
      </c>
      <c r="D755" s="245" t="s">
        <v>673</v>
      </c>
      <c r="E755" s="246">
        <v>466.956776152</v>
      </c>
      <c r="F755" s="358"/>
      <c r="G755" s="247">
        <f>E755*F755</f>
        <v>0</v>
      </c>
      <c r="H755" s="248">
        <v>0</v>
      </c>
      <c r="I755" s="249">
        <f>E755*H755</f>
        <v>0</v>
      </c>
      <c r="J755" s="248"/>
      <c r="K755" s="249">
        <f>E755*J755</f>
        <v>0</v>
      </c>
      <c r="O755" s="241">
        <v>2</v>
      </c>
      <c r="AA755" s="214">
        <v>7</v>
      </c>
      <c r="AB755" s="214">
        <v>1</v>
      </c>
      <c r="AC755" s="214">
        <v>2</v>
      </c>
      <c r="AZ755" s="214">
        <v>1</v>
      </c>
      <c r="BA755" s="214">
        <f>IF(AZ755=1,G755,0)</f>
        <v>0</v>
      </c>
      <c r="BB755" s="214">
        <f>IF(AZ755=2,G755,0)</f>
        <v>0</v>
      </c>
      <c r="BC755" s="214">
        <f>IF(AZ755=3,G755,0)</f>
        <v>0</v>
      </c>
      <c r="BD755" s="214">
        <f>IF(AZ755=4,G755,0)</f>
        <v>0</v>
      </c>
      <c r="BE755" s="214">
        <f>IF(AZ755=5,G755,0)</f>
        <v>0</v>
      </c>
      <c r="CA755" s="241">
        <v>7</v>
      </c>
      <c r="CB755" s="241">
        <v>1</v>
      </c>
    </row>
    <row r="756" spans="1:57" ht="12.75">
      <c r="A756" s="258"/>
      <c r="B756" s="259" t="s">
        <v>102</v>
      </c>
      <c r="C756" s="260" t="s">
        <v>670</v>
      </c>
      <c r="D756" s="261"/>
      <c r="E756" s="262"/>
      <c r="F756" s="360"/>
      <c r="G756" s="264">
        <f>SUM(G754:G755)</f>
        <v>0</v>
      </c>
      <c r="H756" s="265"/>
      <c r="I756" s="266">
        <f>SUM(I754:I755)</f>
        <v>0</v>
      </c>
      <c r="J756" s="265"/>
      <c r="K756" s="266">
        <f>SUM(K754:K755)</f>
        <v>0</v>
      </c>
      <c r="O756" s="241">
        <v>4</v>
      </c>
      <c r="BA756" s="267">
        <f>SUM(BA754:BA755)</f>
        <v>0</v>
      </c>
      <c r="BB756" s="267">
        <f>SUM(BB754:BB755)</f>
        <v>0</v>
      </c>
      <c r="BC756" s="267">
        <f>SUM(BC754:BC755)</f>
        <v>0</v>
      </c>
      <c r="BD756" s="267">
        <f>SUM(BD754:BD755)</f>
        <v>0</v>
      </c>
      <c r="BE756" s="267">
        <f>SUM(BE754:BE755)</f>
        <v>0</v>
      </c>
    </row>
    <row r="757" spans="1:15" ht="12.75">
      <c r="A757" s="231" t="s">
        <v>98</v>
      </c>
      <c r="B757" s="232" t="s">
        <v>674</v>
      </c>
      <c r="C757" s="233" t="s">
        <v>675</v>
      </c>
      <c r="D757" s="234"/>
      <c r="E757" s="235"/>
      <c r="F757" s="361"/>
      <c r="G757" s="236"/>
      <c r="H757" s="237"/>
      <c r="I757" s="238"/>
      <c r="J757" s="239"/>
      <c r="K757" s="240"/>
      <c r="O757" s="241">
        <v>1</v>
      </c>
    </row>
    <row r="758" spans="1:80" ht="12.75">
      <c r="A758" s="242">
        <v>125</v>
      </c>
      <c r="B758" s="243" t="s">
        <v>677</v>
      </c>
      <c r="C758" s="244" t="s">
        <v>678</v>
      </c>
      <c r="D758" s="245" t="s">
        <v>112</v>
      </c>
      <c r="E758" s="246">
        <v>5.85</v>
      </c>
      <c r="F758" s="358"/>
      <c r="G758" s="247">
        <f>E758*F758</f>
        <v>0</v>
      </c>
      <c r="H758" s="248">
        <v>0</v>
      </c>
      <c r="I758" s="249">
        <f>E758*H758</f>
        <v>0</v>
      </c>
      <c r="J758" s="248">
        <v>-0.00483</v>
      </c>
      <c r="K758" s="249">
        <f>E758*J758</f>
        <v>-0.0282555</v>
      </c>
      <c r="O758" s="241">
        <v>2</v>
      </c>
      <c r="AA758" s="214">
        <v>1</v>
      </c>
      <c r="AB758" s="214">
        <v>7</v>
      </c>
      <c r="AC758" s="214">
        <v>7</v>
      </c>
      <c r="AZ758" s="214">
        <v>2</v>
      </c>
      <c r="BA758" s="214">
        <f>IF(AZ758=1,G758,0)</f>
        <v>0</v>
      </c>
      <c r="BB758" s="214">
        <f>IF(AZ758=2,G758,0)</f>
        <v>0</v>
      </c>
      <c r="BC758" s="214">
        <f>IF(AZ758=3,G758,0)</f>
        <v>0</v>
      </c>
      <c r="BD758" s="214">
        <f>IF(AZ758=4,G758,0)</f>
        <v>0</v>
      </c>
      <c r="BE758" s="214">
        <f>IF(AZ758=5,G758,0)</f>
        <v>0</v>
      </c>
      <c r="CA758" s="241">
        <v>1</v>
      </c>
      <c r="CB758" s="241">
        <v>7</v>
      </c>
    </row>
    <row r="759" spans="1:15" ht="12.75">
      <c r="A759" s="250"/>
      <c r="B759" s="253"/>
      <c r="C759" s="468" t="s">
        <v>679</v>
      </c>
      <c r="D759" s="469"/>
      <c r="E759" s="254">
        <v>5.85</v>
      </c>
      <c r="F759" s="359"/>
      <c r="G759" s="255"/>
      <c r="H759" s="256"/>
      <c r="I759" s="251"/>
      <c r="J759" s="257"/>
      <c r="K759" s="251"/>
      <c r="M759" s="252" t="s">
        <v>679</v>
      </c>
      <c r="O759" s="241"/>
    </row>
    <row r="760" spans="1:80" ht="12.75">
      <c r="A760" s="242">
        <v>126</v>
      </c>
      <c r="B760" s="243" t="s">
        <v>680</v>
      </c>
      <c r="C760" s="244" t="s">
        <v>681</v>
      </c>
      <c r="D760" s="245" t="s">
        <v>112</v>
      </c>
      <c r="E760" s="246">
        <v>266.332</v>
      </c>
      <c r="F760" s="358"/>
      <c r="G760" s="247">
        <f>E760*F760</f>
        <v>0</v>
      </c>
      <c r="H760" s="248">
        <v>8E-05</v>
      </c>
      <c r="I760" s="249">
        <f>E760*H760</f>
        <v>0.021306560000000002</v>
      </c>
      <c r="J760" s="248">
        <v>0</v>
      </c>
      <c r="K760" s="249">
        <f>E760*J760</f>
        <v>0</v>
      </c>
      <c r="O760" s="241">
        <v>2</v>
      </c>
      <c r="AA760" s="214">
        <v>1</v>
      </c>
      <c r="AB760" s="214">
        <v>7</v>
      </c>
      <c r="AC760" s="214">
        <v>7</v>
      </c>
      <c r="AZ760" s="214">
        <v>2</v>
      </c>
      <c r="BA760" s="214">
        <f>IF(AZ760=1,G760,0)</f>
        <v>0</v>
      </c>
      <c r="BB760" s="214">
        <f>IF(AZ760=2,G760,0)</f>
        <v>0</v>
      </c>
      <c r="BC760" s="214">
        <f>IF(AZ760=3,G760,0)</f>
        <v>0</v>
      </c>
      <c r="BD760" s="214">
        <f>IF(AZ760=4,G760,0)</f>
        <v>0</v>
      </c>
      <c r="BE760" s="214">
        <f>IF(AZ760=5,G760,0)</f>
        <v>0</v>
      </c>
      <c r="CA760" s="241">
        <v>1</v>
      </c>
      <c r="CB760" s="241">
        <v>7</v>
      </c>
    </row>
    <row r="761" spans="1:15" ht="12.75">
      <c r="A761" s="250"/>
      <c r="B761" s="253"/>
      <c r="C761" s="468" t="s">
        <v>113</v>
      </c>
      <c r="D761" s="469"/>
      <c r="E761" s="254">
        <v>0</v>
      </c>
      <c r="F761" s="359"/>
      <c r="G761" s="255"/>
      <c r="H761" s="256"/>
      <c r="I761" s="251"/>
      <c r="J761" s="257"/>
      <c r="K761" s="251"/>
      <c r="M761" s="252" t="s">
        <v>113</v>
      </c>
      <c r="O761" s="241"/>
    </row>
    <row r="762" spans="1:15" ht="12.75">
      <c r="A762" s="250"/>
      <c r="B762" s="253"/>
      <c r="C762" s="468" t="s">
        <v>682</v>
      </c>
      <c r="D762" s="469"/>
      <c r="E762" s="254">
        <v>266.332</v>
      </c>
      <c r="F762" s="359"/>
      <c r="G762" s="255"/>
      <c r="H762" s="256"/>
      <c r="I762" s="251"/>
      <c r="J762" s="257"/>
      <c r="K762" s="251"/>
      <c r="M762" s="252" t="s">
        <v>682</v>
      </c>
      <c r="O762" s="241"/>
    </row>
    <row r="763" spans="1:80" ht="12.75">
      <c r="A763" s="242">
        <v>127</v>
      </c>
      <c r="B763" s="243" t="s">
        <v>683</v>
      </c>
      <c r="C763" s="244" t="s">
        <v>684</v>
      </c>
      <c r="D763" s="245" t="s">
        <v>112</v>
      </c>
      <c r="E763" s="246">
        <v>341.38</v>
      </c>
      <c r="F763" s="358"/>
      <c r="G763" s="247">
        <f>E763*F763</f>
        <v>0</v>
      </c>
      <c r="H763" s="248">
        <v>0.00525</v>
      </c>
      <c r="I763" s="249">
        <f>E763*H763</f>
        <v>1.792245</v>
      </c>
      <c r="J763" s="248">
        <v>0</v>
      </c>
      <c r="K763" s="249">
        <f>E763*J763</f>
        <v>0</v>
      </c>
      <c r="O763" s="241">
        <v>2</v>
      </c>
      <c r="AA763" s="214">
        <v>1</v>
      </c>
      <c r="AB763" s="214">
        <v>7</v>
      </c>
      <c r="AC763" s="214">
        <v>7</v>
      </c>
      <c r="AZ763" s="214">
        <v>2</v>
      </c>
      <c r="BA763" s="214">
        <f>IF(AZ763=1,G763,0)</f>
        <v>0</v>
      </c>
      <c r="BB763" s="214">
        <f>IF(AZ763=2,G763,0)</f>
        <v>0</v>
      </c>
      <c r="BC763" s="214">
        <f>IF(AZ763=3,G763,0)</f>
        <v>0</v>
      </c>
      <c r="BD763" s="214">
        <f>IF(AZ763=4,G763,0)</f>
        <v>0</v>
      </c>
      <c r="BE763" s="214">
        <f>IF(AZ763=5,G763,0)</f>
        <v>0</v>
      </c>
      <c r="CA763" s="241">
        <v>1</v>
      </c>
      <c r="CB763" s="241">
        <v>7</v>
      </c>
    </row>
    <row r="764" spans="1:15" ht="12.75">
      <c r="A764" s="250"/>
      <c r="B764" s="253"/>
      <c r="C764" s="468" t="s">
        <v>113</v>
      </c>
      <c r="D764" s="469"/>
      <c r="E764" s="254">
        <v>0</v>
      </c>
      <c r="F764" s="359"/>
      <c r="G764" s="255"/>
      <c r="H764" s="256"/>
      <c r="I764" s="251"/>
      <c r="J764" s="257"/>
      <c r="K764" s="251"/>
      <c r="M764" s="252" t="s">
        <v>113</v>
      </c>
      <c r="O764" s="241"/>
    </row>
    <row r="765" spans="1:15" ht="12.75">
      <c r="A765" s="250"/>
      <c r="B765" s="253"/>
      <c r="C765" s="468" t="s">
        <v>360</v>
      </c>
      <c r="D765" s="469"/>
      <c r="E765" s="254">
        <v>87.26</v>
      </c>
      <c r="F765" s="359"/>
      <c r="G765" s="255"/>
      <c r="H765" s="256"/>
      <c r="I765" s="251"/>
      <c r="J765" s="257"/>
      <c r="K765" s="251"/>
      <c r="M765" s="252" t="s">
        <v>360</v>
      </c>
      <c r="O765" s="241"/>
    </row>
    <row r="766" spans="1:15" ht="12.75">
      <c r="A766" s="250"/>
      <c r="B766" s="253"/>
      <c r="C766" s="468" t="s">
        <v>361</v>
      </c>
      <c r="D766" s="469"/>
      <c r="E766" s="254">
        <v>242.12</v>
      </c>
      <c r="F766" s="359"/>
      <c r="G766" s="255"/>
      <c r="H766" s="256"/>
      <c r="I766" s="251"/>
      <c r="J766" s="257"/>
      <c r="K766" s="251"/>
      <c r="M766" s="252" t="s">
        <v>361</v>
      </c>
      <c r="O766" s="241"/>
    </row>
    <row r="767" spans="1:15" ht="12.75">
      <c r="A767" s="250"/>
      <c r="B767" s="253"/>
      <c r="C767" s="468" t="s">
        <v>685</v>
      </c>
      <c r="D767" s="469"/>
      <c r="E767" s="254">
        <v>12</v>
      </c>
      <c r="F767" s="359"/>
      <c r="G767" s="255"/>
      <c r="H767" s="256"/>
      <c r="I767" s="251"/>
      <c r="J767" s="257"/>
      <c r="K767" s="251"/>
      <c r="M767" s="252" t="s">
        <v>685</v>
      </c>
      <c r="O767" s="241"/>
    </row>
    <row r="768" spans="1:80" ht="22.5">
      <c r="A768" s="242">
        <v>128</v>
      </c>
      <c r="B768" s="243" t="s">
        <v>686</v>
      </c>
      <c r="C768" s="244" t="s">
        <v>687</v>
      </c>
      <c r="D768" s="245" t="s">
        <v>112</v>
      </c>
      <c r="E768" s="246">
        <v>266.332</v>
      </c>
      <c r="F768" s="358"/>
      <c r="G768" s="247">
        <f>E768*F768</f>
        <v>0</v>
      </c>
      <c r="H768" s="248">
        <v>0.00052</v>
      </c>
      <c r="I768" s="249">
        <f>E768*H768</f>
        <v>0.13849263999999997</v>
      </c>
      <c r="J768" s="248">
        <v>0</v>
      </c>
      <c r="K768" s="249">
        <f>E768*J768</f>
        <v>0</v>
      </c>
      <c r="O768" s="241">
        <v>2</v>
      </c>
      <c r="AA768" s="214">
        <v>1</v>
      </c>
      <c r="AB768" s="214">
        <v>7</v>
      </c>
      <c r="AC768" s="214">
        <v>7</v>
      </c>
      <c r="AZ768" s="214">
        <v>2</v>
      </c>
      <c r="BA768" s="214">
        <f>IF(AZ768=1,G768,0)</f>
        <v>0</v>
      </c>
      <c r="BB768" s="214">
        <f>IF(AZ768=2,G768,0)</f>
        <v>0</v>
      </c>
      <c r="BC768" s="214">
        <f>IF(AZ768=3,G768,0)</f>
        <v>0</v>
      </c>
      <c r="BD768" s="214">
        <f>IF(AZ768=4,G768,0)</f>
        <v>0</v>
      </c>
      <c r="BE768" s="214">
        <f>IF(AZ768=5,G768,0)</f>
        <v>0</v>
      </c>
      <c r="CA768" s="241">
        <v>1</v>
      </c>
      <c r="CB768" s="241">
        <v>7</v>
      </c>
    </row>
    <row r="769" spans="1:15" ht="12.75">
      <c r="A769" s="250"/>
      <c r="B769" s="253"/>
      <c r="C769" s="468" t="s">
        <v>113</v>
      </c>
      <c r="D769" s="469"/>
      <c r="E769" s="254">
        <v>0</v>
      </c>
      <c r="F769" s="359"/>
      <c r="G769" s="255"/>
      <c r="H769" s="256"/>
      <c r="I769" s="251"/>
      <c r="J769" s="257"/>
      <c r="K769" s="251"/>
      <c r="M769" s="252" t="s">
        <v>113</v>
      </c>
      <c r="O769" s="241"/>
    </row>
    <row r="770" spans="1:15" ht="12.75">
      <c r="A770" s="250"/>
      <c r="B770" s="253"/>
      <c r="C770" s="468" t="s">
        <v>682</v>
      </c>
      <c r="D770" s="469"/>
      <c r="E770" s="254">
        <v>266.332</v>
      </c>
      <c r="F770" s="359"/>
      <c r="G770" s="255"/>
      <c r="H770" s="256"/>
      <c r="I770" s="251"/>
      <c r="J770" s="257"/>
      <c r="K770" s="251"/>
      <c r="M770" s="252" t="s">
        <v>682</v>
      </c>
      <c r="O770" s="241"/>
    </row>
    <row r="771" spans="1:80" ht="12.75">
      <c r="A771" s="242">
        <v>129</v>
      </c>
      <c r="B771" s="243" t="s">
        <v>688</v>
      </c>
      <c r="C771" s="244" t="s">
        <v>689</v>
      </c>
      <c r="D771" s="245" t="s">
        <v>296</v>
      </c>
      <c r="E771" s="246">
        <v>18</v>
      </c>
      <c r="F771" s="358"/>
      <c r="G771" s="247">
        <f>E771*F771</f>
        <v>0</v>
      </c>
      <c r="H771" s="248">
        <v>0.00034</v>
      </c>
      <c r="I771" s="249">
        <f>E771*H771</f>
        <v>0.0061200000000000004</v>
      </c>
      <c r="J771" s="248">
        <v>0</v>
      </c>
      <c r="K771" s="249">
        <f>E771*J771</f>
        <v>0</v>
      </c>
      <c r="O771" s="241">
        <v>2</v>
      </c>
      <c r="AA771" s="214">
        <v>1</v>
      </c>
      <c r="AB771" s="214">
        <v>7</v>
      </c>
      <c r="AC771" s="214">
        <v>7</v>
      </c>
      <c r="AZ771" s="214">
        <v>2</v>
      </c>
      <c r="BA771" s="214">
        <f>IF(AZ771=1,G771,0)</f>
        <v>0</v>
      </c>
      <c r="BB771" s="214">
        <f>IF(AZ771=2,G771,0)</f>
        <v>0</v>
      </c>
      <c r="BC771" s="214">
        <f>IF(AZ771=3,G771,0)</f>
        <v>0</v>
      </c>
      <c r="BD771" s="214">
        <f>IF(AZ771=4,G771,0)</f>
        <v>0</v>
      </c>
      <c r="BE771" s="214">
        <f>IF(AZ771=5,G771,0)</f>
        <v>0</v>
      </c>
      <c r="CA771" s="241">
        <v>1</v>
      </c>
      <c r="CB771" s="241">
        <v>7</v>
      </c>
    </row>
    <row r="772" spans="1:15" ht="12.75">
      <c r="A772" s="250"/>
      <c r="B772" s="253"/>
      <c r="C772" s="468" t="s">
        <v>690</v>
      </c>
      <c r="D772" s="469"/>
      <c r="E772" s="254">
        <v>18</v>
      </c>
      <c r="F772" s="359"/>
      <c r="G772" s="255"/>
      <c r="H772" s="256"/>
      <c r="I772" s="251"/>
      <c r="J772" s="257"/>
      <c r="K772" s="251"/>
      <c r="M772" s="252" t="s">
        <v>690</v>
      </c>
      <c r="O772" s="241"/>
    </row>
    <row r="773" spans="1:80" ht="12.75">
      <c r="A773" s="242">
        <v>130</v>
      </c>
      <c r="B773" s="243" t="s">
        <v>691</v>
      </c>
      <c r="C773" s="244" t="s">
        <v>692</v>
      </c>
      <c r="D773" s="245" t="s">
        <v>112</v>
      </c>
      <c r="E773" s="246">
        <v>306.2818</v>
      </c>
      <c r="F773" s="358"/>
      <c r="G773" s="247">
        <f>E773*F773</f>
        <v>0</v>
      </c>
      <c r="H773" s="248">
        <v>0.0002</v>
      </c>
      <c r="I773" s="249">
        <f>E773*H773</f>
        <v>0.061256359999999996</v>
      </c>
      <c r="J773" s="248"/>
      <c r="K773" s="249">
        <f>E773*J773</f>
        <v>0</v>
      </c>
      <c r="O773" s="241">
        <v>2</v>
      </c>
      <c r="AA773" s="214">
        <v>3</v>
      </c>
      <c r="AB773" s="214">
        <v>1</v>
      </c>
      <c r="AC773" s="214">
        <v>2832314012</v>
      </c>
      <c r="AZ773" s="214">
        <v>2</v>
      </c>
      <c r="BA773" s="214">
        <f>IF(AZ773=1,G773,0)</f>
        <v>0</v>
      </c>
      <c r="BB773" s="214">
        <f>IF(AZ773=2,G773,0)</f>
        <v>0</v>
      </c>
      <c r="BC773" s="214">
        <f>IF(AZ773=3,G773,0)</f>
        <v>0</v>
      </c>
      <c r="BD773" s="214">
        <f>IF(AZ773=4,G773,0)</f>
        <v>0</v>
      </c>
      <c r="BE773" s="214">
        <f>IF(AZ773=5,G773,0)</f>
        <v>0</v>
      </c>
      <c r="CA773" s="241">
        <v>3</v>
      </c>
      <c r="CB773" s="241">
        <v>1</v>
      </c>
    </row>
    <row r="774" spans="1:15" ht="12.75">
      <c r="A774" s="250"/>
      <c r="B774" s="253"/>
      <c r="C774" s="468" t="s">
        <v>113</v>
      </c>
      <c r="D774" s="469"/>
      <c r="E774" s="254">
        <v>0</v>
      </c>
      <c r="F774" s="359"/>
      <c r="G774" s="255"/>
      <c r="H774" s="256"/>
      <c r="I774" s="251"/>
      <c r="J774" s="257"/>
      <c r="K774" s="251"/>
      <c r="M774" s="252" t="s">
        <v>113</v>
      </c>
      <c r="O774" s="241"/>
    </row>
    <row r="775" spans="1:15" ht="12.75">
      <c r="A775" s="250"/>
      <c r="B775" s="253"/>
      <c r="C775" s="468" t="s">
        <v>693</v>
      </c>
      <c r="D775" s="469"/>
      <c r="E775" s="254">
        <v>306.2818</v>
      </c>
      <c r="F775" s="359"/>
      <c r="G775" s="255"/>
      <c r="H775" s="256"/>
      <c r="I775" s="251"/>
      <c r="J775" s="257"/>
      <c r="K775" s="251"/>
      <c r="M775" s="252" t="s">
        <v>693</v>
      </c>
      <c r="O775" s="241"/>
    </row>
    <row r="776" spans="1:80" ht="12.75">
      <c r="A776" s="242">
        <v>131</v>
      </c>
      <c r="B776" s="243" t="s">
        <v>694</v>
      </c>
      <c r="C776" s="244" t="s">
        <v>695</v>
      </c>
      <c r="D776" s="245" t="s">
        <v>673</v>
      </c>
      <c r="E776" s="246">
        <v>2.01942056</v>
      </c>
      <c r="F776" s="358"/>
      <c r="G776" s="247">
        <f>E776*F776</f>
        <v>0</v>
      </c>
      <c r="H776" s="248">
        <v>0</v>
      </c>
      <c r="I776" s="249">
        <f>E776*H776</f>
        <v>0</v>
      </c>
      <c r="J776" s="248"/>
      <c r="K776" s="249">
        <f>E776*J776</f>
        <v>0</v>
      </c>
      <c r="O776" s="241">
        <v>2</v>
      </c>
      <c r="AA776" s="214">
        <v>7</v>
      </c>
      <c r="AB776" s="214">
        <v>1001</v>
      </c>
      <c r="AC776" s="214">
        <v>5</v>
      </c>
      <c r="AZ776" s="214">
        <v>2</v>
      </c>
      <c r="BA776" s="214">
        <f>IF(AZ776=1,G776,0)</f>
        <v>0</v>
      </c>
      <c r="BB776" s="214">
        <f>IF(AZ776=2,G776,0)</f>
        <v>0</v>
      </c>
      <c r="BC776" s="214">
        <f>IF(AZ776=3,G776,0)</f>
        <v>0</v>
      </c>
      <c r="BD776" s="214">
        <f>IF(AZ776=4,G776,0)</f>
        <v>0</v>
      </c>
      <c r="BE776" s="214">
        <f>IF(AZ776=5,G776,0)</f>
        <v>0</v>
      </c>
      <c r="CA776" s="241">
        <v>7</v>
      </c>
      <c r="CB776" s="241">
        <v>1001</v>
      </c>
    </row>
    <row r="777" spans="1:57" ht="12.75">
      <c r="A777" s="258"/>
      <c r="B777" s="259" t="s">
        <v>102</v>
      </c>
      <c r="C777" s="260" t="s">
        <v>676</v>
      </c>
      <c r="D777" s="261"/>
      <c r="E777" s="262"/>
      <c r="F777" s="360"/>
      <c r="G777" s="264">
        <f>SUM(G757:G776)</f>
        <v>0</v>
      </c>
      <c r="H777" s="265"/>
      <c r="I777" s="266">
        <f>SUM(I757:I776)</f>
        <v>2.01942056</v>
      </c>
      <c r="J777" s="265"/>
      <c r="K777" s="266">
        <f>SUM(K757:K776)</f>
        <v>-0.0282555</v>
      </c>
      <c r="O777" s="241">
        <v>4</v>
      </c>
      <c r="BA777" s="267">
        <f>SUM(BA757:BA776)</f>
        <v>0</v>
      </c>
      <c r="BB777" s="267">
        <f>SUM(BB757:BB776)</f>
        <v>0</v>
      </c>
      <c r="BC777" s="267">
        <f>SUM(BC757:BC776)</f>
        <v>0</v>
      </c>
      <c r="BD777" s="267">
        <f>SUM(BD757:BD776)</f>
        <v>0</v>
      </c>
      <c r="BE777" s="267">
        <f>SUM(BE757:BE776)</f>
        <v>0</v>
      </c>
    </row>
    <row r="778" spans="1:15" ht="12.75">
      <c r="A778" s="231" t="s">
        <v>98</v>
      </c>
      <c r="B778" s="232" t="s">
        <v>696</v>
      </c>
      <c r="C778" s="233" t="s">
        <v>697</v>
      </c>
      <c r="D778" s="234"/>
      <c r="E778" s="235"/>
      <c r="F778" s="361"/>
      <c r="G778" s="236"/>
      <c r="H778" s="237"/>
      <c r="I778" s="238"/>
      <c r="J778" s="239"/>
      <c r="K778" s="240"/>
      <c r="O778" s="241">
        <v>1</v>
      </c>
    </row>
    <row r="779" spans="1:80" ht="22.5">
      <c r="A779" s="242">
        <v>132</v>
      </c>
      <c r="B779" s="243" t="s">
        <v>699</v>
      </c>
      <c r="C779" s="244" t="s">
        <v>700</v>
      </c>
      <c r="D779" s="245" t="s">
        <v>112</v>
      </c>
      <c r="E779" s="246">
        <v>325</v>
      </c>
      <c r="F779" s="358"/>
      <c r="G779" s="247">
        <f>E779*F779</f>
        <v>0</v>
      </c>
      <c r="H779" s="248">
        <v>0</v>
      </c>
      <c r="I779" s="249">
        <f>E779*H779</f>
        <v>0</v>
      </c>
      <c r="J779" s="248">
        <v>-0.014</v>
      </c>
      <c r="K779" s="249">
        <f>E779*J779</f>
        <v>-4.55</v>
      </c>
      <c r="O779" s="241">
        <v>2</v>
      </c>
      <c r="AA779" s="214">
        <v>1</v>
      </c>
      <c r="AB779" s="214">
        <v>7</v>
      </c>
      <c r="AC779" s="214">
        <v>7</v>
      </c>
      <c r="AZ779" s="214">
        <v>2</v>
      </c>
      <c r="BA779" s="214">
        <f>IF(AZ779=1,G779,0)</f>
        <v>0</v>
      </c>
      <c r="BB779" s="214">
        <f>IF(AZ779=2,G779,0)</f>
        <v>0</v>
      </c>
      <c r="BC779" s="214">
        <f>IF(AZ779=3,G779,0)</f>
        <v>0</v>
      </c>
      <c r="BD779" s="214">
        <f>IF(AZ779=4,G779,0)</f>
        <v>0</v>
      </c>
      <c r="BE779" s="214">
        <f>IF(AZ779=5,G779,0)</f>
        <v>0</v>
      </c>
      <c r="CA779" s="241">
        <v>1</v>
      </c>
      <c r="CB779" s="241">
        <v>7</v>
      </c>
    </row>
    <row r="780" spans="1:15" ht="12.75">
      <c r="A780" s="250"/>
      <c r="B780" s="253"/>
      <c r="C780" s="468" t="s">
        <v>113</v>
      </c>
      <c r="D780" s="469"/>
      <c r="E780" s="254">
        <v>0</v>
      </c>
      <c r="F780" s="359"/>
      <c r="G780" s="255"/>
      <c r="H780" s="256"/>
      <c r="I780" s="251"/>
      <c r="J780" s="257"/>
      <c r="K780" s="251"/>
      <c r="M780" s="252" t="s">
        <v>113</v>
      </c>
      <c r="O780" s="241"/>
    </row>
    <row r="781" spans="1:15" ht="12.75">
      <c r="A781" s="250"/>
      <c r="B781" s="253"/>
      <c r="C781" s="468" t="s">
        <v>701</v>
      </c>
      <c r="D781" s="469"/>
      <c r="E781" s="254">
        <v>325</v>
      </c>
      <c r="F781" s="359"/>
      <c r="G781" s="255"/>
      <c r="H781" s="256"/>
      <c r="I781" s="251"/>
      <c r="J781" s="257"/>
      <c r="K781" s="251"/>
      <c r="M781" s="252" t="s">
        <v>701</v>
      </c>
      <c r="O781" s="241"/>
    </row>
    <row r="782" spans="1:80" ht="12.75">
      <c r="A782" s="242">
        <v>133</v>
      </c>
      <c r="B782" s="243" t="s">
        <v>702</v>
      </c>
      <c r="C782" s="244" t="s">
        <v>703</v>
      </c>
      <c r="D782" s="245" t="s">
        <v>112</v>
      </c>
      <c r="E782" s="246">
        <v>975</v>
      </c>
      <c r="F782" s="358"/>
      <c r="G782" s="247">
        <f>E782*F782</f>
        <v>0</v>
      </c>
      <c r="H782" s="248">
        <v>0</v>
      </c>
      <c r="I782" s="249">
        <f>E782*H782</f>
        <v>0</v>
      </c>
      <c r="J782" s="248">
        <v>-0.006</v>
      </c>
      <c r="K782" s="249">
        <f>E782*J782</f>
        <v>-5.8500000000000005</v>
      </c>
      <c r="O782" s="241">
        <v>2</v>
      </c>
      <c r="AA782" s="214">
        <v>1</v>
      </c>
      <c r="AB782" s="214">
        <v>7</v>
      </c>
      <c r="AC782" s="214">
        <v>7</v>
      </c>
      <c r="AZ782" s="214">
        <v>2</v>
      </c>
      <c r="BA782" s="214">
        <f>IF(AZ782=1,G782,0)</f>
        <v>0</v>
      </c>
      <c r="BB782" s="214">
        <f>IF(AZ782=2,G782,0)</f>
        <v>0</v>
      </c>
      <c r="BC782" s="214">
        <f>IF(AZ782=3,G782,0)</f>
        <v>0</v>
      </c>
      <c r="BD782" s="214">
        <f>IF(AZ782=4,G782,0)</f>
        <v>0</v>
      </c>
      <c r="BE782" s="214">
        <f>IF(AZ782=5,G782,0)</f>
        <v>0</v>
      </c>
      <c r="CA782" s="241">
        <v>1</v>
      </c>
      <c r="CB782" s="241">
        <v>7</v>
      </c>
    </row>
    <row r="783" spans="1:15" ht="12.75">
      <c r="A783" s="250"/>
      <c r="B783" s="253"/>
      <c r="C783" s="468" t="s">
        <v>113</v>
      </c>
      <c r="D783" s="469"/>
      <c r="E783" s="254">
        <v>0</v>
      </c>
      <c r="F783" s="359"/>
      <c r="G783" s="255"/>
      <c r="H783" s="256"/>
      <c r="I783" s="251"/>
      <c r="J783" s="257"/>
      <c r="K783" s="251"/>
      <c r="M783" s="252" t="s">
        <v>113</v>
      </c>
      <c r="O783" s="241"/>
    </row>
    <row r="784" spans="1:15" ht="12.75">
      <c r="A784" s="250"/>
      <c r="B784" s="253"/>
      <c r="C784" s="468" t="s">
        <v>704</v>
      </c>
      <c r="D784" s="469"/>
      <c r="E784" s="254">
        <v>975</v>
      </c>
      <c r="F784" s="359"/>
      <c r="G784" s="255"/>
      <c r="H784" s="256"/>
      <c r="I784" s="251"/>
      <c r="J784" s="257"/>
      <c r="K784" s="251"/>
      <c r="M784" s="252" t="s">
        <v>704</v>
      </c>
      <c r="O784" s="241"/>
    </row>
    <row r="785" spans="1:80" ht="22.5">
      <c r="A785" s="242">
        <v>134</v>
      </c>
      <c r="B785" s="243" t="s">
        <v>705</v>
      </c>
      <c r="C785" s="244" t="s">
        <v>706</v>
      </c>
      <c r="D785" s="245" t="s">
        <v>112</v>
      </c>
      <c r="E785" s="246">
        <v>325</v>
      </c>
      <c r="F785" s="358"/>
      <c r="G785" s="247">
        <f>E785*F785</f>
        <v>0</v>
      </c>
      <c r="H785" s="248">
        <v>0.0003</v>
      </c>
      <c r="I785" s="249">
        <f>E785*H785</f>
        <v>0.09749999999999999</v>
      </c>
      <c r="J785" s="248">
        <v>0</v>
      </c>
      <c r="K785" s="249">
        <f>E785*J785</f>
        <v>0</v>
      </c>
      <c r="O785" s="241">
        <v>2</v>
      </c>
      <c r="AA785" s="214">
        <v>1</v>
      </c>
      <c r="AB785" s="214">
        <v>7</v>
      </c>
      <c r="AC785" s="214">
        <v>7</v>
      </c>
      <c r="AZ785" s="214">
        <v>2</v>
      </c>
      <c r="BA785" s="214">
        <f>IF(AZ785=1,G785,0)</f>
        <v>0</v>
      </c>
      <c r="BB785" s="214">
        <f>IF(AZ785=2,G785,0)</f>
        <v>0</v>
      </c>
      <c r="BC785" s="214">
        <f>IF(AZ785=3,G785,0)</f>
        <v>0</v>
      </c>
      <c r="BD785" s="214">
        <f>IF(AZ785=4,G785,0)</f>
        <v>0</v>
      </c>
      <c r="BE785" s="214">
        <f>IF(AZ785=5,G785,0)</f>
        <v>0</v>
      </c>
      <c r="CA785" s="241">
        <v>1</v>
      </c>
      <c r="CB785" s="241">
        <v>7</v>
      </c>
    </row>
    <row r="786" spans="1:15" ht="12.75">
      <c r="A786" s="250"/>
      <c r="B786" s="253"/>
      <c r="C786" s="468" t="s">
        <v>113</v>
      </c>
      <c r="D786" s="469"/>
      <c r="E786" s="254">
        <v>0</v>
      </c>
      <c r="F786" s="359"/>
      <c r="G786" s="255"/>
      <c r="H786" s="256"/>
      <c r="I786" s="251"/>
      <c r="J786" s="257"/>
      <c r="K786" s="251"/>
      <c r="M786" s="252" t="s">
        <v>113</v>
      </c>
      <c r="O786" s="241"/>
    </row>
    <row r="787" spans="1:15" ht="12.75">
      <c r="A787" s="250"/>
      <c r="B787" s="253"/>
      <c r="C787" s="468" t="s">
        <v>701</v>
      </c>
      <c r="D787" s="469"/>
      <c r="E787" s="254">
        <v>325</v>
      </c>
      <c r="F787" s="359"/>
      <c r="G787" s="255"/>
      <c r="H787" s="256"/>
      <c r="I787" s="251"/>
      <c r="J787" s="257"/>
      <c r="K787" s="251"/>
      <c r="M787" s="252" t="s">
        <v>701</v>
      </c>
      <c r="O787" s="241"/>
    </row>
    <row r="788" spans="1:80" ht="22.5">
      <c r="A788" s="242">
        <v>135</v>
      </c>
      <c r="B788" s="243" t="s">
        <v>707</v>
      </c>
      <c r="C788" s="244" t="s">
        <v>708</v>
      </c>
      <c r="D788" s="245" t="s">
        <v>112</v>
      </c>
      <c r="E788" s="246">
        <v>325</v>
      </c>
      <c r="F788" s="358"/>
      <c r="G788" s="247">
        <f>E788*F788</f>
        <v>0</v>
      </c>
      <c r="H788" s="248">
        <v>0.00481</v>
      </c>
      <c r="I788" s="249">
        <f>E788*H788</f>
        <v>1.56325</v>
      </c>
      <c r="J788" s="248">
        <v>0</v>
      </c>
      <c r="K788" s="249">
        <f>E788*J788</f>
        <v>0</v>
      </c>
      <c r="O788" s="241">
        <v>2</v>
      </c>
      <c r="AA788" s="214">
        <v>1</v>
      </c>
      <c r="AB788" s="214">
        <v>7</v>
      </c>
      <c r="AC788" s="214">
        <v>7</v>
      </c>
      <c r="AZ788" s="214">
        <v>2</v>
      </c>
      <c r="BA788" s="214">
        <f>IF(AZ788=1,G788,0)</f>
        <v>0</v>
      </c>
      <c r="BB788" s="214">
        <f>IF(AZ788=2,G788,0)</f>
        <v>0</v>
      </c>
      <c r="BC788" s="214">
        <f>IF(AZ788=3,G788,0)</f>
        <v>0</v>
      </c>
      <c r="BD788" s="214">
        <f>IF(AZ788=4,G788,0)</f>
        <v>0</v>
      </c>
      <c r="BE788" s="214">
        <f>IF(AZ788=5,G788,0)</f>
        <v>0</v>
      </c>
      <c r="CA788" s="241">
        <v>1</v>
      </c>
      <c r="CB788" s="241">
        <v>7</v>
      </c>
    </row>
    <row r="789" spans="1:15" ht="12.75">
      <c r="A789" s="250"/>
      <c r="B789" s="253"/>
      <c r="C789" s="468" t="s">
        <v>113</v>
      </c>
      <c r="D789" s="469"/>
      <c r="E789" s="254">
        <v>0</v>
      </c>
      <c r="F789" s="359"/>
      <c r="G789" s="255"/>
      <c r="H789" s="256"/>
      <c r="I789" s="251"/>
      <c r="J789" s="257"/>
      <c r="K789" s="251"/>
      <c r="M789" s="252" t="s">
        <v>113</v>
      </c>
      <c r="O789" s="241"/>
    </row>
    <row r="790" spans="1:15" ht="12.75">
      <c r="A790" s="250"/>
      <c r="B790" s="253"/>
      <c r="C790" s="468" t="s">
        <v>701</v>
      </c>
      <c r="D790" s="469"/>
      <c r="E790" s="254">
        <v>325</v>
      </c>
      <c r="F790" s="359"/>
      <c r="G790" s="255"/>
      <c r="H790" s="256"/>
      <c r="I790" s="251"/>
      <c r="J790" s="257"/>
      <c r="K790" s="251"/>
      <c r="M790" s="252" t="s">
        <v>701</v>
      </c>
      <c r="O790" s="241"/>
    </row>
    <row r="791" spans="1:80" ht="22.5">
      <c r="A791" s="242">
        <v>136</v>
      </c>
      <c r="B791" s="243" t="s">
        <v>709</v>
      </c>
      <c r="C791" s="244" t="s">
        <v>710</v>
      </c>
      <c r="D791" s="245" t="s">
        <v>112</v>
      </c>
      <c r="E791" s="246">
        <v>325</v>
      </c>
      <c r="F791" s="358"/>
      <c r="G791" s="247">
        <f>E791*F791</f>
        <v>0</v>
      </c>
      <c r="H791" s="248">
        <v>0.0022</v>
      </c>
      <c r="I791" s="249">
        <f>E791*H791</f>
        <v>0.7150000000000001</v>
      </c>
      <c r="J791" s="248">
        <v>0</v>
      </c>
      <c r="K791" s="249">
        <f>E791*J791</f>
        <v>0</v>
      </c>
      <c r="O791" s="241">
        <v>2</v>
      </c>
      <c r="AA791" s="214">
        <v>1</v>
      </c>
      <c r="AB791" s="214">
        <v>0</v>
      </c>
      <c r="AC791" s="214">
        <v>0</v>
      </c>
      <c r="AZ791" s="214">
        <v>2</v>
      </c>
      <c r="BA791" s="214">
        <f>IF(AZ791=1,G791,0)</f>
        <v>0</v>
      </c>
      <c r="BB791" s="214">
        <f>IF(AZ791=2,G791,0)</f>
        <v>0</v>
      </c>
      <c r="BC791" s="214">
        <f>IF(AZ791=3,G791,0)</f>
        <v>0</v>
      </c>
      <c r="BD791" s="214">
        <f>IF(AZ791=4,G791,0)</f>
        <v>0</v>
      </c>
      <c r="BE791" s="214">
        <f>IF(AZ791=5,G791,0)</f>
        <v>0</v>
      </c>
      <c r="CA791" s="241">
        <v>1</v>
      </c>
      <c r="CB791" s="241">
        <v>0</v>
      </c>
    </row>
    <row r="792" spans="1:15" ht="12.75">
      <c r="A792" s="250"/>
      <c r="B792" s="253"/>
      <c r="C792" s="468" t="s">
        <v>113</v>
      </c>
      <c r="D792" s="469"/>
      <c r="E792" s="254">
        <v>0</v>
      </c>
      <c r="F792" s="359"/>
      <c r="G792" s="255"/>
      <c r="H792" s="256"/>
      <c r="I792" s="251"/>
      <c r="J792" s="257"/>
      <c r="K792" s="251"/>
      <c r="M792" s="252" t="s">
        <v>113</v>
      </c>
      <c r="O792" s="241"/>
    </row>
    <row r="793" spans="1:15" ht="12.75">
      <c r="A793" s="250"/>
      <c r="B793" s="253"/>
      <c r="C793" s="468" t="s">
        <v>701</v>
      </c>
      <c r="D793" s="469"/>
      <c r="E793" s="254">
        <v>325</v>
      </c>
      <c r="F793" s="359"/>
      <c r="G793" s="255"/>
      <c r="H793" s="256"/>
      <c r="I793" s="251"/>
      <c r="J793" s="257"/>
      <c r="K793" s="251"/>
      <c r="M793" s="252" t="s">
        <v>701</v>
      </c>
      <c r="O793" s="241"/>
    </row>
    <row r="794" spans="1:80" ht="22.5">
      <c r="A794" s="242">
        <v>137</v>
      </c>
      <c r="B794" s="243" t="s">
        <v>711</v>
      </c>
      <c r="C794" s="244" t="s">
        <v>712</v>
      </c>
      <c r="D794" s="245" t="s">
        <v>120</v>
      </c>
      <c r="E794" s="246">
        <v>100</v>
      </c>
      <c r="F794" s="358"/>
      <c r="G794" s="247">
        <f>E794*F794</f>
        <v>0</v>
      </c>
      <c r="H794" s="248">
        <v>0.00063</v>
      </c>
      <c r="I794" s="249">
        <f>E794*H794</f>
        <v>0.063</v>
      </c>
      <c r="J794" s="248">
        <v>0</v>
      </c>
      <c r="K794" s="249">
        <f>E794*J794</f>
        <v>0</v>
      </c>
      <c r="O794" s="241">
        <v>2</v>
      </c>
      <c r="AA794" s="214">
        <v>1</v>
      </c>
      <c r="AB794" s="214">
        <v>7</v>
      </c>
      <c r="AC794" s="214">
        <v>7</v>
      </c>
      <c r="AZ794" s="214">
        <v>2</v>
      </c>
      <c r="BA794" s="214">
        <f>IF(AZ794=1,G794,0)</f>
        <v>0</v>
      </c>
      <c r="BB794" s="214">
        <f>IF(AZ794=2,G794,0)</f>
        <v>0</v>
      </c>
      <c r="BC794" s="214">
        <f>IF(AZ794=3,G794,0)</f>
        <v>0</v>
      </c>
      <c r="BD794" s="214">
        <f>IF(AZ794=4,G794,0)</f>
        <v>0</v>
      </c>
      <c r="BE794" s="214">
        <f>IF(AZ794=5,G794,0)</f>
        <v>0</v>
      </c>
      <c r="CA794" s="241">
        <v>1</v>
      </c>
      <c r="CB794" s="241">
        <v>7</v>
      </c>
    </row>
    <row r="795" spans="1:80" ht="22.5">
      <c r="A795" s="242">
        <v>138</v>
      </c>
      <c r="B795" s="243" t="s">
        <v>713</v>
      </c>
      <c r="C795" s="244" t="s">
        <v>714</v>
      </c>
      <c r="D795" s="245" t="s">
        <v>120</v>
      </c>
      <c r="E795" s="246">
        <v>71.4</v>
      </c>
      <c r="F795" s="358"/>
      <c r="G795" s="247">
        <f>E795*F795</f>
        <v>0</v>
      </c>
      <c r="H795" s="248">
        <v>0.00044</v>
      </c>
      <c r="I795" s="249">
        <f>E795*H795</f>
        <v>0.031416000000000006</v>
      </c>
      <c r="J795" s="248">
        <v>0</v>
      </c>
      <c r="K795" s="249">
        <f>E795*J795</f>
        <v>0</v>
      </c>
      <c r="O795" s="241">
        <v>2</v>
      </c>
      <c r="AA795" s="214">
        <v>1</v>
      </c>
      <c r="AB795" s="214">
        <v>7</v>
      </c>
      <c r="AC795" s="214">
        <v>7</v>
      </c>
      <c r="AZ795" s="214">
        <v>2</v>
      </c>
      <c r="BA795" s="214">
        <f>IF(AZ795=1,G795,0)</f>
        <v>0</v>
      </c>
      <c r="BB795" s="214">
        <f>IF(AZ795=2,G795,0)</f>
        <v>0</v>
      </c>
      <c r="BC795" s="214">
        <f>IF(AZ795=3,G795,0)</f>
        <v>0</v>
      </c>
      <c r="BD795" s="214">
        <f>IF(AZ795=4,G795,0)</f>
        <v>0</v>
      </c>
      <c r="BE795" s="214">
        <f>IF(AZ795=5,G795,0)</f>
        <v>0</v>
      </c>
      <c r="CA795" s="241">
        <v>1</v>
      </c>
      <c r="CB795" s="241">
        <v>7</v>
      </c>
    </row>
    <row r="796" spans="1:15" ht="12.75">
      <c r="A796" s="250"/>
      <c r="B796" s="253"/>
      <c r="C796" s="468" t="s">
        <v>715</v>
      </c>
      <c r="D796" s="469"/>
      <c r="E796" s="254">
        <v>0</v>
      </c>
      <c r="F796" s="359"/>
      <c r="G796" s="255"/>
      <c r="H796" s="256"/>
      <c r="I796" s="251"/>
      <c r="J796" s="257"/>
      <c r="K796" s="251"/>
      <c r="M796" s="252" t="s">
        <v>715</v>
      </c>
      <c r="O796" s="241"/>
    </row>
    <row r="797" spans="1:15" ht="12.75">
      <c r="A797" s="250"/>
      <c r="B797" s="253"/>
      <c r="C797" s="468" t="s">
        <v>716</v>
      </c>
      <c r="D797" s="469"/>
      <c r="E797" s="254">
        <v>71.4</v>
      </c>
      <c r="F797" s="359"/>
      <c r="G797" s="255"/>
      <c r="H797" s="256"/>
      <c r="I797" s="251"/>
      <c r="J797" s="257"/>
      <c r="K797" s="251"/>
      <c r="M797" s="252" t="s">
        <v>716</v>
      </c>
      <c r="O797" s="241"/>
    </row>
    <row r="798" spans="1:80" ht="22.5">
      <c r="A798" s="242">
        <v>139</v>
      </c>
      <c r="B798" s="243" t="s">
        <v>717</v>
      </c>
      <c r="C798" s="244" t="s">
        <v>718</v>
      </c>
      <c r="D798" s="245" t="s">
        <v>120</v>
      </c>
      <c r="E798" s="246">
        <v>16.8</v>
      </c>
      <c r="F798" s="358"/>
      <c r="G798" s="247">
        <f>E798*F798</f>
        <v>0</v>
      </c>
      <c r="H798" s="248">
        <v>0.00063</v>
      </c>
      <c r="I798" s="249">
        <f>E798*H798</f>
        <v>0.010584000000000001</v>
      </c>
      <c r="J798" s="248">
        <v>0</v>
      </c>
      <c r="K798" s="249">
        <f>E798*J798</f>
        <v>0</v>
      </c>
      <c r="O798" s="241">
        <v>2</v>
      </c>
      <c r="AA798" s="214">
        <v>1</v>
      </c>
      <c r="AB798" s="214">
        <v>7</v>
      </c>
      <c r="AC798" s="214">
        <v>7</v>
      </c>
      <c r="AZ798" s="214">
        <v>2</v>
      </c>
      <c r="BA798" s="214">
        <f>IF(AZ798=1,G798,0)</f>
        <v>0</v>
      </c>
      <c r="BB798" s="214">
        <f>IF(AZ798=2,G798,0)</f>
        <v>0</v>
      </c>
      <c r="BC798" s="214">
        <f>IF(AZ798=3,G798,0)</f>
        <v>0</v>
      </c>
      <c r="BD798" s="214">
        <f>IF(AZ798=4,G798,0)</f>
        <v>0</v>
      </c>
      <c r="BE798" s="214">
        <f>IF(AZ798=5,G798,0)</f>
        <v>0</v>
      </c>
      <c r="CA798" s="241">
        <v>1</v>
      </c>
      <c r="CB798" s="241">
        <v>7</v>
      </c>
    </row>
    <row r="799" spans="1:15" ht="12.75">
      <c r="A799" s="250"/>
      <c r="B799" s="253"/>
      <c r="C799" s="468" t="s">
        <v>715</v>
      </c>
      <c r="D799" s="469"/>
      <c r="E799" s="254">
        <v>0</v>
      </c>
      <c r="F799" s="359"/>
      <c r="G799" s="255"/>
      <c r="H799" s="256"/>
      <c r="I799" s="251"/>
      <c r="J799" s="257"/>
      <c r="K799" s="251"/>
      <c r="M799" s="252" t="s">
        <v>715</v>
      </c>
      <c r="O799" s="241"/>
    </row>
    <row r="800" spans="1:15" ht="12.75">
      <c r="A800" s="250"/>
      <c r="B800" s="253"/>
      <c r="C800" s="468" t="s">
        <v>719</v>
      </c>
      <c r="D800" s="469"/>
      <c r="E800" s="254">
        <v>16.8</v>
      </c>
      <c r="F800" s="359"/>
      <c r="G800" s="255"/>
      <c r="H800" s="256"/>
      <c r="I800" s="251"/>
      <c r="J800" s="257"/>
      <c r="K800" s="251"/>
      <c r="M800" s="252" t="s">
        <v>719</v>
      </c>
      <c r="O800" s="241"/>
    </row>
    <row r="801" spans="1:80" ht="22.5">
      <c r="A801" s="242">
        <v>140</v>
      </c>
      <c r="B801" s="243" t="s">
        <v>720</v>
      </c>
      <c r="C801" s="244" t="s">
        <v>721</v>
      </c>
      <c r="D801" s="245" t="s">
        <v>112</v>
      </c>
      <c r="E801" s="246">
        <v>325</v>
      </c>
      <c r="F801" s="358"/>
      <c r="G801" s="247">
        <f>E801*F801</f>
        <v>0</v>
      </c>
      <c r="H801" s="248">
        <v>0.00032</v>
      </c>
      <c r="I801" s="249">
        <f>E801*H801</f>
        <v>0.10400000000000001</v>
      </c>
      <c r="J801" s="248">
        <v>0</v>
      </c>
      <c r="K801" s="249">
        <f>E801*J801</f>
        <v>0</v>
      </c>
      <c r="O801" s="241">
        <v>2</v>
      </c>
      <c r="AA801" s="214">
        <v>1</v>
      </c>
      <c r="AB801" s="214">
        <v>7</v>
      </c>
      <c r="AC801" s="214">
        <v>7</v>
      </c>
      <c r="AZ801" s="214">
        <v>2</v>
      </c>
      <c r="BA801" s="214">
        <f>IF(AZ801=1,G801,0)</f>
        <v>0</v>
      </c>
      <c r="BB801" s="214">
        <f>IF(AZ801=2,G801,0)</f>
        <v>0</v>
      </c>
      <c r="BC801" s="214">
        <f>IF(AZ801=3,G801,0)</f>
        <v>0</v>
      </c>
      <c r="BD801" s="214">
        <f>IF(AZ801=4,G801,0)</f>
        <v>0</v>
      </c>
      <c r="BE801" s="214">
        <f>IF(AZ801=5,G801,0)</f>
        <v>0</v>
      </c>
      <c r="CA801" s="241">
        <v>1</v>
      </c>
      <c r="CB801" s="241">
        <v>7</v>
      </c>
    </row>
    <row r="802" spans="1:15" ht="12.75">
      <c r="A802" s="250"/>
      <c r="B802" s="253"/>
      <c r="C802" s="468" t="s">
        <v>113</v>
      </c>
      <c r="D802" s="469"/>
      <c r="E802" s="254">
        <v>0</v>
      </c>
      <c r="F802" s="359"/>
      <c r="G802" s="255"/>
      <c r="H802" s="256"/>
      <c r="I802" s="251"/>
      <c r="J802" s="257"/>
      <c r="K802" s="251"/>
      <c r="M802" s="252" t="s">
        <v>113</v>
      </c>
      <c r="O802" s="241"/>
    </row>
    <row r="803" spans="1:15" ht="12.75">
      <c r="A803" s="250"/>
      <c r="B803" s="253"/>
      <c r="C803" s="468" t="s">
        <v>701</v>
      </c>
      <c r="D803" s="469"/>
      <c r="E803" s="254">
        <v>325</v>
      </c>
      <c r="F803" s="359"/>
      <c r="G803" s="255"/>
      <c r="H803" s="256"/>
      <c r="I803" s="251"/>
      <c r="J803" s="257"/>
      <c r="K803" s="251"/>
      <c r="M803" s="252" t="s">
        <v>701</v>
      </c>
      <c r="O803" s="241"/>
    </row>
    <row r="804" spans="1:80" ht="12.75">
      <c r="A804" s="242">
        <v>141</v>
      </c>
      <c r="B804" s="243" t="s">
        <v>722</v>
      </c>
      <c r="C804" s="244" t="s">
        <v>723</v>
      </c>
      <c r="D804" s="245" t="s">
        <v>296</v>
      </c>
      <c r="E804" s="246">
        <v>1</v>
      </c>
      <c r="F804" s="358"/>
      <c r="G804" s="247">
        <f>E804*F804</f>
        <v>0</v>
      </c>
      <c r="H804" s="248">
        <v>0.08471</v>
      </c>
      <c r="I804" s="249">
        <f>E804*H804</f>
        <v>0.08471</v>
      </c>
      <c r="J804" s="248">
        <v>0</v>
      </c>
      <c r="K804" s="249">
        <f>E804*J804</f>
        <v>0</v>
      </c>
      <c r="O804" s="241">
        <v>2</v>
      </c>
      <c r="AA804" s="214">
        <v>1</v>
      </c>
      <c r="AB804" s="214">
        <v>7</v>
      </c>
      <c r="AC804" s="214">
        <v>7</v>
      </c>
      <c r="AZ804" s="214">
        <v>2</v>
      </c>
      <c r="BA804" s="214">
        <f>IF(AZ804=1,G804,0)</f>
        <v>0</v>
      </c>
      <c r="BB804" s="214">
        <f>IF(AZ804=2,G804,0)</f>
        <v>0</v>
      </c>
      <c r="BC804" s="214">
        <f>IF(AZ804=3,G804,0)</f>
        <v>0</v>
      </c>
      <c r="BD804" s="214">
        <f>IF(AZ804=4,G804,0)</f>
        <v>0</v>
      </c>
      <c r="BE804" s="214">
        <f>IF(AZ804=5,G804,0)</f>
        <v>0</v>
      </c>
      <c r="CA804" s="241">
        <v>1</v>
      </c>
      <c r="CB804" s="241">
        <v>7</v>
      </c>
    </row>
    <row r="805" spans="1:15" ht="12.75">
      <c r="A805" s="250"/>
      <c r="B805" s="253"/>
      <c r="C805" s="468" t="s">
        <v>724</v>
      </c>
      <c r="D805" s="469"/>
      <c r="E805" s="254">
        <v>1</v>
      </c>
      <c r="F805" s="359"/>
      <c r="G805" s="255"/>
      <c r="H805" s="256"/>
      <c r="I805" s="251"/>
      <c r="J805" s="257"/>
      <c r="K805" s="251"/>
      <c r="M805" s="252" t="s">
        <v>724</v>
      </c>
      <c r="O805" s="241"/>
    </row>
    <row r="806" spans="1:80" ht="12.75">
      <c r="A806" s="242">
        <v>142</v>
      </c>
      <c r="B806" s="243" t="s">
        <v>725</v>
      </c>
      <c r="C806" s="244" t="s">
        <v>726</v>
      </c>
      <c r="D806" s="245" t="s">
        <v>296</v>
      </c>
      <c r="E806" s="246">
        <v>1</v>
      </c>
      <c r="F806" s="358"/>
      <c r="G806" s="247">
        <f>E806*F806</f>
        <v>0</v>
      </c>
      <c r="H806" s="248">
        <v>0.14369</v>
      </c>
      <c r="I806" s="249">
        <f>E806*H806</f>
        <v>0.14369</v>
      </c>
      <c r="J806" s="248">
        <v>0</v>
      </c>
      <c r="K806" s="249">
        <f>E806*J806</f>
        <v>0</v>
      </c>
      <c r="O806" s="241">
        <v>2</v>
      </c>
      <c r="AA806" s="214">
        <v>1</v>
      </c>
      <c r="AB806" s="214">
        <v>0</v>
      </c>
      <c r="AC806" s="214">
        <v>0</v>
      </c>
      <c r="AZ806" s="214">
        <v>2</v>
      </c>
      <c r="BA806" s="214">
        <f>IF(AZ806=1,G806,0)</f>
        <v>0</v>
      </c>
      <c r="BB806" s="214">
        <f>IF(AZ806=2,G806,0)</f>
        <v>0</v>
      </c>
      <c r="BC806" s="214">
        <f>IF(AZ806=3,G806,0)</f>
        <v>0</v>
      </c>
      <c r="BD806" s="214">
        <f>IF(AZ806=4,G806,0)</f>
        <v>0</v>
      </c>
      <c r="BE806" s="214">
        <f>IF(AZ806=5,G806,0)</f>
        <v>0</v>
      </c>
      <c r="CA806" s="241">
        <v>1</v>
      </c>
      <c r="CB806" s="241">
        <v>0</v>
      </c>
    </row>
    <row r="807" spans="1:15" ht="12.75">
      <c r="A807" s="250"/>
      <c r="B807" s="253"/>
      <c r="C807" s="468" t="s">
        <v>724</v>
      </c>
      <c r="D807" s="469"/>
      <c r="E807" s="254">
        <v>1</v>
      </c>
      <c r="F807" s="359"/>
      <c r="G807" s="255"/>
      <c r="H807" s="256"/>
      <c r="I807" s="251"/>
      <c r="J807" s="257"/>
      <c r="K807" s="251"/>
      <c r="M807" s="252" t="s">
        <v>724</v>
      </c>
      <c r="O807" s="241"/>
    </row>
    <row r="808" spans="1:80" ht="12.75">
      <c r="A808" s="242">
        <v>143</v>
      </c>
      <c r="B808" s="243" t="s">
        <v>727</v>
      </c>
      <c r="C808" s="244" t="s">
        <v>728</v>
      </c>
      <c r="D808" s="245" t="s">
        <v>296</v>
      </c>
      <c r="E808" s="246">
        <v>1</v>
      </c>
      <c r="F808" s="358"/>
      <c r="G808" s="247">
        <f>E808*F808</f>
        <v>0</v>
      </c>
      <c r="H808" s="248">
        <v>0</v>
      </c>
      <c r="I808" s="249">
        <f>E808*H808</f>
        <v>0</v>
      </c>
      <c r="J808" s="248"/>
      <c r="K808" s="249">
        <f>E808*J808</f>
        <v>0</v>
      </c>
      <c r="O808" s="241">
        <v>2</v>
      </c>
      <c r="AA808" s="214">
        <v>12</v>
      </c>
      <c r="AB808" s="214">
        <v>0</v>
      </c>
      <c r="AC808" s="214">
        <v>252</v>
      </c>
      <c r="AZ808" s="214">
        <v>2</v>
      </c>
      <c r="BA808" s="214">
        <f>IF(AZ808=1,G808,0)</f>
        <v>0</v>
      </c>
      <c r="BB808" s="214">
        <f>IF(AZ808=2,G808,0)</f>
        <v>0</v>
      </c>
      <c r="BC808" s="214">
        <f>IF(AZ808=3,G808,0)</f>
        <v>0</v>
      </c>
      <c r="BD808" s="214">
        <f>IF(AZ808=4,G808,0)</f>
        <v>0</v>
      </c>
      <c r="BE808" s="214">
        <f>IF(AZ808=5,G808,0)</f>
        <v>0</v>
      </c>
      <c r="CA808" s="241">
        <v>12</v>
      </c>
      <c r="CB808" s="241">
        <v>0</v>
      </c>
    </row>
    <row r="809" spans="1:80" ht="12.75">
      <c r="A809" s="242">
        <v>144</v>
      </c>
      <c r="B809" s="243" t="s">
        <v>729</v>
      </c>
      <c r="C809" s="244" t="s">
        <v>730</v>
      </c>
      <c r="D809" s="245" t="s">
        <v>673</v>
      </c>
      <c r="E809" s="246">
        <v>2.81315</v>
      </c>
      <c r="F809" s="358"/>
      <c r="G809" s="247">
        <f>E809*F809</f>
        <v>0</v>
      </c>
      <c r="H809" s="248">
        <v>0</v>
      </c>
      <c r="I809" s="249">
        <f>E809*H809</f>
        <v>0</v>
      </c>
      <c r="J809" s="248"/>
      <c r="K809" s="249">
        <f>E809*J809</f>
        <v>0</v>
      </c>
      <c r="O809" s="241">
        <v>2</v>
      </c>
      <c r="AA809" s="214">
        <v>7</v>
      </c>
      <c r="AB809" s="214">
        <v>1001</v>
      </c>
      <c r="AC809" s="214">
        <v>5</v>
      </c>
      <c r="AZ809" s="214">
        <v>2</v>
      </c>
      <c r="BA809" s="214">
        <f>IF(AZ809=1,G809,0)</f>
        <v>0</v>
      </c>
      <c r="BB809" s="214">
        <f>IF(AZ809=2,G809,0)</f>
        <v>0</v>
      </c>
      <c r="BC809" s="214">
        <f>IF(AZ809=3,G809,0)</f>
        <v>0</v>
      </c>
      <c r="BD809" s="214">
        <f>IF(AZ809=4,G809,0)</f>
        <v>0</v>
      </c>
      <c r="BE809" s="214">
        <f>IF(AZ809=5,G809,0)</f>
        <v>0</v>
      </c>
      <c r="CA809" s="241">
        <v>7</v>
      </c>
      <c r="CB809" s="241">
        <v>1001</v>
      </c>
    </row>
    <row r="810" spans="1:57" ht="12.75">
      <c r="A810" s="258"/>
      <c r="B810" s="259" t="s">
        <v>102</v>
      </c>
      <c r="C810" s="260" t="s">
        <v>698</v>
      </c>
      <c r="D810" s="261"/>
      <c r="E810" s="262"/>
      <c r="F810" s="360"/>
      <c r="G810" s="264">
        <f>SUM(G778:G809)</f>
        <v>0</v>
      </c>
      <c r="H810" s="265"/>
      <c r="I810" s="266">
        <f>SUM(I778:I809)</f>
        <v>2.8131500000000003</v>
      </c>
      <c r="J810" s="265"/>
      <c r="K810" s="266">
        <f>SUM(K778:K809)</f>
        <v>-10.4</v>
      </c>
      <c r="O810" s="241">
        <v>4</v>
      </c>
      <c r="BA810" s="267">
        <f>SUM(BA778:BA809)</f>
        <v>0</v>
      </c>
      <c r="BB810" s="267">
        <f>SUM(BB778:BB809)</f>
        <v>0</v>
      </c>
      <c r="BC810" s="267">
        <f>SUM(BC778:BC809)</f>
        <v>0</v>
      </c>
      <c r="BD810" s="267">
        <f>SUM(BD778:BD809)</f>
        <v>0</v>
      </c>
      <c r="BE810" s="267">
        <f>SUM(BE778:BE809)</f>
        <v>0</v>
      </c>
    </row>
    <row r="811" spans="1:15" ht="12.75">
      <c r="A811" s="231" t="s">
        <v>98</v>
      </c>
      <c r="B811" s="232" t="s">
        <v>731</v>
      </c>
      <c r="C811" s="233" t="s">
        <v>732</v>
      </c>
      <c r="D811" s="234"/>
      <c r="E811" s="235"/>
      <c r="F811" s="361"/>
      <c r="G811" s="236"/>
      <c r="H811" s="237"/>
      <c r="I811" s="238"/>
      <c r="J811" s="239"/>
      <c r="K811" s="240"/>
      <c r="O811" s="241">
        <v>1</v>
      </c>
    </row>
    <row r="812" spans="1:80" ht="12.75">
      <c r="A812" s="242">
        <v>145</v>
      </c>
      <c r="B812" s="243" t="s">
        <v>734</v>
      </c>
      <c r="C812" s="244" t="s">
        <v>735</v>
      </c>
      <c r="D812" s="245" t="s">
        <v>112</v>
      </c>
      <c r="E812" s="246">
        <v>325</v>
      </c>
      <c r="F812" s="358"/>
      <c r="G812" s="247">
        <f>E812*F812</f>
        <v>0</v>
      </c>
      <c r="H812" s="248">
        <v>0</v>
      </c>
      <c r="I812" s="249">
        <f>E812*H812</f>
        <v>0</v>
      </c>
      <c r="J812" s="248">
        <v>-0.0105</v>
      </c>
      <c r="K812" s="249">
        <f>E812*J812</f>
        <v>-3.4125</v>
      </c>
      <c r="O812" s="241">
        <v>2</v>
      </c>
      <c r="AA812" s="214">
        <v>1</v>
      </c>
      <c r="AB812" s="214">
        <v>7</v>
      </c>
      <c r="AC812" s="214">
        <v>7</v>
      </c>
      <c r="AZ812" s="214">
        <v>2</v>
      </c>
      <c r="BA812" s="214">
        <f>IF(AZ812=1,G812,0)</f>
        <v>0</v>
      </c>
      <c r="BB812" s="214">
        <f>IF(AZ812=2,G812,0)</f>
        <v>0</v>
      </c>
      <c r="BC812" s="214">
        <f>IF(AZ812=3,G812,0)</f>
        <v>0</v>
      </c>
      <c r="BD812" s="214">
        <f>IF(AZ812=4,G812,0)</f>
        <v>0</v>
      </c>
      <c r="BE812" s="214">
        <f>IF(AZ812=5,G812,0)</f>
        <v>0</v>
      </c>
      <c r="CA812" s="241">
        <v>1</v>
      </c>
      <c r="CB812" s="241">
        <v>7</v>
      </c>
    </row>
    <row r="813" spans="1:15" ht="12.75">
      <c r="A813" s="250"/>
      <c r="B813" s="253"/>
      <c r="C813" s="468" t="s">
        <v>113</v>
      </c>
      <c r="D813" s="469"/>
      <c r="E813" s="254">
        <v>0</v>
      </c>
      <c r="F813" s="359"/>
      <c r="G813" s="255"/>
      <c r="H813" s="256"/>
      <c r="I813" s="251"/>
      <c r="J813" s="257"/>
      <c r="K813" s="251"/>
      <c r="M813" s="252" t="s">
        <v>113</v>
      </c>
      <c r="O813" s="241"/>
    </row>
    <row r="814" spans="1:15" ht="12.75">
      <c r="A814" s="250"/>
      <c r="B814" s="253"/>
      <c r="C814" s="468" t="s">
        <v>701</v>
      </c>
      <c r="D814" s="469"/>
      <c r="E814" s="254">
        <v>325</v>
      </c>
      <c r="F814" s="359"/>
      <c r="G814" s="255"/>
      <c r="H814" s="256"/>
      <c r="I814" s="251"/>
      <c r="J814" s="257"/>
      <c r="K814" s="251"/>
      <c r="M814" s="252" t="s">
        <v>701</v>
      </c>
      <c r="O814" s="241"/>
    </row>
    <row r="815" spans="1:80" ht="22.5">
      <c r="A815" s="242">
        <v>146</v>
      </c>
      <c r="B815" s="243" t="s">
        <v>736</v>
      </c>
      <c r="C815" s="244" t="s">
        <v>737</v>
      </c>
      <c r="D815" s="245" t="s">
        <v>112</v>
      </c>
      <c r="E815" s="246">
        <v>215</v>
      </c>
      <c r="F815" s="358"/>
      <c r="G815" s="247">
        <f>E815*F815</f>
        <v>0</v>
      </c>
      <c r="H815" s="248">
        <v>0.00023</v>
      </c>
      <c r="I815" s="249">
        <f>E815*H815</f>
        <v>0.04945</v>
      </c>
      <c r="J815" s="248">
        <v>0</v>
      </c>
      <c r="K815" s="249">
        <f>E815*J815</f>
        <v>0</v>
      </c>
      <c r="O815" s="241">
        <v>2</v>
      </c>
      <c r="AA815" s="214">
        <v>1</v>
      </c>
      <c r="AB815" s="214">
        <v>7</v>
      </c>
      <c r="AC815" s="214">
        <v>7</v>
      </c>
      <c r="AZ815" s="214">
        <v>2</v>
      </c>
      <c r="BA815" s="214">
        <f>IF(AZ815=1,G815,0)</f>
        <v>0</v>
      </c>
      <c r="BB815" s="214">
        <f>IF(AZ815=2,G815,0)</f>
        <v>0</v>
      </c>
      <c r="BC815" s="214">
        <f>IF(AZ815=3,G815,0)</f>
        <v>0</v>
      </c>
      <c r="BD815" s="214">
        <f>IF(AZ815=4,G815,0)</f>
        <v>0</v>
      </c>
      <c r="BE815" s="214">
        <f>IF(AZ815=5,G815,0)</f>
        <v>0</v>
      </c>
      <c r="CA815" s="241">
        <v>1</v>
      </c>
      <c r="CB815" s="241">
        <v>7</v>
      </c>
    </row>
    <row r="816" spans="1:15" ht="12.75">
      <c r="A816" s="250"/>
      <c r="B816" s="253"/>
      <c r="C816" s="468" t="s">
        <v>113</v>
      </c>
      <c r="D816" s="469"/>
      <c r="E816" s="254">
        <v>0</v>
      </c>
      <c r="F816" s="359"/>
      <c r="G816" s="255"/>
      <c r="H816" s="256"/>
      <c r="I816" s="251"/>
      <c r="J816" s="257"/>
      <c r="K816" s="251"/>
      <c r="M816" s="252" t="s">
        <v>113</v>
      </c>
      <c r="O816" s="241"/>
    </row>
    <row r="817" spans="1:15" ht="12.75">
      <c r="A817" s="250"/>
      <c r="B817" s="253"/>
      <c r="C817" s="468" t="s">
        <v>562</v>
      </c>
      <c r="D817" s="469"/>
      <c r="E817" s="254">
        <v>215</v>
      </c>
      <c r="F817" s="359"/>
      <c r="G817" s="255"/>
      <c r="H817" s="256"/>
      <c r="I817" s="251"/>
      <c r="J817" s="257"/>
      <c r="K817" s="251"/>
      <c r="M817" s="252" t="s">
        <v>562</v>
      </c>
      <c r="O817" s="241"/>
    </row>
    <row r="818" spans="1:80" ht="22.5">
      <c r="A818" s="242">
        <v>147</v>
      </c>
      <c r="B818" s="243" t="s">
        <v>738</v>
      </c>
      <c r="C818" s="244" t="s">
        <v>739</v>
      </c>
      <c r="D818" s="245" t="s">
        <v>112</v>
      </c>
      <c r="E818" s="246">
        <v>310</v>
      </c>
      <c r="F818" s="358"/>
      <c r="G818" s="247">
        <f>E818*F818</f>
        <v>0</v>
      </c>
      <c r="H818" s="248">
        <v>0.00015</v>
      </c>
      <c r="I818" s="249">
        <f>E818*H818</f>
        <v>0.04649999999999999</v>
      </c>
      <c r="J818" s="248">
        <v>0</v>
      </c>
      <c r="K818" s="249">
        <f>E818*J818</f>
        <v>0</v>
      </c>
      <c r="O818" s="241">
        <v>2</v>
      </c>
      <c r="AA818" s="214">
        <v>1</v>
      </c>
      <c r="AB818" s="214">
        <v>0</v>
      </c>
      <c r="AC818" s="214">
        <v>0</v>
      </c>
      <c r="AZ818" s="214">
        <v>2</v>
      </c>
      <c r="BA818" s="214">
        <f>IF(AZ818=1,G818,0)</f>
        <v>0</v>
      </c>
      <c r="BB818" s="214">
        <f>IF(AZ818=2,G818,0)</f>
        <v>0</v>
      </c>
      <c r="BC818" s="214">
        <f>IF(AZ818=3,G818,0)</f>
        <v>0</v>
      </c>
      <c r="BD818" s="214">
        <f>IF(AZ818=4,G818,0)</f>
        <v>0</v>
      </c>
      <c r="BE818" s="214">
        <f>IF(AZ818=5,G818,0)</f>
        <v>0</v>
      </c>
      <c r="CA818" s="241">
        <v>1</v>
      </c>
      <c r="CB818" s="241">
        <v>0</v>
      </c>
    </row>
    <row r="819" spans="1:15" ht="12.75">
      <c r="A819" s="250"/>
      <c r="B819" s="253"/>
      <c r="C819" s="468" t="s">
        <v>113</v>
      </c>
      <c r="D819" s="469"/>
      <c r="E819" s="254">
        <v>0</v>
      </c>
      <c r="F819" s="359"/>
      <c r="G819" s="255"/>
      <c r="H819" s="256"/>
      <c r="I819" s="251"/>
      <c r="J819" s="257"/>
      <c r="K819" s="251"/>
      <c r="M819" s="252" t="s">
        <v>113</v>
      </c>
      <c r="O819" s="241"/>
    </row>
    <row r="820" spans="1:15" ht="12.75">
      <c r="A820" s="250"/>
      <c r="B820" s="253"/>
      <c r="C820" s="468" t="s">
        <v>601</v>
      </c>
      <c r="D820" s="469"/>
      <c r="E820" s="254">
        <v>310</v>
      </c>
      <c r="F820" s="359"/>
      <c r="G820" s="255"/>
      <c r="H820" s="256"/>
      <c r="I820" s="251"/>
      <c r="J820" s="257"/>
      <c r="K820" s="251"/>
      <c r="M820" s="252" t="s">
        <v>601</v>
      </c>
      <c r="O820" s="241"/>
    </row>
    <row r="821" spans="1:80" ht="22.5">
      <c r="A821" s="242">
        <v>148</v>
      </c>
      <c r="B821" s="243" t="s">
        <v>740</v>
      </c>
      <c r="C821" s="244" t="s">
        <v>741</v>
      </c>
      <c r="D821" s="245" t="s">
        <v>112</v>
      </c>
      <c r="E821" s="246">
        <v>215</v>
      </c>
      <c r="F821" s="358"/>
      <c r="G821" s="247">
        <f>E821*F821</f>
        <v>0</v>
      </c>
      <c r="H821" s="248">
        <v>0.00012</v>
      </c>
      <c r="I821" s="249">
        <f>E821*H821</f>
        <v>0.0258</v>
      </c>
      <c r="J821" s="248">
        <v>0</v>
      </c>
      <c r="K821" s="249">
        <f>E821*J821</f>
        <v>0</v>
      </c>
      <c r="O821" s="241">
        <v>2</v>
      </c>
      <c r="AA821" s="214">
        <v>1</v>
      </c>
      <c r="AB821" s="214">
        <v>7</v>
      </c>
      <c r="AC821" s="214">
        <v>7</v>
      </c>
      <c r="AZ821" s="214">
        <v>2</v>
      </c>
      <c r="BA821" s="214">
        <f>IF(AZ821=1,G821,0)</f>
        <v>0</v>
      </c>
      <c r="BB821" s="214">
        <f>IF(AZ821=2,G821,0)</f>
        <v>0</v>
      </c>
      <c r="BC821" s="214">
        <f>IF(AZ821=3,G821,0)</f>
        <v>0</v>
      </c>
      <c r="BD821" s="214">
        <f>IF(AZ821=4,G821,0)</f>
        <v>0</v>
      </c>
      <c r="BE821" s="214">
        <f>IF(AZ821=5,G821,0)</f>
        <v>0</v>
      </c>
      <c r="CA821" s="241">
        <v>1</v>
      </c>
      <c r="CB821" s="241">
        <v>7</v>
      </c>
    </row>
    <row r="822" spans="1:15" ht="12.75">
      <c r="A822" s="250"/>
      <c r="B822" s="253"/>
      <c r="C822" s="468" t="s">
        <v>113</v>
      </c>
      <c r="D822" s="469"/>
      <c r="E822" s="254">
        <v>0</v>
      </c>
      <c r="F822" s="359"/>
      <c r="G822" s="255"/>
      <c r="H822" s="256"/>
      <c r="I822" s="251"/>
      <c r="J822" s="257"/>
      <c r="K822" s="251"/>
      <c r="M822" s="252" t="s">
        <v>113</v>
      </c>
      <c r="O822" s="241"/>
    </row>
    <row r="823" spans="1:15" ht="12.75">
      <c r="A823" s="250"/>
      <c r="B823" s="253"/>
      <c r="C823" s="468" t="s">
        <v>562</v>
      </c>
      <c r="D823" s="469"/>
      <c r="E823" s="254">
        <v>215</v>
      </c>
      <c r="F823" s="359"/>
      <c r="G823" s="255"/>
      <c r="H823" s="256"/>
      <c r="I823" s="251"/>
      <c r="J823" s="257"/>
      <c r="K823" s="251"/>
      <c r="M823" s="252" t="s">
        <v>562</v>
      </c>
      <c r="O823" s="241"/>
    </row>
    <row r="824" spans="1:80" ht="22.5">
      <c r="A824" s="242">
        <v>149</v>
      </c>
      <c r="B824" s="243" t="s">
        <v>742</v>
      </c>
      <c r="C824" s="244" t="s">
        <v>743</v>
      </c>
      <c r="D824" s="245" t="s">
        <v>112</v>
      </c>
      <c r="E824" s="246">
        <v>84</v>
      </c>
      <c r="F824" s="358"/>
      <c r="G824" s="247">
        <f>E824*F824</f>
        <v>0</v>
      </c>
      <c r="H824" s="248">
        <v>0</v>
      </c>
      <c r="I824" s="249">
        <f>E824*H824</f>
        <v>0</v>
      </c>
      <c r="J824" s="248">
        <v>0</v>
      </c>
      <c r="K824" s="249">
        <f>E824*J824</f>
        <v>0</v>
      </c>
      <c r="O824" s="241">
        <v>2</v>
      </c>
      <c r="AA824" s="214">
        <v>1</v>
      </c>
      <c r="AB824" s="214">
        <v>7</v>
      </c>
      <c r="AC824" s="214">
        <v>7</v>
      </c>
      <c r="AZ824" s="214">
        <v>2</v>
      </c>
      <c r="BA824" s="214">
        <f>IF(AZ824=1,G824,0)</f>
        <v>0</v>
      </c>
      <c r="BB824" s="214">
        <f>IF(AZ824=2,G824,0)</f>
        <v>0</v>
      </c>
      <c r="BC824" s="214">
        <f>IF(AZ824=3,G824,0)</f>
        <v>0</v>
      </c>
      <c r="BD824" s="214">
        <f>IF(AZ824=4,G824,0)</f>
        <v>0</v>
      </c>
      <c r="BE824" s="214">
        <f>IF(AZ824=5,G824,0)</f>
        <v>0</v>
      </c>
      <c r="CA824" s="241">
        <v>1</v>
      </c>
      <c r="CB824" s="241">
        <v>7</v>
      </c>
    </row>
    <row r="825" spans="1:15" ht="12.75">
      <c r="A825" s="250"/>
      <c r="B825" s="253"/>
      <c r="C825" s="468" t="s">
        <v>744</v>
      </c>
      <c r="D825" s="469"/>
      <c r="E825" s="254">
        <v>0</v>
      </c>
      <c r="F825" s="359"/>
      <c r="G825" s="255"/>
      <c r="H825" s="256"/>
      <c r="I825" s="251"/>
      <c r="J825" s="257"/>
      <c r="K825" s="251"/>
      <c r="M825" s="252" t="s">
        <v>744</v>
      </c>
      <c r="O825" s="241"/>
    </row>
    <row r="826" spans="1:15" ht="12.75">
      <c r="A826" s="250"/>
      <c r="B826" s="253"/>
      <c r="C826" s="468" t="s">
        <v>113</v>
      </c>
      <c r="D826" s="469"/>
      <c r="E826" s="254">
        <v>0</v>
      </c>
      <c r="F826" s="359"/>
      <c r="G826" s="255"/>
      <c r="H826" s="256"/>
      <c r="I826" s="251"/>
      <c r="J826" s="257"/>
      <c r="K826" s="251"/>
      <c r="M826" s="252" t="s">
        <v>113</v>
      </c>
      <c r="O826" s="241"/>
    </row>
    <row r="827" spans="1:15" ht="12.75">
      <c r="A827" s="250"/>
      <c r="B827" s="253"/>
      <c r="C827" s="468" t="s">
        <v>745</v>
      </c>
      <c r="D827" s="469"/>
      <c r="E827" s="254">
        <v>47</v>
      </c>
      <c r="F827" s="359"/>
      <c r="G827" s="255"/>
      <c r="H827" s="256"/>
      <c r="I827" s="251"/>
      <c r="J827" s="257"/>
      <c r="K827" s="251"/>
      <c r="M827" s="252" t="s">
        <v>745</v>
      </c>
      <c r="O827" s="241"/>
    </row>
    <row r="828" spans="1:15" ht="12.75">
      <c r="A828" s="250"/>
      <c r="B828" s="253"/>
      <c r="C828" s="468" t="s">
        <v>746</v>
      </c>
      <c r="D828" s="469"/>
      <c r="E828" s="254">
        <v>37</v>
      </c>
      <c r="F828" s="359"/>
      <c r="G828" s="255"/>
      <c r="H828" s="256"/>
      <c r="I828" s="251"/>
      <c r="J828" s="257"/>
      <c r="K828" s="251"/>
      <c r="M828" s="252" t="s">
        <v>746</v>
      </c>
      <c r="O828" s="241"/>
    </row>
    <row r="829" spans="1:80" ht="22.5">
      <c r="A829" s="242">
        <v>150</v>
      </c>
      <c r="B829" s="243" t="s">
        <v>747</v>
      </c>
      <c r="C829" s="244" t="s">
        <v>748</v>
      </c>
      <c r="D829" s="245" t="s">
        <v>112</v>
      </c>
      <c r="E829" s="246">
        <v>749.2</v>
      </c>
      <c r="F829" s="358"/>
      <c r="G829" s="247">
        <f>E829*F829</f>
        <v>0</v>
      </c>
      <c r="H829" s="248">
        <v>0</v>
      </c>
      <c r="I829" s="249">
        <f>E829*H829</f>
        <v>0</v>
      </c>
      <c r="J829" s="248">
        <v>0</v>
      </c>
      <c r="K829" s="249">
        <f>E829*J829</f>
        <v>0</v>
      </c>
      <c r="O829" s="241">
        <v>2</v>
      </c>
      <c r="AA829" s="214">
        <v>1</v>
      </c>
      <c r="AB829" s="214">
        <v>7</v>
      </c>
      <c r="AC829" s="214">
        <v>7</v>
      </c>
      <c r="AZ829" s="214">
        <v>2</v>
      </c>
      <c r="BA829" s="214">
        <f>IF(AZ829=1,G829,0)</f>
        <v>0</v>
      </c>
      <c r="BB829" s="214">
        <f>IF(AZ829=2,G829,0)</f>
        <v>0</v>
      </c>
      <c r="BC829" s="214">
        <f>IF(AZ829=3,G829,0)</f>
        <v>0</v>
      </c>
      <c r="BD829" s="214">
        <f>IF(AZ829=4,G829,0)</f>
        <v>0</v>
      </c>
      <c r="BE829" s="214">
        <f>IF(AZ829=5,G829,0)</f>
        <v>0</v>
      </c>
      <c r="CA829" s="241">
        <v>1</v>
      </c>
      <c r="CB829" s="241">
        <v>7</v>
      </c>
    </row>
    <row r="830" spans="1:15" ht="12.75">
      <c r="A830" s="250"/>
      <c r="B830" s="253"/>
      <c r="C830" s="468" t="s">
        <v>113</v>
      </c>
      <c r="D830" s="469"/>
      <c r="E830" s="254">
        <v>0</v>
      </c>
      <c r="F830" s="359"/>
      <c r="G830" s="255"/>
      <c r="H830" s="256"/>
      <c r="I830" s="251"/>
      <c r="J830" s="257"/>
      <c r="K830" s="251"/>
      <c r="M830" s="252" t="s">
        <v>113</v>
      </c>
      <c r="O830" s="241"/>
    </row>
    <row r="831" spans="1:15" ht="12.75">
      <c r="A831" s="250"/>
      <c r="B831" s="253"/>
      <c r="C831" s="468" t="s">
        <v>582</v>
      </c>
      <c r="D831" s="469"/>
      <c r="E831" s="254">
        <v>439.2</v>
      </c>
      <c r="F831" s="359"/>
      <c r="G831" s="255"/>
      <c r="H831" s="256"/>
      <c r="I831" s="251"/>
      <c r="J831" s="257"/>
      <c r="K831" s="251"/>
      <c r="M831" s="252" t="s">
        <v>582</v>
      </c>
      <c r="O831" s="241"/>
    </row>
    <row r="832" spans="1:15" ht="12.75">
      <c r="A832" s="250"/>
      <c r="B832" s="253"/>
      <c r="C832" s="468" t="s">
        <v>601</v>
      </c>
      <c r="D832" s="469"/>
      <c r="E832" s="254">
        <v>310</v>
      </c>
      <c r="F832" s="359"/>
      <c r="G832" s="255"/>
      <c r="H832" s="256"/>
      <c r="I832" s="251"/>
      <c r="J832" s="257"/>
      <c r="K832" s="251"/>
      <c r="M832" s="252" t="s">
        <v>601</v>
      </c>
      <c r="O832" s="241"/>
    </row>
    <row r="833" spans="1:80" ht="12.75">
      <c r="A833" s="242">
        <v>151</v>
      </c>
      <c r="B833" s="243" t="s">
        <v>749</v>
      </c>
      <c r="C833" s="244" t="s">
        <v>750</v>
      </c>
      <c r="D833" s="245" t="s">
        <v>112</v>
      </c>
      <c r="E833" s="246">
        <v>325</v>
      </c>
      <c r="F833" s="358"/>
      <c r="G833" s="247">
        <f>E833*F833</f>
        <v>0</v>
      </c>
      <c r="H833" s="248">
        <v>0.00031</v>
      </c>
      <c r="I833" s="249">
        <f>E833*H833</f>
        <v>0.10075</v>
      </c>
      <c r="J833" s="248">
        <v>0</v>
      </c>
      <c r="K833" s="249">
        <f>E833*J833</f>
        <v>0</v>
      </c>
      <c r="O833" s="241">
        <v>2</v>
      </c>
      <c r="AA833" s="214">
        <v>1</v>
      </c>
      <c r="AB833" s="214">
        <v>7</v>
      </c>
      <c r="AC833" s="214">
        <v>7</v>
      </c>
      <c r="AZ833" s="214">
        <v>2</v>
      </c>
      <c r="BA833" s="214">
        <f>IF(AZ833=1,G833,0)</f>
        <v>0</v>
      </c>
      <c r="BB833" s="214">
        <f>IF(AZ833=2,G833,0)</f>
        <v>0</v>
      </c>
      <c r="BC833" s="214">
        <f>IF(AZ833=3,G833,0)</f>
        <v>0</v>
      </c>
      <c r="BD833" s="214">
        <f>IF(AZ833=4,G833,0)</f>
        <v>0</v>
      </c>
      <c r="BE833" s="214">
        <f>IF(AZ833=5,G833,0)</f>
        <v>0</v>
      </c>
      <c r="CA833" s="241">
        <v>1</v>
      </c>
      <c r="CB833" s="241">
        <v>7</v>
      </c>
    </row>
    <row r="834" spans="1:15" ht="12.75">
      <c r="A834" s="250"/>
      <c r="B834" s="253"/>
      <c r="C834" s="468" t="s">
        <v>113</v>
      </c>
      <c r="D834" s="469"/>
      <c r="E834" s="254">
        <v>0</v>
      </c>
      <c r="F834" s="359"/>
      <c r="G834" s="255"/>
      <c r="H834" s="256"/>
      <c r="I834" s="251"/>
      <c r="J834" s="257"/>
      <c r="K834" s="251"/>
      <c r="M834" s="252" t="s">
        <v>113</v>
      </c>
      <c r="O834" s="241"/>
    </row>
    <row r="835" spans="1:15" ht="12.75">
      <c r="A835" s="250"/>
      <c r="B835" s="253"/>
      <c r="C835" s="468" t="s">
        <v>701</v>
      </c>
      <c r="D835" s="469"/>
      <c r="E835" s="254">
        <v>325</v>
      </c>
      <c r="F835" s="359"/>
      <c r="G835" s="255"/>
      <c r="H835" s="256"/>
      <c r="I835" s="251"/>
      <c r="J835" s="257"/>
      <c r="K835" s="251"/>
      <c r="M835" s="252" t="s">
        <v>701</v>
      </c>
      <c r="O835" s="241"/>
    </row>
    <row r="836" spans="1:80" ht="12.75">
      <c r="A836" s="242">
        <v>152</v>
      </c>
      <c r="B836" s="243" t="s">
        <v>751</v>
      </c>
      <c r="C836" s="244" t="s">
        <v>752</v>
      </c>
      <c r="D836" s="245" t="s">
        <v>112</v>
      </c>
      <c r="E836" s="246">
        <v>325</v>
      </c>
      <c r="F836" s="358"/>
      <c r="G836" s="247">
        <f>E836*F836</f>
        <v>0</v>
      </c>
      <c r="H836" s="248">
        <v>0</v>
      </c>
      <c r="I836" s="249">
        <f>E836*H836</f>
        <v>0</v>
      </c>
      <c r="J836" s="248">
        <v>0</v>
      </c>
      <c r="K836" s="249">
        <f>E836*J836</f>
        <v>0</v>
      </c>
      <c r="O836" s="241">
        <v>2</v>
      </c>
      <c r="AA836" s="214">
        <v>1</v>
      </c>
      <c r="AB836" s="214">
        <v>7</v>
      </c>
      <c r="AC836" s="214">
        <v>7</v>
      </c>
      <c r="AZ836" s="214">
        <v>2</v>
      </c>
      <c r="BA836" s="214">
        <f>IF(AZ836=1,G836,0)</f>
        <v>0</v>
      </c>
      <c r="BB836" s="214">
        <f>IF(AZ836=2,G836,0)</f>
        <v>0</v>
      </c>
      <c r="BC836" s="214">
        <f>IF(AZ836=3,G836,0)</f>
        <v>0</v>
      </c>
      <c r="BD836" s="214">
        <f>IF(AZ836=4,G836,0)</f>
        <v>0</v>
      </c>
      <c r="BE836" s="214">
        <f>IF(AZ836=5,G836,0)</f>
        <v>0</v>
      </c>
      <c r="CA836" s="241">
        <v>1</v>
      </c>
      <c r="CB836" s="241">
        <v>7</v>
      </c>
    </row>
    <row r="837" spans="1:15" ht="12.75">
      <c r="A837" s="250"/>
      <c r="B837" s="253"/>
      <c r="C837" s="468" t="s">
        <v>113</v>
      </c>
      <c r="D837" s="469"/>
      <c r="E837" s="254">
        <v>0</v>
      </c>
      <c r="F837" s="359"/>
      <c r="G837" s="255"/>
      <c r="H837" s="256"/>
      <c r="I837" s="251"/>
      <c r="J837" s="257"/>
      <c r="K837" s="251"/>
      <c r="M837" s="252" t="s">
        <v>113</v>
      </c>
      <c r="O837" s="241"/>
    </row>
    <row r="838" spans="1:15" ht="12.75">
      <c r="A838" s="250"/>
      <c r="B838" s="253"/>
      <c r="C838" s="468" t="s">
        <v>701</v>
      </c>
      <c r="D838" s="469"/>
      <c r="E838" s="254">
        <v>325</v>
      </c>
      <c r="F838" s="359"/>
      <c r="G838" s="255"/>
      <c r="H838" s="256"/>
      <c r="I838" s="251"/>
      <c r="J838" s="257"/>
      <c r="K838" s="251"/>
      <c r="M838" s="252" t="s">
        <v>701</v>
      </c>
      <c r="O838" s="241"/>
    </row>
    <row r="839" spans="1:80" ht="22.5">
      <c r="A839" s="242">
        <v>153</v>
      </c>
      <c r="B839" s="243" t="s">
        <v>753</v>
      </c>
      <c r="C839" s="244" t="s">
        <v>754</v>
      </c>
      <c r="D839" s="245" t="s">
        <v>112</v>
      </c>
      <c r="E839" s="246">
        <v>439.2</v>
      </c>
      <c r="F839" s="358"/>
      <c r="G839" s="247">
        <f>E839*F839</f>
        <v>0</v>
      </c>
      <c r="H839" s="248">
        <v>0.0003</v>
      </c>
      <c r="I839" s="249">
        <f>E839*H839</f>
        <v>0.13176</v>
      </c>
      <c r="J839" s="248">
        <v>0</v>
      </c>
      <c r="K839" s="249">
        <f>E839*J839</f>
        <v>0</v>
      </c>
      <c r="O839" s="241">
        <v>2</v>
      </c>
      <c r="AA839" s="214">
        <v>1</v>
      </c>
      <c r="AB839" s="214">
        <v>7</v>
      </c>
      <c r="AC839" s="214">
        <v>7</v>
      </c>
      <c r="AZ839" s="214">
        <v>2</v>
      </c>
      <c r="BA839" s="214">
        <f>IF(AZ839=1,G839,0)</f>
        <v>0</v>
      </c>
      <c r="BB839" s="214">
        <f>IF(AZ839=2,G839,0)</f>
        <v>0</v>
      </c>
      <c r="BC839" s="214">
        <f>IF(AZ839=3,G839,0)</f>
        <v>0</v>
      </c>
      <c r="BD839" s="214">
        <f>IF(AZ839=4,G839,0)</f>
        <v>0</v>
      </c>
      <c r="BE839" s="214">
        <f>IF(AZ839=5,G839,0)</f>
        <v>0</v>
      </c>
      <c r="CA839" s="241">
        <v>1</v>
      </c>
      <c r="CB839" s="241">
        <v>7</v>
      </c>
    </row>
    <row r="840" spans="1:15" ht="12.75">
      <c r="A840" s="250"/>
      <c r="B840" s="253"/>
      <c r="C840" s="468" t="s">
        <v>113</v>
      </c>
      <c r="D840" s="469"/>
      <c r="E840" s="254">
        <v>0</v>
      </c>
      <c r="F840" s="359"/>
      <c r="G840" s="255"/>
      <c r="H840" s="256"/>
      <c r="I840" s="251"/>
      <c r="J840" s="257"/>
      <c r="K840" s="251"/>
      <c r="M840" s="252" t="s">
        <v>113</v>
      </c>
      <c r="O840" s="241"/>
    </row>
    <row r="841" spans="1:15" ht="12.75">
      <c r="A841" s="250"/>
      <c r="B841" s="253"/>
      <c r="C841" s="468" t="s">
        <v>582</v>
      </c>
      <c r="D841" s="469"/>
      <c r="E841" s="254">
        <v>439.2</v>
      </c>
      <c r="F841" s="359"/>
      <c r="G841" s="255"/>
      <c r="H841" s="256"/>
      <c r="I841" s="251"/>
      <c r="J841" s="257"/>
      <c r="K841" s="251"/>
      <c r="M841" s="252" t="s">
        <v>582</v>
      </c>
      <c r="O841" s="241"/>
    </row>
    <row r="842" spans="1:80" ht="12.75">
      <c r="A842" s="242">
        <v>154</v>
      </c>
      <c r="B842" s="243" t="s">
        <v>755</v>
      </c>
      <c r="C842" s="244" t="s">
        <v>756</v>
      </c>
      <c r="D842" s="245" t="s">
        <v>112</v>
      </c>
      <c r="E842" s="246">
        <v>439.2</v>
      </c>
      <c r="F842" s="358"/>
      <c r="G842" s="247">
        <f>E842*F842</f>
        <v>0</v>
      </c>
      <c r="H842" s="248">
        <v>0.00481</v>
      </c>
      <c r="I842" s="249">
        <f>E842*H842</f>
        <v>2.112552</v>
      </c>
      <c r="J842" s="248">
        <v>0</v>
      </c>
      <c r="K842" s="249">
        <f>E842*J842</f>
        <v>0</v>
      </c>
      <c r="O842" s="241">
        <v>2</v>
      </c>
      <c r="AA842" s="214">
        <v>1</v>
      </c>
      <c r="AB842" s="214">
        <v>7</v>
      </c>
      <c r="AC842" s="214">
        <v>7</v>
      </c>
      <c r="AZ842" s="214">
        <v>2</v>
      </c>
      <c r="BA842" s="214">
        <f>IF(AZ842=1,G842,0)</f>
        <v>0</v>
      </c>
      <c r="BB842" s="214">
        <f>IF(AZ842=2,G842,0)</f>
        <v>0</v>
      </c>
      <c r="BC842" s="214">
        <f>IF(AZ842=3,G842,0)</f>
        <v>0</v>
      </c>
      <c r="BD842" s="214">
        <f>IF(AZ842=4,G842,0)</f>
        <v>0</v>
      </c>
      <c r="BE842" s="214">
        <f>IF(AZ842=5,G842,0)</f>
        <v>0</v>
      </c>
      <c r="CA842" s="241">
        <v>1</v>
      </c>
      <c r="CB842" s="241">
        <v>7</v>
      </c>
    </row>
    <row r="843" spans="1:15" ht="12.75">
      <c r="A843" s="250"/>
      <c r="B843" s="253"/>
      <c r="C843" s="468" t="s">
        <v>113</v>
      </c>
      <c r="D843" s="469"/>
      <c r="E843" s="254">
        <v>0</v>
      </c>
      <c r="F843" s="359"/>
      <c r="G843" s="255"/>
      <c r="H843" s="256"/>
      <c r="I843" s="251"/>
      <c r="J843" s="257"/>
      <c r="K843" s="251"/>
      <c r="M843" s="252" t="s">
        <v>113</v>
      </c>
      <c r="O843" s="241"/>
    </row>
    <row r="844" spans="1:15" ht="12.75">
      <c r="A844" s="250"/>
      <c r="B844" s="253"/>
      <c r="C844" s="468" t="s">
        <v>582</v>
      </c>
      <c r="D844" s="469"/>
      <c r="E844" s="254">
        <v>439.2</v>
      </c>
      <c r="F844" s="359"/>
      <c r="G844" s="255"/>
      <c r="H844" s="256"/>
      <c r="I844" s="251"/>
      <c r="J844" s="257"/>
      <c r="K844" s="251"/>
      <c r="M844" s="252" t="s">
        <v>582</v>
      </c>
      <c r="O844" s="241"/>
    </row>
    <row r="845" spans="1:80" ht="22.5">
      <c r="A845" s="242">
        <v>155</v>
      </c>
      <c r="B845" s="243" t="s">
        <v>757</v>
      </c>
      <c r="C845" s="244" t="s">
        <v>758</v>
      </c>
      <c r="D845" s="245" t="s">
        <v>112</v>
      </c>
      <c r="E845" s="246">
        <v>1048.2</v>
      </c>
      <c r="F845" s="358"/>
      <c r="G845" s="247">
        <f>E845*F845</f>
        <v>0</v>
      </c>
      <c r="H845" s="248">
        <v>0.00015</v>
      </c>
      <c r="I845" s="249">
        <f>E845*H845</f>
        <v>0.15722999999999998</v>
      </c>
      <c r="J845" s="248">
        <v>0</v>
      </c>
      <c r="K845" s="249">
        <f>E845*J845</f>
        <v>0</v>
      </c>
      <c r="O845" s="241">
        <v>2</v>
      </c>
      <c r="AA845" s="214">
        <v>1</v>
      </c>
      <c r="AB845" s="214">
        <v>7</v>
      </c>
      <c r="AC845" s="214">
        <v>7</v>
      </c>
      <c r="AZ845" s="214">
        <v>2</v>
      </c>
      <c r="BA845" s="214">
        <f>IF(AZ845=1,G845,0)</f>
        <v>0</v>
      </c>
      <c r="BB845" s="214">
        <f>IF(AZ845=2,G845,0)</f>
        <v>0</v>
      </c>
      <c r="BC845" s="214">
        <f>IF(AZ845=3,G845,0)</f>
        <v>0</v>
      </c>
      <c r="BD845" s="214">
        <f>IF(AZ845=4,G845,0)</f>
        <v>0</v>
      </c>
      <c r="BE845" s="214">
        <f>IF(AZ845=5,G845,0)</f>
        <v>0</v>
      </c>
      <c r="CA845" s="241">
        <v>1</v>
      </c>
      <c r="CB845" s="241">
        <v>7</v>
      </c>
    </row>
    <row r="846" spans="1:15" ht="12.75">
      <c r="A846" s="250"/>
      <c r="B846" s="253"/>
      <c r="C846" s="468" t="s">
        <v>113</v>
      </c>
      <c r="D846" s="469"/>
      <c r="E846" s="254">
        <v>0</v>
      </c>
      <c r="F846" s="359"/>
      <c r="G846" s="255"/>
      <c r="H846" s="256"/>
      <c r="I846" s="251"/>
      <c r="J846" s="257"/>
      <c r="K846" s="251"/>
      <c r="M846" s="252" t="s">
        <v>113</v>
      </c>
      <c r="O846" s="241"/>
    </row>
    <row r="847" spans="1:15" ht="12.75">
      <c r="A847" s="250"/>
      <c r="B847" s="253"/>
      <c r="C847" s="468" t="s">
        <v>582</v>
      </c>
      <c r="D847" s="469"/>
      <c r="E847" s="254">
        <v>439.2</v>
      </c>
      <c r="F847" s="359"/>
      <c r="G847" s="255"/>
      <c r="H847" s="256"/>
      <c r="I847" s="251"/>
      <c r="J847" s="257"/>
      <c r="K847" s="251"/>
      <c r="M847" s="252" t="s">
        <v>582</v>
      </c>
      <c r="O847" s="241"/>
    </row>
    <row r="848" spans="1:15" ht="12.75">
      <c r="A848" s="250"/>
      <c r="B848" s="253"/>
      <c r="C848" s="468" t="s">
        <v>562</v>
      </c>
      <c r="D848" s="469"/>
      <c r="E848" s="254">
        <v>215</v>
      </c>
      <c r="F848" s="359"/>
      <c r="G848" s="255"/>
      <c r="H848" s="256"/>
      <c r="I848" s="251"/>
      <c r="J848" s="257"/>
      <c r="K848" s="251"/>
      <c r="M848" s="252" t="s">
        <v>562</v>
      </c>
      <c r="O848" s="241"/>
    </row>
    <row r="849" spans="1:15" ht="12.75">
      <c r="A849" s="250"/>
      <c r="B849" s="253"/>
      <c r="C849" s="468" t="s">
        <v>601</v>
      </c>
      <c r="D849" s="469"/>
      <c r="E849" s="254">
        <v>310</v>
      </c>
      <c r="F849" s="359"/>
      <c r="G849" s="255"/>
      <c r="H849" s="256"/>
      <c r="I849" s="251"/>
      <c r="J849" s="257"/>
      <c r="K849" s="251"/>
      <c r="M849" s="252" t="s">
        <v>601</v>
      </c>
      <c r="O849" s="241"/>
    </row>
    <row r="850" spans="1:15" ht="12.75">
      <c r="A850" s="250"/>
      <c r="B850" s="253"/>
      <c r="C850" s="468" t="s">
        <v>744</v>
      </c>
      <c r="D850" s="469"/>
      <c r="E850" s="254">
        <v>0</v>
      </c>
      <c r="F850" s="359"/>
      <c r="G850" s="255"/>
      <c r="H850" s="256"/>
      <c r="I850" s="251"/>
      <c r="J850" s="257"/>
      <c r="K850" s="251"/>
      <c r="M850" s="252" t="s">
        <v>744</v>
      </c>
      <c r="O850" s="241"/>
    </row>
    <row r="851" spans="1:15" ht="12.75">
      <c r="A851" s="250"/>
      <c r="B851" s="253"/>
      <c r="C851" s="468" t="s">
        <v>113</v>
      </c>
      <c r="D851" s="469"/>
      <c r="E851" s="254">
        <v>0</v>
      </c>
      <c r="F851" s="359"/>
      <c r="G851" s="255"/>
      <c r="H851" s="256"/>
      <c r="I851" s="251"/>
      <c r="J851" s="257"/>
      <c r="K851" s="251"/>
      <c r="M851" s="252" t="s">
        <v>113</v>
      </c>
      <c r="O851" s="241"/>
    </row>
    <row r="852" spans="1:15" ht="12.75">
      <c r="A852" s="250"/>
      <c r="B852" s="253"/>
      <c r="C852" s="468" t="s">
        <v>745</v>
      </c>
      <c r="D852" s="469"/>
      <c r="E852" s="254">
        <v>47</v>
      </c>
      <c r="F852" s="359"/>
      <c r="G852" s="255"/>
      <c r="H852" s="256"/>
      <c r="I852" s="251"/>
      <c r="J852" s="257"/>
      <c r="K852" s="251"/>
      <c r="M852" s="252" t="s">
        <v>745</v>
      </c>
      <c r="O852" s="241"/>
    </row>
    <row r="853" spans="1:15" ht="12.75">
      <c r="A853" s="250"/>
      <c r="B853" s="253"/>
      <c r="C853" s="468" t="s">
        <v>746</v>
      </c>
      <c r="D853" s="469"/>
      <c r="E853" s="254">
        <v>37</v>
      </c>
      <c r="F853" s="359"/>
      <c r="G853" s="255"/>
      <c r="H853" s="256"/>
      <c r="I853" s="251"/>
      <c r="J853" s="257"/>
      <c r="K853" s="251"/>
      <c r="M853" s="252" t="s">
        <v>746</v>
      </c>
      <c r="O853" s="241"/>
    </row>
    <row r="854" spans="1:80" ht="12.75">
      <c r="A854" s="242">
        <v>156</v>
      </c>
      <c r="B854" s="243" t="s">
        <v>759</v>
      </c>
      <c r="C854" s="244" t="s">
        <v>760</v>
      </c>
      <c r="D854" s="245" t="s">
        <v>112</v>
      </c>
      <c r="E854" s="246">
        <v>310</v>
      </c>
      <c r="F854" s="358"/>
      <c r="G854" s="247">
        <f>E854*F854</f>
        <v>0</v>
      </c>
      <c r="H854" s="248">
        <v>0.00141</v>
      </c>
      <c r="I854" s="249">
        <f>E854*H854</f>
        <v>0.4371</v>
      </c>
      <c r="J854" s="248"/>
      <c r="K854" s="249">
        <f>E854*J854</f>
        <v>0</v>
      </c>
      <c r="O854" s="241">
        <v>2</v>
      </c>
      <c r="AA854" s="214">
        <v>12</v>
      </c>
      <c r="AB854" s="214">
        <v>0</v>
      </c>
      <c r="AC854" s="214">
        <v>260</v>
      </c>
      <c r="AZ854" s="214">
        <v>2</v>
      </c>
      <c r="BA854" s="214">
        <f>IF(AZ854=1,G854,0)</f>
        <v>0</v>
      </c>
      <c r="BB854" s="214">
        <f>IF(AZ854=2,G854,0)</f>
        <v>0</v>
      </c>
      <c r="BC854" s="214">
        <f>IF(AZ854=3,G854,0)</f>
        <v>0</v>
      </c>
      <c r="BD854" s="214">
        <f>IF(AZ854=4,G854,0)</f>
        <v>0</v>
      </c>
      <c r="BE854" s="214">
        <f>IF(AZ854=5,G854,0)</f>
        <v>0</v>
      </c>
      <c r="CA854" s="241">
        <v>12</v>
      </c>
      <c r="CB854" s="241">
        <v>0</v>
      </c>
    </row>
    <row r="855" spans="1:15" ht="12.75">
      <c r="A855" s="250"/>
      <c r="B855" s="253"/>
      <c r="C855" s="468" t="s">
        <v>113</v>
      </c>
      <c r="D855" s="469"/>
      <c r="E855" s="254">
        <v>0</v>
      </c>
      <c r="F855" s="359"/>
      <c r="G855" s="255"/>
      <c r="H855" s="256"/>
      <c r="I855" s="251"/>
      <c r="J855" s="257"/>
      <c r="K855" s="251"/>
      <c r="M855" s="252" t="s">
        <v>113</v>
      </c>
      <c r="O855" s="241"/>
    </row>
    <row r="856" spans="1:15" ht="12.75">
      <c r="A856" s="250"/>
      <c r="B856" s="253"/>
      <c r="C856" s="468" t="s">
        <v>601</v>
      </c>
      <c r="D856" s="469"/>
      <c r="E856" s="254">
        <v>310</v>
      </c>
      <c r="F856" s="359"/>
      <c r="G856" s="255"/>
      <c r="H856" s="256"/>
      <c r="I856" s="251"/>
      <c r="J856" s="257"/>
      <c r="K856" s="251"/>
      <c r="M856" s="252" t="s">
        <v>601</v>
      </c>
      <c r="O856" s="241"/>
    </row>
    <row r="857" spans="1:80" ht="12.75">
      <c r="A857" s="242">
        <v>157</v>
      </c>
      <c r="B857" s="243" t="s">
        <v>761</v>
      </c>
      <c r="C857" s="244" t="s">
        <v>762</v>
      </c>
      <c r="D857" s="245" t="s">
        <v>120</v>
      </c>
      <c r="E857" s="246">
        <v>50</v>
      </c>
      <c r="F857" s="358"/>
      <c r="G857" s="247">
        <f>E857*F857</f>
        <v>0</v>
      </c>
      <c r="H857" s="248">
        <v>0.00141</v>
      </c>
      <c r="I857" s="249">
        <f>E857*H857</f>
        <v>0.07050000000000001</v>
      </c>
      <c r="J857" s="248"/>
      <c r="K857" s="249">
        <f>E857*J857</f>
        <v>0</v>
      </c>
      <c r="O857" s="241">
        <v>2</v>
      </c>
      <c r="AA857" s="214">
        <v>12</v>
      </c>
      <c r="AB857" s="214">
        <v>0</v>
      </c>
      <c r="AC857" s="214">
        <v>257</v>
      </c>
      <c r="AZ857" s="214">
        <v>2</v>
      </c>
      <c r="BA857" s="214">
        <f>IF(AZ857=1,G857,0)</f>
        <v>0</v>
      </c>
      <c r="BB857" s="214">
        <f>IF(AZ857=2,G857,0)</f>
        <v>0</v>
      </c>
      <c r="BC857" s="214">
        <f>IF(AZ857=3,G857,0)</f>
        <v>0</v>
      </c>
      <c r="BD857" s="214">
        <f>IF(AZ857=4,G857,0)</f>
        <v>0</v>
      </c>
      <c r="BE857" s="214">
        <f>IF(AZ857=5,G857,0)</f>
        <v>0</v>
      </c>
      <c r="CA857" s="241">
        <v>12</v>
      </c>
      <c r="CB857" s="241">
        <v>0</v>
      </c>
    </row>
    <row r="858" spans="1:80" ht="22.5">
      <c r="A858" s="242">
        <v>158</v>
      </c>
      <c r="B858" s="243" t="s">
        <v>763</v>
      </c>
      <c r="C858" s="244" t="s">
        <v>764</v>
      </c>
      <c r="D858" s="245" t="s">
        <v>125</v>
      </c>
      <c r="E858" s="246">
        <v>86.19</v>
      </c>
      <c r="F858" s="358"/>
      <c r="G858" s="247">
        <f>E858*F858</f>
        <v>0</v>
      </c>
      <c r="H858" s="248">
        <v>0.02</v>
      </c>
      <c r="I858" s="249">
        <f>E858*H858</f>
        <v>1.7238</v>
      </c>
      <c r="J858" s="248"/>
      <c r="K858" s="249">
        <f>E858*J858</f>
        <v>0</v>
      </c>
      <c r="O858" s="241">
        <v>2</v>
      </c>
      <c r="AA858" s="214">
        <v>3</v>
      </c>
      <c r="AB858" s="214">
        <v>7</v>
      </c>
      <c r="AC858" s="214">
        <v>28375704</v>
      </c>
      <c r="AZ858" s="214">
        <v>2</v>
      </c>
      <c r="BA858" s="214">
        <f>IF(AZ858=1,G858,0)</f>
        <v>0</v>
      </c>
      <c r="BB858" s="214">
        <f>IF(AZ858=2,G858,0)</f>
        <v>0</v>
      </c>
      <c r="BC858" s="214">
        <f>IF(AZ858=3,G858,0)</f>
        <v>0</v>
      </c>
      <c r="BD858" s="214">
        <f>IF(AZ858=4,G858,0)</f>
        <v>0</v>
      </c>
      <c r="BE858" s="214">
        <f>IF(AZ858=5,G858,0)</f>
        <v>0</v>
      </c>
      <c r="CA858" s="241">
        <v>3</v>
      </c>
      <c r="CB858" s="241">
        <v>7</v>
      </c>
    </row>
    <row r="859" spans="1:15" ht="12.75">
      <c r="A859" s="250"/>
      <c r="B859" s="253"/>
      <c r="C859" s="468" t="s">
        <v>113</v>
      </c>
      <c r="D859" s="469"/>
      <c r="E859" s="254">
        <v>0</v>
      </c>
      <c r="F859" s="359"/>
      <c r="G859" s="255"/>
      <c r="H859" s="256"/>
      <c r="I859" s="251"/>
      <c r="J859" s="257"/>
      <c r="K859" s="251"/>
      <c r="M859" s="252" t="s">
        <v>113</v>
      </c>
      <c r="O859" s="241"/>
    </row>
    <row r="860" spans="1:15" ht="12.75">
      <c r="A860" s="250"/>
      <c r="B860" s="253"/>
      <c r="C860" s="468" t="s">
        <v>765</v>
      </c>
      <c r="D860" s="469"/>
      <c r="E860" s="254">
        <v>86.19</v>
      </c>
      <c r="F860" s="359"/>
      <c r="G860" s="255"/>
      <c r="H860" s="256"/>
      <c r="I860" s="251"/>
      <c r="J860" s="257"/>
      <c r="K860" s="251"/>
      <c r="M860" s="252" t="s">
        <v>765</v>
      </c>
      <c r="O860" s="241"/>
    </row>
    <row r="861" spans="1:80" ht="12.75">
      <c r="A861" s="242">
        <v>159</v>
      </c>
      <c r="B861" s="243" t="s">
        <v>766</v>
      </c>
      <c r="C861" s="244" t="s">
        <v>767</v>
      </c>
      <c r="D861" s="245" t="s">
        <v>112</v>
      </c>
      <c r="E861" s="246">
        <v>356.5</v>
      </c>
      <c r="F861" s="358"/>
      <c r="G861" s="247">
        <f>E861*F861</f>
        <v>0</v>
      </c>
      <c r="H861" s="248">
        <v>8E-05</v>
      </c>
      <c r="I861" s="249">
        <f>E861*H861</f>
        <v>0.028520000000000004</v>
      </c>
      <c r="J861" s="248"/>
      <c r="K861" s="249">
        <f>E861*J861</f>
        <v>0</v>
      </c>
      <c r="O861" s="241">
        <v>2</v>
      </c>
      <c r="AA861" s="214">
        <v>3</v>
      </c>
      <c r="AB861" s="214">
        <v>7</v>
      </c>
      <c r="AC861" s="214">
        <v>631508171</v>
      </c>
      <c r="AZ861" s="214">
        <v>2</v>
      </c>
      <c r="BA861" s="214">
        <f>IF(AZ861=1,G861,0)</f>
        <v>0</v>
      </c>
      <c r="BB861" s="214">
        <f>IF(AZ861=2,G861,0)</f>
        <v>0</v>
      </c>
      <c r="BC861" s="214">
        <f>IF(AZ861=3,G861,0)</f>
        <v>0</v>
      </c>
      <c r="BD861" s="214">
        <f>IF(AZ861=4,G861,0)</f>
        <v>0</v>
      </c>
      <c r="BE861" s="214">
        <f>IF(AZ861=5,G861,0)</f>
        <v>0</v>
      </c>
      <c r="CA861" s="241">
        <v>3</v>
      </c>
      <c r="CB861" s="241">
        <v>7</v>
      </c>
    </row>
    <row r="862" spans="1:15" ht="12.75">
      <c r="A862" s="250"/>
      <c r="B862" s="253"/>
      <c r="C862" s="468" t="s">
        <v>113</v>
      </c>
      <c r="D862" s="469"/>
      <c r="E862" s="254">
        <v>0</v>
      </c>
      <c r="F862" s="359"/>
      <c r="G862" s="255"/>
      <c r="H862" s="256"/>
      <c r="I862" s="251"/>
      <c r="J862" s="257"/>
      <c r="K862" s="251"/>
      <c r="M862" s="252" t="s">
        <v>113</v>
      </c>
      <c r="O862" s="241"/>
    </row>
    <row r="863" spans="1:15" ht="12.75">
      <c r="A863" s="250"/>
      <c r="B863" s="253"/>
      <c r="C863" s="468" t="s">
        <v>768</v>
      </c>
      <c r="D863" s="469"/>
      <c r="E863" s="254">
        <v>356.5</v>
      </c>
      <c r="F863" s="359"/>
      <c r="G863" s="255"/>
      <c r="H863" s="256"/>
      <c r="I863" s="251"/>
      <c r="J863" s="257"/>
      <c r="K863" s="251"/>
      <c r="M863" s="252" t="s">
        <v>768</v>
      </c>
      <c r="O863" s="241"/>
    </row>
    <row r="864" spans="1:80" ht="12.75">
      <c r="A864" s="242">
        <v>160</v>
      </c>
      <c r="B864" s="243" t="s">
        <v>769</v>
      </c>
      <c r="C864" s="244" t="s">
        <v>770</v>
      </c>
      <c r="D864" s="245" t="s">
        <v>125</v>
      </c>
      <c r="E864" s="246">
        <v>282.6746</v>
      </c>
      <c r="F864" s="358"/>
      <c r="G864" s="247">
        <f>E864*F864</f>
        <v>0</v>
      </c>
      <c r="H864" s="248">
        <v>0.04</v>
      </c>
      <c r="I864" s="249">
        <f>E864*H864</f>
        <v>11.306984</v>
      </c>
      <c r="J864" s="248"/>
      <c r="K864" s="249">
        <f>E864*J864</f>
        <v>0</v>
      </c>
      <c r="O864" s="241">
        <v>2</v>
      </c>
      <c r="AA864" s="214">
        <v>3</v>
      </c>
      <c r="AB864" s="214">
        <v>7</v>
      </c>
      <c r="AC864" s="214">
        <v>6315140612125</v>
      </c>
      <c r="AZ864" s="214">
        <v>2</v>
      </c>
      <c r="BA864" s="214">
        <f>IF(AZ864=1,G864,0)</f>
        <v>0</v>
      </c>
      <c r="BB864" s="214">
        <f>IF(AZ864=2,G864,0)</f>
        <v>0</v>
      </c>
      <c r="BC864" s="214">
        <f>IF(AZ864=3,G864,0)</f>
        <v>0</v>
      </c>
      <c r="BD864" s="214">
        <f>IF(AZ864=4,G864,0)</f>
        <v>0</v>
      </c>
      <c r="BE864" s="214">
        <f>IF(AZ864=5,G864,0)</f>
        <v>0</v>
      </c>
      <c r="CA864" s="241">
        <v>3</v>
      </c>
      <c r="CB864" s="241">
        <v>7</v>
      </c>
    </row>
    <row r="865" spans="1:15" ht="12.75">
      <c r="A865" s="250"/>
      <c r="B865" s="253"/>
      <c r="C865" s="468" t="s">
        <v>113</v>
      </c>
      <c r="D865" s="469"/>
      <c r="E865" s="254">
        <v>0</v>
      </c>
      <c r="F865" s="359"/>
      <c r="G865" s="255"/>
      <c r="H865" s="256"/>
      <c r="I865" s="251"/>
      <c r="J865" s="257"/>
      <c r="K865" s="251"/>
      <c r="M865" s="252" t="s">
        <v>113</v>
      </c>
      <c r="O865" s="241"/>
    </row>
    <row r="866" spans="1:15" ht="12.75">
      <c r="A866" s="250"/>
      <c r="B866" s="253"/>
      <c r="C866" s="468" t="s">
        <v>771</v>
      </c>
      <c r="D866" s="469"/>
      <c r="E866" s="254">
        <v>116.4758</v>
      </c>
      <c r="F866" s="359"/>
      <c r="G866" s="255"/>
      <c r="H866" s="256"/>
      <c r="I866" s="251"/>
      <c r="J866" s="257"/>
      <c r="K866" s="251"/>
      <c r="M866" s="252" t="s">
        <v>771</v>
      </c>
      <c r="O866" s="241"/>
    </row>
    <row r="867" spans="1:15" ht="12.75">
      <c r="A867" s="250"/>
      <c r="B867" s="253"/>
      <c r="C867" s="468" t="s">
        <v>772</v>
      </c>
      <c r="D867" s="469"/>
      <c r="E867" s="254">
        <v>65.79</v>
      </c>
      <c r="F867" s="359"/>
      <c r="G867" s="255"/>
      <c r="H867" s="256"/>
      <c r="I867" s="251"/>
      <c r="J867" s="257"/>
      <c r="K867" s="251"/>
      <c r="M867" s="252" t="s">
        <v>772</v>
      </c>
      <c r="O867" s="241"/>
    </row>
    <row r="868" spans="1:15" ht="12.75">
      <c r="A868" s="250"/>
      <c r="B868" s="253"/>
      <c r="C868" s="468" t="s">
        <v>773</v>
      </c>
      <c r="D868" s="469"/>
      <c r="E868" s="254">
        <v>94.86</v>
      </c>
      <c r="F868" s="359"/>
      <c r="G868" s="255"/>
      <c r="H868" s="256"/>
      <c r="I868" s="251"/>
      <c r="J868" s="257"/>
      <c r="K868" s="251"/>
      <c r="M868" s="252" t="s">
        <v>773</v>
      </c>
      <c r="O868" s="241"/>
    </row>
    <row r="869" spans="1:15" ht="12.75">
      <c r="A869" s="250"/>
      <c r="B869" s="253"/>
      <c r="C869" s="468" t="s">
        <v>744</v>
      </c>
      <c r="D869" s="469"/>
      <c r="E869" s="254">
        <v>0</v>
      </c>
      <c r="F869" s="359"/>
      <c r="G869" s="255"/>
      <c r="H869" s="256"/>
      <c r="I869" s="251"/>
      <c r="J869" s="257"/>
      <c r="K869" s="251"/>
      <c r="M869" s="252" t="s">
        <v>744</v>
      </c>
      <c r="O869" s="241"/>
    </row>
    <row r="870" spans="1:15" ht="12.75">
      <c r="A870" s="250"/>
      <c r="B870" s="253"/>
      <c r="C870" s="468" t="s">
        <v>113</v>
      </c>
      <c r="D870" s="469"/>
      <c r="E870" s="254">
        <v>0</v>
      </c>
      <c r="F870" s="359"/>
      <c r="G870" s="255"/>
      <c r="H870" s="256"/>
      <c r="I870" s="251"/>
      <c r="J870" s="257"/>
      <c r="K870" s="251"/>
      <c r="M870" s="252" t="s">
        <v>113</v>
      </c>
      <c r="O870" s="241"/>
    </row>
    <row r="871" spans="1:15" ht="12.75">
      <c r="A871" s="250"/>
      <c r="B871" s="253"/>
      <c r="C871" s="468" t="s">
        <v>774</v>
      </c>
      <c r="D871" s="469"/>
      <c r="E871" s="254">
        <v>4.794</v>
      </c>
      <c r="F871" s="359"/>
      <c r="G871" s="255"/>
      <c r="H871" s="256"/>
      <c r="I871" s="251"/>
      <c r="J871" s="257"/>
      <c r="K871" s="251"/>
      <c r="M871" s="252" t="s">
        <v>774</v>
      </c>
      <c r="O871" s="241"/>
    </row>
    <row r="872" spans="1:15" ht="12.75">
      <c r="A872" s="250"/>
      <c r="B872" s="253"/>
      <c r="C872" s="468" t="s">
        <v>775</v>
      </c>
      <c r="D872" s="469"/>
      <c r="E872" s="254">
        <v>0.7548</v>
      </c>
      <c r="F872" s="359"/>
      <c r="G872" s="255"/>
      <c r="H872" s="256"/>
      <c r="I872" s="251"/>
      <c r="J872" s="257"/>
      <c r="K872" s="251"/>
      <c r="M872" s="252" t="s">
        <v>775</v>
      </c>
      <c r="O872" s="241"/>
    </row>
    <row r="873" spans="1:80" ht="12.75">
      <c r="A873" s="242">
        <v>161</v>
      </c>
      <c r="B873" s="243" t="s">
        <v>776</v>
      </c>
      <c r="C873" s="244" t="s">
        <v>777</v>
      </c>
      <c r="D873" s="245" t="s">
        <v>673</v>
      </c>
      <c r="E873" s="246">
        <v>16.190946</v>
      </c>
      <c r="F873" s="358"/>
      <c r="G873" s="247">
        <f>E873*F873</f>
        <v>0</v>
      </c>
      <c r="H873" s="248">
        <v>0</v>
      </c>
      <c r="I873" s="249">
        <f>E873*H873</f>
        <v>0</v>
      </c>
      <c r="J873" s="248"/>
      <c r="K873" s="249">
        <f>E873*J873</f>
        <v>0</v>
      </c>
      <c r="O873" s="241">
        <v>2</v>
      </c>
      <c r="AA873" s="214">
        <v>7</v>
      </c>
      <c r="AB873" s="214">
        <v>1001</v>
      </c>
      <c r="AC873" s="214">
        <v>5</v>
      </c>
      <c r="AZ873" s="214">
        <v>2</v>
      </c>
      <c r="BA873" s="214">
        <f>IF(AZ873=1,G873,0)</f>
        <v>0</v>
      </c>
      <c r="BB873" s="214">
        <f>IF(AZ873=2,G873,0)</f>
        <v>0</v>
      </c>
      <c r="BC873" s="214">
        <f>IF(AZ873=3,G873,0)</f>
        <v>0</v>
      </c>
      <c r="BD873" s="214">
        <f>IF(AZ873=4,G873,0)</f>
        <v>0</v>
      </c>
      <c r="BE873" s="214">
        <f>IF(AZ873=5,G873,0)</f>
        <v>0</v>
      </c>
      <c r="CA873" s="241">
        <v>7</v>
      </c>
      <c r="CB873" s="241">
        <v>1001</v>
      </c>
    </row>
    <row r="874" spans="1:57" ht="12.75">
      <c r="A874" s="258"/>
      <c r="B874" s="259" t="s">
        <v>102</v>
      </c>
      <c r="C874" s="260" t="s">
        <v>733</v>
      </c>
      <c r="D874" s="261"/>
      <c r="E874" s="262"/>
      <c r="F874" s="360"/>
      <c r="G874" s="264">
        <f>SUM(G811:G873)</f>
        <v>0</v>
      </c>
      <c r="H874" s="265"/>
      <c r="I874" s="266">
        <f>SUM(I811:I873)</f>
        <v>16.190946</v>
      </c>
      <c r="J874" s="265"/>
      <c r="K874" s="266">
        <f>SUM(K811:K873)</f>
        <v>-3.4125</v>
      </c>
      <c r="O874" s="241">
        <v>4</v>
      </c>
      <c r="BA874" s="267">
        <f>SUM(BA811:BA873)</f>
        <v>0</v>
      </c>
      <c r="BB874" s="267">
        <f>SUM(BB811:BB873)</f>
        <v>0</v>
      </c>
      <c r="BC874" s="267">
        <f>SUM(BC811:BC873)</f>
        <v>0</v>
      </c>
      <c r="BD874" s="267">
        <f>SUM(BD811:BD873)</f>
        <v>0</v>
      </c>
      <c r="BE874" s="267">
        <f>SUM(BE811:BE873)</f>
        <v>0</v>
      </c>
    </row>
    <row r="875" spans="1:15" ht="12.75">
      <c r="A875" s="231" t="s">
        <v>98</v>
      </c>
      <c r="B875" s="232" t="s">
        <v>778</v>
      </c>
      <c r="C875" s="233" t="s">
        <v>779</v>
      </c>
      <c r="D875" s="234"/>
      <c r="E875" s="235"/>
      <c r="F875" s="361"/>
      <c r="G875" s="236"/>
      <c r="H875" s="237"/>
      <c r="I875" s="238"/>
      <c r="J875" s="239"/>
      <c r="K875" s="240"/>
      <c r="O875" s="241">
        <v>1</v>
      </c>
    </row>
    <row r="876" spans="1:80" ht="12.75">
      <c r="A876" s="242">
        <v>162</v>
      </c>
      <c r="B876" s="243" t="s">
        <v>781</v>
      </c>
      <c r="C876" s="244" t="s">
        <v>782</v>
      </c>
      <c r="D876" s="245" t="s">
        <v>296</v>
      </c>
      <c r="E876" s="246">
        <v>1</v>
      </c>
      <c r="F876" s="358"/>
      <c r="G876" s="247">
        <f>E876*F876</f>
        <v>0</v>
      </c>
      <c r="H876" s="248">
        <v>0.07643</v>
      </c>
      <c r="I876" s="249">
        <f>E876*H876</f>
        <v>0.07643</v>
      </c>
      <c r="J876" s="248"/>
      <c r="K876" s="249">
        <f>E876*J876</f>
        <v>0</v>
      </c>
      <c r="O876" s="241">
        <v>2</v>
      </c>
      <c r="AA876" s="214">
        <v>12</v>
      </c>
      <c r="AB876" s="214">
        <v>0</v>
      </c>
      <c r="AC876" s="214">
        <v>285</v>
      </c>
      <c r="AZ876" s="214">
        <v>2</v>
      </c>
      <c r="BA876" s="214">
        <f>IF(AZ876=1,G876,0)</f>
        <v>0</v>
      </c>
      <c r="BB876" s="214">
        <f>IF(AZ876=2,G876,0)</f>
        <v>0</v>
      </c>
      <c r="BC876" s="214">
        <f>IF(AZ876=3,G876,0)</f>
        <v>0</v>
      </c>
      <c r="BD876" s="214">
        <f>IF(AZ876=4,G876,0)</f>
        <v>0</v>
      </c>
      <c r="BE876" s="214">
        <f>IF(AZ876=5,G876,0)</f>
        <v>0</v>
      </c>
      <c r="CA876" s="241">
        <v>12</v>
      </c>
      <c r="CB876" s="241">
        <v>0</v>
      </c>
    </row>
    <row r="877" spans="1:15" ht="22.5">
      <c r="A877" s="250"/>
      <c r="B877" s="253"/>
      <c r="C877" s="468" t="s">
        <v>783</v>
      </c>
      <c r="D877" s="469"/>
      <c r="E877" s="254">
        <v>1</v>
      </c>
      <c r="F877" s="359"/>
      <c r="G877" s="255"/>
      <c r="H877" s="256"/>
      <c r="I877" s="251"/>
      <c r="J877" s="257"/>
      <c r="K877" s="251"/>
      <c r="M877" s="252" t="s">
        <v>783</v>
      </c>
      <c r="O877" s="241"/>
    </row>
    <row r="878" spans="1:15" ht="22.5">
      <c r="A878" s="250"/>
      <c r="B878" s="253"/>
      <c r="C878" s="468" t="s">
        <v>784</v>
      </c>
      <c r="D878" s="469"/>
      <c r="E878" s="254">
        <v>0</v>
      </c>
      <c r="F878" s="359"/>
      <c r="G878" s="255"/>
      <c r="H878" s="256"/>
      <c r="I878" s="251"/>
      <c r="J878" s="257"/>
      <c r="K878" s="251"/>
      <c r="M878" s="252" t="s">
        <v>784</v>
      </c>
      <c r="O878" s="241"/>
    </row>
    <row r="879" spans="1:57" ht="12.75">
      <c r="A879" s="258"/>
      <c r="B879" s="259" t="s">
        <v>102</v>
      </c>
      <c r="C879" s="260" t="s">
        <v>780</v>
      </c>
      <c r="D879" s="261"/>
      <c r="E879" s="262"/>
      <c r="F879" s="360"/>
      <c r="G879" s="264">
        <f>SUM(G875:G878)</f>
        <v>0</v>
      </c>
      <c r="H879" s="265"/>
      <c r="I879" s="266">
        <f>SUM(I875:I878)</f>
        <v>0.07643</v>
      </c>
      <c r="J879" s="265"/>
      <c r="K879" s="266">
        <f>SUM(K875:K878)</f>
        <v>0</v>
      </c>
      <c r="O879" s="241">
        <v>4</v>
      </c>
      <c r="BA879" s="267">
        <f>SUM(BA875:BA878)</f>
        <v>0</v>
      </c>
      <c r="BB879" s="267">
        <f>SUM(BB875:BB878)</f>
        <v>0</v>
      </c>
      <c r="BC879" s="267">
        <f>SUM(BC875:BC878)</f>
        <v>0</v>
      </c>
      <c r="BD879" s="267">
        <f>SUM(BD875:BD878)</f>
        <v>0</v>
      </c>
      <c r="BE879" s="267">
        <f>SUM(BE875:BE878)</f>
        <v>0</v>
      </c>
    </row>
    <row r="880" spans="1:15" ht="12.75">
      <c r="A880" s="231" t="s">
        <v>98</v>
      </c>
      <c r="B880" s="232" t="s">
        <v>785</v>
      </c>
      <c r="C880" s="233" t="s">
        <v>786</v>
      </c>
      <c r="D880" s="234"/>
      <c r="E880" s="235"/>
      <c r="F880" s="361"/>
      <c r="G880" s="236"/>
      <c r="H880" s="237"/>
      <c r="I880" s="238"/>
      <c r="J880" s="239"/>
      <c r="K880" s="240"/>
      <c r="O880" s="241">
        <v>1</v>
      </c>
    </row>
    <row r="881" spans="1:80" ht="22.5">
      <c r="A881" s="242">
        <v>163</v>
      </c>
      <c r="B881" s="243" t="s">
        <v>788</v>
      </c>
      <c r="C881" s="244" t="s">
        <v>789</v>
      </c>
      <c r="D881" s="245" t="s">
        <v>606</v>
      </c>
      <c r="E881" s="246">
        <v>8</v>
      </c>
      <c r="F881" s="358"/>
      <c r="G881" s="247">
        <f>E881*F881</f>
        <v>0</v>
      </c>
      <c r="H881" s="248">
        <v>0</v>
      </c>
      <c r="I881" s="249">
        <f>E881*H881</f>
        <v>0</v>
      </c>
      <c r="J881" s="248"/>
      <c r="K881" s="249">
        <f>E881*J881</f>
        <v>0</v>
      </c>
      <c r="O881" s="241">
        <v>2</v>
      </c>
      <c r="AA881" s="214">
        <v>10</v>
      </c>
      <c r="AB881" s="214">
        <v>0</v>
      </c>
      <c r="AC881" s="214">
        <v>8</v>
      </c>
      <c r="AZ881" s="214">
        <v>5</v>
      </c>
      <c r="BA881" s="214">
        <f>IF(AZ881=1,G881,0)</f>
        <v>0</v>
      </c>
      <c r="BB881" s="214">
        <f>IF(AZ881=2,G881,0)</f>
        <v>0</v>
      </c>
      <c r="BC881" s="214">
        <f>IF(AZ881=3,G881,0)</f>
        <v>0</v>
      </c>
      <c r="BD881" s="214">
        <f>IF(AZ881=4,G881,0)</f>
        <v>0</v>
      </c>
      <c r="BE881" s="214">
        <f>IF(AZ881=5,G881,0)</f>
        <v>0</v>
      </c>
      <c r="CA881" s="241">
        <v>10</v>
      </c>
      <c r="CB881" s="241">
        <v>0</v>
      </c>
    </row>
    <row r="882" spans="1:57" ht="12.75">
      <c r="A882" s="258"/>
      <c r="B882" s="259" t="s">
        <v>102</v>
      </c>
      <c r="C882" s="260" t="s">
        <v>787</v>
      </c>
      <c r="D882" s="261"/>
      <c r="E882" s="262"/>
      <c r="F882" s="360"/>
      <c r="G882" s="264">
        <f>SUM(G880:G881)</f>
        <v>0</v>
      </c>
      <c r="H882" s="265"/>
      <c r="I882" s="266">
        <f>SUM(I880:I881)</f>
        <v>0</v>
      </c>
      <c r="J882" s="265"/>
      <c r="K882" s="266">
        <f>SUM(K880:K881)</f>
        <v>0</v>
      </c>
      <c r="O882" s="241">
        <v>4</v>
      </c>
      <c r="BA882" s="267">
        <f>SUM(BA880:BA881)</f>
        <v>0</v>
      </c>
      <c r="BB882" s="267">
        <f>SUM(BB880:BB881)</f>
        <v>0</v>
      </c>
      <c r="BC882" s="267">
        <f>SUM(BC880:BC881)</f>
        <v>0</v>
      </c>
      <c r="BD882" s="267">
        <f>SUM(BD880:BD881)</f>
        <v>0</v>
      </c>
      <c r="BE882" s="267">
        <f>SUM(BE880:BE881)</f>
        <v>0</v>
      </c>
    </row>
    <row r="883" spans="1:15" ht="12.75">
      <c r="A883" s="231" t="s">
        <v>98</v>
      </c>
      <c r="B883" s="232" t="s">
        <v>790</v>
      </c>
      <c r="C883" s="233" t="s">
        <v>791</v>
      </c>
      <c r="D883" s="234"/>
      <c r="E883" s="235"/>
      <c r="F883" s="361"/>
      <c r="G883" s="236"/>
      <c r="H883" s="237"/>
      <c r="I883" s="238"/>
      <c r="J883" s="239"/>
      <c r="K883" s="240"/>
      <c r="O883" s="241">
        <v>1</v>
      </c>
    </row>
    <row r="884" spans="1:80" ht="22.5">
      <c r="A884" s="242">
        <v>164</v>
      </c>
      <c r="B884" s="243" t="s">
        <v>793</v>
      </c>
      <c r="C884" s="244" t="s">
        <v>794</v>
      </c>
      <c r="D884" s="245" t="s">
        <v>120</v>
      </c>
      <c r="E884" s="246">
        <v>200</v>
      </c>
      <c r="F884" s="358"/>
      <c r="G884" s="247">
        <f>E884*F884</f>
        <v>0</v>
      </c>
      <c r="H884" s="248">
        <v>0.00048</v>
      </c>
      <c r="I884" s="249">
        <f>E884*H884</f>
        <v>0.096</v>
      </c>
      <c r="J884" s="248"/>
      <c r="K884" s="249">
        <f>E884*J884</f>
        <v>0</v>
      </c>
      <c r="O884" s="241">
        <v>2</v>
      </c>
      <c r="AA884" s="214">
        <v>12</v>
      </c>
      <c r="AB884" s="214">
        <v>0</v>
      </c>
      <c r="AC884" s="214">
        <v>256</v>
      </c>
      <c r="AZ884" s="214">
        <v>2</v>
      </c>
      <c r="BA884" s="214">
        <f>IF(AZ884=1,G884,0)</f>
        <v>0</v>
      </c>
      <c r="BB884" s="214">
        <f>IF(AZ884=2,G884,0)</f>
        <v>0</v>
      </c>
      <c r="BC884" s="214">
        <f>IF(AZ884=3,G884,0)</f>
        <v>0</v>
      </c>
      <c r="BD884" s="214">
        <f>IF(AZ884=4,G884,0)</f>
        <v>0</v>
      </c>
      <c r="BE884" s="214">
        <f>IF(AZ884=5,G884,0)</f>
        <v>0</v>
      </c>
      <c r="CA884" s="241">
        <v>12</v>
      </c>
      <c r="CB884" s="241">
        <v>0</v>
      </c>
    </row>
    <row r="885" spans="1:15" ht="22.5">
      <c r="A885" s="250"/>
      <c r="B885" s="253"/>
      <c r="C885" s="468" t="s">
        <v>795</v>
      </c>
      <c r="D885" s="469"/>
      <c r="E885" s="254">
        <v>200</v>
      </c>
      <c r="F885" s="359"/>
      <c r="G885" s="255"/>
      <c r="H885" s="256"/>
      <c r="I885" s="251"/>
      <c r="J885" s="257"/>
      <c r="K885" s="251"/>
      <c r="M885" s="252" t="s">
        <v>795</v>
      </c>
      <c r="O885" s="241"/>
    </row>
    <row r="886" spans="1:80" ht="22.5">
      <c r="A886" s="242">
        <v>165</v>
      </c>
      <c r="B886" s="243" t="s">
        <v>796</v>
      </c>
      <c r="C886" s="244" t="s">
        <v>797</v>
      </c>
      <c r="D886" s="245" t="s">
        <v>120</v>
      </c>
      <c r="E886" s="246">
        <v>25</v>
      </c>
      <c r="F886" s="358"/>
      <c r="G886" s="247">
        <f>E886*F886</f>
        <v>0</v>
      </c>
      <c r="H886" s="248">
        <v>0</v>
      </c>
      <c r="I886" s="249">
        <f>E886*H886</f>
        <v>0</v>
      </c>
      <c r="J886" s="248"/>
      <c r="K886" s="249">
        <f>E886*J886</f>
        <v>0</v>
      </c>
      <c r="O886" s="241">
        <v>2</v>
      </c>
      <c r="AA886" s="214">
        <v>12</v>
      </c>
      <c r="AB886" s="214">
        <v>0</v>
      </c>
      <c r="AC886" s="214">
        <v>222</v>
      </c>
      <c r="AZ886" s="214">
        <v>2</v>
      </c>
      <c r="BA886" s="214">
        <f>IF(AZ886=1,G886,0)</f>
        <v>0</v>
      </c>
      <c r="BB886" s="214">
        <f>IF(AZ886=2,G886,0)</f>
        <v>0</v>
      </c>
      <c r="BC886" s="214">
        <f>IF(AZ886=3,G886,0)</f>
        <v>0</v>
      </c>
      <c r="BD886" s="214">
        <f>IF(AZ886=4,G886,0)</f>
        <v>0</v>
      </c>
      <c r="BE886" s="214">
        <f>IF(AZ886=5,G886,0)</f>
        <v>0</v>
      </c>
      <c r="CA886" s="241">
        <v>12</v>
      </c>
      <c r="CB886" s="241">
        <v>0</v>
      </c>
    </row>
    <row r="887" spans="1:15" ht="12.75">
      <c r="A887" s="250"/>
      <c r="B887" s="253"/>
      <c r="C887" s="468" t="s">
        <v>798</v>
      </c>
      <c r="D887" s="469"/>
      <c r="E887" s="254">
        <v>25</v>
      </c>
      <c r="F887" s="359"/>
      <c r="G887" s="255"/>
      <c r="H887" s="256"/>
      <c r="I887" s="251"/>
      <c r="J887" s="257"/>
      <c r="K887" s="251"/>
      <c r="M887" s="252" t="s">
        <v>798</v>
      </c>
      <c r="O887" s="241"/>
    </row>
    <row r="888" spans="1:80" ht="22.5">
      <c r="A888" s="242">
        <v>166</v>
      </c>
      <c r="B888" s="243" t="s">
        <v>799</v>
      </c>
      <c r="C888" s="244" t="s">
        <v>800</v>
      </c>
      <c r="D888" s="245" t="s">
        <v>120</v>
      </c>
      <c r="E888" s="246">
        <v>100</v>
      </c>
      <c r="F888" s="358"/>
      <c r="G888" s="247">
        <f>E888*F888</f>
        <v>0</v>
      </c>
      <c r="H888" s="248">
        <v>0.00048</v>
      </c>
      <c r="I888" s="249">
        <f>E888*H888</f>
        <v>0.048</v>
      </c>
      <c r="J888" s="248"/>
      <c r="K888" s="249">
        <f>E888*J888</f>
        <v>0</v>
      </c>
      <c r="O888" s="241">
        <v>2</v>
      </c>
      <c r="AA888" s="214">
        <v>12</v>
      </c>
      <c r="AB888" s="214">
        <v>0</v>
      </c>
      <c r="AC888" s="214">
        <v>284</v>
      </c>
      <c r="AZ888" s="214">
        <v>2</v>
      </c>
      <c r="BA888" s="214">
        <f>IF(AZ888=1,G888,0)</f>
        <v>0</v>
      </c>
      <c r="BB888" s="214">
        <f>IF(AZ888=2,G888,0)</f>
        <v>0</v>
      </c>
      <c r="BC888" s="214">
        <f>IF(AZ888=3,G888,0)</f>
        <v>0</v>
      </c>
      <c r="BD888" s="214">
        <f>IF(AZ888=4,G888,0)</f>
        <v>0</v>
      </c>
      <c r="BE888" s="214">
        <f>IF(AZ888=5,G888,0)</f>
        <v>0</v>
      </c>
      <c r="CA888" s="241">
        <v>12</v>
      </c>
      <c r="CB888" s="241">
        <v>0</v>
      </c>
    </row>
    <row r="889" spans="1:15" ht="12.75">
      <c r="A889" s="250"/>
      <c r="B889" s="253"/>
      <c r="C889" s="468" t="s">
        <v>801</v>
      </c>
      <c r="D889" s="469"/>
      <c r="E889" s="254">
        <v>100</v>
      </c>
      <c r="F889" s="359"/>
      <c r="G889" s="255"/>
      <c r="H889" s="256"/>
      <c r="I889" s="251"/>
      <c r="J889" s="257"/>
      <c r="K889" s="251"/>
      <c r="M889" s="252" t="s">
        <v>801</v>
      </c>
      <c r="O889" s="241"/>
    </row>
    <row r="890" spans="1:57" ht="12.75">
      <c r="A890" s="258"/>
      <c r="B890" s="259" t="s">
        <v>102</v>
      </c>
      <c r="C890" s="260" t="s">
        <v>792</v>
      </c>
      <c r="D890" s="261"/>
      <c r="E890" s="262"/>
      <c r="F890" s="360"/>
      <c r="G890" s="264">
        <f>SUM(G883:G889)</f>
        <v>0</v>
      </c>
      <c r="H890" s="265"/>
      <c r="I890" s="266">
        <f>SUM(I883:I889)</f>
        <v>0.14400000000000002</v>
      </c>
      <c r="J890" s="265"/>
      <c r="K890" s="266">
        <f>SUM(K883:K889)</f>
        <v>0</v>
      </c>
      <c r="O890" s="241">
        <v>4</v>
      </c>
      <c r="BA890" s="267">
        <f>SUM(BA883:BA889)</f>
        <v>0</v>
      </c>
      <c r="BB890" s="267">
        <f>SUM(BB883:BB889)</f>
        <v>0</v>
      </c>
      <c r="BC890" s="267">
        <f>SUM(BC883:BC889)</f>
        <v>0</v>
      </c>
      <c r="BD890" s="267">
        <f>SUM(BD883:BD889)</f>
        <v>0</v>
      </c>
      <c r="BE890" s="267">
        <f>SUM(BE883:BE889)</f>
        <v>0</v>
      </c>
    </row>
    <row r="891" spans="1:15" ht="12.75">
      <c r="A891" s="231" t="s">
        <v>98</v>
      </c>
      <c r="B891" s="232" t="s">
        <v>802</v>
      </c>
      <c r="C891" s="233" t="s">
        <v>803</v>
      </c>
      <c r="D891" s="234"/>
      <c r="E891" s="235"/>
      <c r="F891" s="361"/>
      <c r="G891" s="236"/>
      <c r="H891" s="237"/>
      <c r="I891" s="238"/>
      <c r="J891" s="239"/>
      <c r="K891" s="240"/>
      <c r="O891" s="241">
        <v>1</v>
      </c>
    </row>
    <row r="892" spans="1:80" ht="12.75">
      <c r="A892" s="242">
        <v>167</v>
      </c>
      <c r="B892" s="243" t="s">
        <v>604</v>
      </c>
      <c r="C892" s="244" t="s">
        <v>605</v>
      </c>
      <c r="D892" s="245" t="s">
        <v>606</v>
      </c>
      <c r="E892" s="246">
        <v>72</v>
      </c>
      <c r="F892" s="358"/>
      <c r="G892" s="247">
        <f>E892*F892</f>
        <v>0</v>
      </c>
      <c r="H892" s="248">
        <v>0</v>
      </c>
      <c r="I892" s="249">
        <f>E892*H892</f>
        <v>0</v>
      </c>
      <c r="J892" s="248"/>
      <c r="K892" s="249">
        <f>E892*J892</f>
        <v>0</v>
      </c>
      <c r="O892" s="241">
        <v>2</v>
      </c>
      <c r="AA892" s="214">
        <v>10</v>
      </c>
      <c r="AB892" s="214">
        <v>0</v>
      </c>
      <c r="AC892" s="214">
        <v>8</v>
      </c>
      <c r="AZ892" s="214">
        <v>5</v>
      </c>
      <c r="BA892" s="214">
        <f>IF(AZ892=1,G892,0)</f>
        <v>0</v>
      </c>
      <c r="BB892" s="214">
        <f>IF(AZ892=2,G892,0)</f>
        <v>0</v>
      </c>
      <c r="BC892" s="214">
        <f>IF(AZ892=3,G892,0)</f>
        <v>0</v>
      </c>
      <c r="BD892" s="214">
        <f>IF(AZ892=4,G892,0)</f>
        <v>0</v>
      </c>
      <c r="BE892" s="214">
        <f>IF(AZ892=5,G892,0)</f>
        <v>0</v>
      </c>
      <c r="CA892" s="241">
        <v>10</v>
      </c>
      <c r="CB892" s="241">
        <v>0</v>
      </c>
    </row>
    <row r="893" spans="1:80" ht="22.5">
      <c r="A893" s="242">
        <v>168</v>
      </c>
      <c r="B893" s="243" t="s">
        <v>805</v>
      </c>
      <c r="C893" s="244" t="s">
        <v>806</v>
      </c>
      <c r="D893" s="245" t="s">
        <v>606</v>
      </c>
      <c r="E893" s="246">
        <v>40</v>
      </c>
      <c r="F893" s="358"/>
      <c r="G893" s="247">
        <f>E893*F893</f>
        <v>0</v>
      </c>
      <c r="H893" s="248">
        <v>0</v>
      </c>
      <c r="I893" s="249">
        <f>E893*H893</f>
        <v>0</v>
      </c>
      <c r="J893" s="248"/>
      <c r="K893" s="249">
        <f>E893*J893</f>
        <v>0</v>
      </c>
      <c r="O893" s="241">
        <v>2</v>
      </c>
      <c r="AA893" s="214">
        <v>10</v>
      </c>
      <c r="AB893" s="214">
        <v>0</v>
      </c>
      <c r="AC893" s="214">
        <v>8</v>
      </c>
      <c r="AZ893" s="214">
        <v>5</v>
      </c>
      <c r="BA893" s="214">
        <f>IF(AZ893=1,G893,0)</f>
        <v>0</v>
      </c>
      <c r="BB893" s="214">
        <f>IF(AZ893=2,G893,0)</f>
        <v>0</v>
      </c>
      <c r="BC893" s="214">
        <f>IF(AZ893=3,G893,0)</f>
        <v>0</v>
      </c>
      <c r="BD893" s="214">
        <f>IF(AZ893=4,G893,0)</f>
        <v>0</v>
      </c>
      <c r="BE893" s="214">
        <f>IF(AZ893=5,G893,0)</f>
        <v>0</v>
      </c>
      <c r="CA893" s="241">
        <v>10</v>
      </c>
      <c r="CB893" s="241">
        <v>0</v>
      </c>
    </row>
    <row r="894" spans="1:57" ht="12.75">
      <c r="A894" s="258"/>
      <c r="B894" s="259" t="s">
        <v>102</v>
      </c>
      <c r="C894" s="260" t="s">
        <v>804</v>
      </c>
      <c r="D894" s="261"/>
      <c r="E894" s="262"/>
      <c r="F894" s="360"/>
      <c r="G894" s="264">
        <f>SUM(G891:G893)</f>
        <v>0</v>
      </c>
      <c r="H894" s="265"/>
      <c r="I894" s="266">
        <f>SUM(I891:I893)</f>
        <v>0</v>
      </c>
      <c r="J894" s="265"/>
      <c r="K894" s="266">
        <f>SUM(K891:K893)</f>
        <v>0</v>
      </c>
      <c r="O894" s="241">
        <v>4</v>
      </c>
      <c r="BA894" s="267">
        <f>SUM(BA891:BA893)</f>
        <v>0</v>
      </c>
      <c r="BB894" s="267">
        <f>SUM(BB891:BB893)</f>
        <v>0</v>
      </c>
      <c r="BC894" s="267">
        <f>SUM(BC891:BC893)</f>
        <v>0</v>
      </c>
      <c r="BD894" s="267">
        <f>SUM(BD891:BD893)</f>
        <v>0</v>
      </c>
      <c r="BE894" s="267">
        <f>SUM(BE891:BE893)</f>
        <v>0</v>
      </c>
    </row>
    <row r="895" spans="1:15" ht="12.75">
      <c r="A895" s="231" t="s">
        <v>98</v>
      </c>
      <c r="B895" s="232" t="s">
        <v>807</v>
      </c>
      <c r="C895" s="233" t="s">
        <v>808</v>
      </c>
      <c r="D895" s="234"/>
      <c r="E895" s="235"/>
      <c r="F895" s="361"/>
      <c r="G895" s="236"/>
      <c r="H895" s="237"/>
      <c r="I895" s="238"/>
      <c r="J895" s="239"/>
      <c r="K895" s="240"/>
      <c r="O895" s="241">
        <v>1</v>
      </c>
    </row>
    <row r="896" spans="1:80" ht="22.5">
      <c r="A896" s="242">
        <v>169</v>
      </c>
      <c r="B896" s="243" t="s">
        <v>810</v>
      </c>
      <c r="C896" s="244" t="s">
        <v>811</v>
      </c>
      <c r="D896" s="245" t="s">
        <v>125</v>
      </c>
      <c r="E896" s="246">
        <v>15.05</v>
      </c>
      <c r="F896" s="358"/>
      <c r="G896" s="247">
        <f>E896*F896</f>
        <v>0</v>
      </c>
      <c r="H896" s="248">
        <v>0</v>
      </c>
      <c r="I896" s="249">
        <f>E896*H896</f>
        <v>0</v>
      </c>
      <c r="J896" s="248">
        <v>0</v>
      </c>
      <c r="K896" s="249">
        <f>E896*J896</f>
        <v>0</v>
      </c>
      <c r="O896" s="241">
        <v>2</v>
      </c>
      <c r="AA896" s="214">
        <v>1</v>
      </c>
      <c r="AB896" s="214">
        <v>7</v>
      </c>
      <c r="AC896" s="214">
        <v>7</v>
      </c>
      <c r="AZ896" s="214">
        <v>2</v>
      </c>
      <c r="BA896" s="214">
        <f>IF(AZ896=1,G896,0)</f>
        <v>0</v>
      </c>
      <c r="BB896" s="214">
        <f>IF(AZ896=2,G896,0)</f>
        <v>0</v>
      </c>
      <c r="BC896" s="214">
        <f>IF(AZ896=3,G896,0)</f>
        <v>0</v>
      </c>
      <c r="BD896" s="214">
        <f>IF(AZ896=4,G896,0)</f>
        <v>0</v>
      </c>
      <c r="BE896" s="214">
        <f>IF(AZ896=5,G896,0)</f>
        <v>0</v>
      </c>
      <c r="CA896" s="241">
        <v>1</v>
      </c>
      <c r="CB896" s="241">
        <v>7</v>
      </c>
    </row>
    <row r="897" spans="1:15" ht="12.75">
      <c r="A897" s="250"/>
      <c r="B897" s="253"/>
      <c r="C897" s="468" t="s">
        <v>113</v>
      </c>
      <c r="D897" s="469"/>
      <c r="E897" s="254">
        <v>0</v>
      </c>
      <c r="F897" s="359"/>
      <c r="G897" s="255"/>
      <c r="H897" s="256"/>
      <c r="I897" s="251"/>
      <c r="J897" s="257"/>
      <c r="K897" s="251"/>
      <c r="M897" s="252" t="s">
        <v>113</v>
      </c>
      <c r="O897" s="241"/>
    </row>
    <row r="898" spans="1:15" ht="12.75">
      <c r="A898" s="250"/>
      <c r="B898" s="253"/>
      <c r="C898" s="468" t="s">
        <v>812</v>
      </c>
      <c r="D898" s="469"/>
      <c r="E898" s="254">
        <v>15.05</v>
      </c>
      <c r="F898" s="359"/>
      <c r="G898" s="255"/>
      <c r="H898" s="256"/>
      <c r="I898" s="251"/>
      <c r="J898" s="257"/>
      <c r="K898" s="251"/>
      <c r="M898" s="252" t="s">
        <v>812</v>
      </c>
      <c r="O898" s="241"/>
    </row>
    <row r="899" spans="1:80" ht="22.5">
      <c r="A899" s="242">
        <v>170</v>
      </c>
      <c r="B899" s="243" t="s">
        <v>813</v>
      </c>
      <c r="C899" s="244" t="s">
        <v>814</v>
      </c>
      <c r="D899" s="245" t="s">
        <v>120</v>
      </c>
      <c r="E899" s="246">
        <v>76</v>
      </c>
      <c r="F899" s="358"/>
      <c r="G899" s="247">
        <f>E899*F899</f>
        <v>0</v>
      </c>
      <c r="H899" s="248">
        <v>0.00415</v>
      </c>
      <c r="I899" s="249">
        <f>E899*H899</f>
        <v>0.3154</v>
      </c>
      <c r="J899" s="248">
        <v>0</v>
      </c>
      <c r="K899" s="249">
        <f>E899*J899</f>
        <v>0</v>
      </c>
      <c r="O899" s="241">
        <v>2</v>
      </c>
      <c r="AA899" s="214">
        <v>1</v>
      </c>
      <c r="AB899" s="214">
        <v>7</v>
      </c>
      <c r="AC899" s="214">
        <v>7</v>
      </c>
      <c r="AZ899" s="214">
        <v>2</v>
      </c>
      <c r="BA899" s="214">
        <f>IF(AZ899=1,G899,0)</f>
        <v>0</v>
      </c>
      <c r="BB899" s="214">
        <f>IF(AZ899=2,G899,0)</f>
        <v>0</v>
      </c>
      <c r="BC899" s="214">
        <f>IF(AZ899=3,G899,0)</f>
        <v>0</v>
      </c>
      <c r="BD899" s="214">
        <f>IF(AZ899=4,G899,0)</f>
        <v>0</v>
      </c>
      <c r="BE899" s="214">
        <f>IF(AZ899=5,G899,0)</f>
        <v>0</v>
      </c>
      <c r="CA899" s="241">
        <v>1</v>
      </c>
      <c r="CB899" s="241">
        <v>7</v>
      </c>
    </row>
    <row r="900" spans="1:15" ht="12.75">
      <c r="A900" s="250"/>
      <c r="B900" s="253"/>
      <c r="C900" s="468" t="s">
        <v>815</v>
      </c>
      <c r="D900" s="469"/>
      <c r="E900" s="254">
        <v>0</v>
      </c>
      <c r="F900" s="359"/>
      <c r="G900" s="255"/>
      <c r="H900" s="256"/>
      <c r="I900" s="251"/>
      <c r="J900" s="257"/>
      <c r="K900" s="251"/>
      <c r="M900" s="252" t="s">
        <v>815</v>
      </c>
      <c r="O900" s="241"/>
    </row>
    <row r="901" spans="1:15" ht="12.75">
      <c r="A901" s="250"/>
      <c r="B901" s="253"/>
      <c r="C901" s="468" t="s">
        <v>816</v>
      </c>
      <c r="D901" s="469"/>
      <c r="E901" s="254">
        <v>76</v>
      </c>
      <c r="F901" s="359"/>
      <c r="G901" s="255"/>
      <c r="H901" s="256"/>
      <c r="I901" s="251"/>
      <c r="J901" s="257"/>
      <c r="K901" s="251"/>
      <c r="M901" s="252" t="s">
        <v>816</v>
      </c>
      <c r="O901" s="241"/>
    </row>
    <row r="902" spans="1:80" ht="22.5">
      <c r="A902" s="242">
        <v>171</v>
      </c>
      <c r="B902" s="243" t="s">
        <v>817</v>
      </c>
      <c r="C902" s="244" t="s">
        <v>818</v>
      </c>
      <c r="D902" s="245" t="s">
        <v>120</v>
      </c>
      <c r="E902" s="246">
        <v>136</v>
      </c>
      <c r="F902" s="358"/>
      <c r="G902" s="247">
        <f>E902*F902</f>
        <v>0</v>
      </c>
      <c r="H902" s="248">
        <v>0.00415</v>
      </c>
      <c r="I902" s="249">
        <f>E902*H902</f>
        <v>0.5644</v>
      </c>
      <c r="J902" s="248">
        <v>0</v>
      </c>
      <c r="K902" s="249">
        <f>E902*J902</f>
        <v>0</v>
      </c>
      <c r="O902" s="241">
        <v>2</v>
      </c>
      <c r="AA902" s="214">
        <v>1</v>
      </c>
      <c r="AB902" s="214">
        <v>7</v>
      </c>
      <c r="AC902" s="214">
        <v>7</v>
      </c>
      <c r="AZ902" s="214">
        <v>2</v>
      </c>
      <c r="BA902" s="214">
        <f>IF(AZ902=1,G902,0)</f>
        <v>0</v>
      </c>
      <c r="BB902" s="214">
        <f>IF(AZ902=2,G902,0)</f>
        <v>0</v>
      </c>
      <c r="BC902" s="214">
        <f>IF(AZ902=3,G902,0)</f>
        <v>0</v>
      </c>
      <c r="BD902" s="214">
        <f>IF(AZ902=4,G902,0)</f>
        <v>0</v>
      </c>
      <c r="BE902" s="214">
        <f>IF(AZ902=5,G902,0)</f>
        <v>0</v>
      </c>
      <c r="CA902" s="241">
        <v>1</v>
      </c>
      <c r="CB902" s="241">
        <v>7</v>
      </c>
    </row>
    <row r="903" spans="1:15" ht="12.75">
      <c r="A903" s="250"/>
      <c r="B903" s="253"/>
      <c r="C903" s="468" t="s">
        <v>815</v>
      </c>
      <c r="D903" s="469"/>
      <c r="E903" s="254">
        <v>0</v>
      </c>
      <c r="F903" s="359"/>
      <c r="G903" s="255"/>
      <c r="H903" s="256"/>
      <c r="I903" s="251"/>
      <c r="J903" s="257"/>
      <c r="K903" s="251"/>
      <c r="M903" s="252" t="s">
        <v>815</v>
      </c>
      <c r="O903" s="241"/>
    </row>
    <row r="904" spans="1:15" ht="12.75">
      <c r="A904" s="250"/>
      <c r="B904" s="253"/>
      <c r="C904" s="468" t="s">
        <v>819</v>
      </c>
      <c r="D904" s="469"/>
      <c r="E904" s="254">
        <v>136</v>
      </c>
      <c r="F904" s="359"/>
      <c r="G904" s="255"/>
      <c r="H904" s="256"/>
      <c r="I904" s="251"/>
      <c r="J904" s="257"/>
      <c r="K904" s="251"/>
      <c r="M904" s="252" t="s">
        <v>819</v>
      </c>
      <c r="O904" s="241"/>
    </row>
    <row r="905" spans="1:80" ht="22.5">
      <c r="A905" s="242">
        <v>172</v>
      </c>
      <c r="B905" s="243" t="s">
        <v>820</v>
      </c>
      <c r="C905" s="244" t="s">
        <v>821</v>
      </c>
      <c r="D905" s="245" t="s">
        <v>112</v>
      </c>
      <c r="E905" s="246">
        <v>310</v>
      </c>
      <c r="F905" s="358"/>
      <c r="G905" s="247">
        <f>E905*F905</f>
        <v>0</v>
      </c>
      <c r="H905" s="248">
        <v>0.00275</v>
      </c>
      <c r="I905" s="249">
        <f>E905*H905</f>
        <v>0.8524999999999999</v>
      </c>
      <c r="J905" s="248">
        <v>0</v>
      </c>
      <c r="K905" s="249">
        <f>E905*J905</f>
        <v>0</v>
      </c>
      <c r="O905" s="241">
        <v>2</v>
      </c>
      <c r="AA905" s="214">
        <v>1</v>
      </c>
      <c r="AB905" s="214">
        <v>7</v>
      </c>
      <c r="AC905" s="214">
        <v>7</v>
      </c>
      <c r="AZ905" s="214">
        <v>2</v>
      </c>
      <c r="BA905" s="214">
        <f>IF(AZ905=1,G905,0)</f>
        <v>0</v>
      </c>
      <c r="BB905" s="214">
        <f>IF(AZ905=2,G905,0)</f>
        <v>0</v>
      </c>
      <c r="BC905" s="214">
        <f>IF(AZ905=3,G905,0)</f>
        <v>0</v>
      </c>
      <c r="BD905" s="214">
        <f>IF(AZ905=4,G905,0)</f>
        <v>0</v>
      </c>
      <c r="BE905" s="214">
        <f>IF(AZ905=5,G905,0)</f>
        <v>0</v>
      </c>
      <c r="CA905" s="241">
        <v>1</v>
      </c>
      <c r="CB905" s="241">
        <v>7</v>
      </c>
    </row>
    <row r="906" spans="1:15" ht="12.75">
      <c r="A906" s="250"/>
      <c r="B906" s="253"/>
      <c r="C906" s="468" t="s">
        <v>113</v>
      </c>
      <c r="D906" s="469"/>
      <c r="E906" s="254">
        <v>0</v>
      </c>
      <c r="F906" s="359"/>
      <c r="G906" s="255"/>
      <c r="H906" s="256"/>
      <c r="I906" s="251"/>
      <c r="J906" s="257"/>
      <c r="K906" s="251"/>
      <c r="M906" s="252" t="s">
        <v>113</v>
      </c>
      <c r="O906" s="241"/>
    </row>
    <row r="907" spans="1:15" ht="12.75">
      <c r="A907" s="250"/>
      <c r="B907" s="253"/>
      <c r="C907" s="468" t="s">
        <v>650</v>
      </c>
      <c r="D907" s="469"/>
      <c r="E907" s="254">
        <v>310</v>
      </c>
      <c r="F907" s="359"/>
      <c r="G907" s="255"/>
      <c r="H907" s="256"/>
      <c r="I907" s="251"/>
      <c r="J907" s="257"/>
      <c r="K907" s="251"/>
      <c r="M907" s="252" t="s">
        <v>650</v>
      </c>
      <c r="O907" s="241"/>
    </row>
    <row r="908" spans="1:80" ht="12.75">
      <c r="A908" s="242">
        <v>173</v>
      </c>
      <c r="B908" s="243" t="s">
        <v>822</v>
      </c>
      <c r="C908" s="244" t="s">
        <v>823</v>
      </c>
      <c r="D908" s="245" t="s">
        <v>125</v>
      </c>
      <c r="E908" s="246">
        <v>0.632</v>
      </c>
      <c r="F908" s="358"/>
      <c r="G908" s="247">
        <f>E908*F908</f>
        <v>0</v>
      </c>
      <c r="H908" s="248">
        <v>0.02357</v>
      </c>
      <c r="I908" s="249">
        <f>E908*H908</f>
        <v>0.01489624</v>
      </c>
      <c r="J908" s="248">
        <v>0</v>
      </c>
      <c r="K908" s="249">
        <f>E908*J908</f>
        <v>0</v>
      </c>
      <c r="O908" s="241">
        <v>2</v>
      </c>
      <c r="AA908" s="214">
        <v>1</v>
      </c>
      <c r="AB908" s="214">
        <v>7</v>
      </c>
      <c r="AC908" s="214">
        <v>7</v>
      </c>
      <c r="AZ908" s="214">
        <v>2</v>
      </c>
      <c r="BA908" s="214">
        <f>IF(AZ908=1,G908,0)</f>
        <v>0</v>
      </c>
      <c r="BB908" s="214">
        <f>IF(AZ908=2,G908,0)</f>
        <v>0</v>
      </c>
      <c r="BC908" s="214">
        <f>IF(AZ908=3,G908,0)</f>
        <v>0</v>
      </c>
      <c r="BD908" s="214">
        <f>IF(AZ908=4,G908,0)</f>
        <v>0</v>
      </c>
      <c r="BE908" s="214">
        <f>IF(AZ908=5,G908,0)</f>
        <v>0</v>
      </c>
      <c r="CA908" s="241">
        <v>1</v>
      </c>
      <c r="CB908" s="241">
        <v>7</v>
      </c>
    </row>
    <row r="909" spans="1:15" ht="12.75">
      <c r="A909" s="250"/>
      <c r="B909" s="253"/>
      <c r="C909" s="468" t="s">
        <v>815</v>
      </c>
      <c r="D909" s="469"/>
      <c r="E909" s="254">
        <v>0</v>
      </c>
      <c r="F909" s="359"/>
      <c r="G909" s="255"/>
      <c r="H909" s="256"/>
      <c r="I909" s="251"/>
      <c r="J909" s="257"/>
      <c r="K909" s="251"/>
      <c r="M909" s="252" t="s">
        <v>815</v>
      </c>
      <c r="O909" s="241"/>
    </row>
    <row r="910" spans="1:15" ht="12.75">
      <c r="A910" s="250"/>
      <c r="B910" s="253"/>
      <c r="C910" s="468" t="s">
        <v>824</v>
      </c>
      <c r="D910" s="469"/>
      <c r="E910" s="254">
        <v>0.19</v>
      </c>
      <c r="F910" s="359"/>
      <c r="G910" s="255"/>
      <c r="H910" s="256"/>
      <c r="I910" s="251"/>
      <c r="J910" s="257"/>
      <c r="K910" s="251"/>
      <c r="M910" s="252" t="s">
        <v>824</v>
      </c>
      <c r="O910" s="241"/>
    </row>
    <row r="911" spans="1:15" ht="12.75">
      <c r="A911" s="250"/>
      <c r="B911" s="253"/>
      <c r="C911" s="468" t="s">
        <v>825</v>
      </c>
      <c r="D911" s="469"/>
      <c r="E911" s="254">
        <v>0.442</v>
      </c>
      <c r="F911" s="359"/>
      <c r="G911" s="255"/>
      <c r="H911" s="256"/>
      <c r="I911" s="251"/>
      <c r="J911" s="257"/>
      <c r="K911" s="251"/>
      <c r="M911" s="252" t="s">
        <v>825</v>
      </c>
      <c r="O911" s="241"/>
    </row>
    <row r="912" spans="1:80" ht="22.5">
      <c r="A912" s="242">
        <v>174</v>
      </c>
      <c r="B912" s="243" t="s">
        <v>826</v>
      </c>
      <c r="C912" s="244" t="s">
        <v>827</v>
      </c>
      <c r="D912" s="245" t="s">
        <v>112</v>
      </c>
      <c r="E912" s="246">
        <v>88.5</v>
      </c>
      <c r="F912" s="358"/>
      <c r="G912" s="247">
        <f>E912*F912</f>
        <v>0</v>
      </c>
      <c r="H912" s="248">
        <v>0.03208</v>
      </c>
      <c r="I912" s="249">
        <f>E912*H912</f>
        <v>2.8390799999999996</v>
      </c>
      <c r="J912" s="248">
        <v>0</v>
      </c>
      <c r="K912" s="249">
        <f>E912*J912</f>
        <v>0</v>
      </c>
      <c r="O912" s="241">
        <v>2</v>
      </c>
      <c r="AA912" s="214">
        <v>1</v>
      </c>
      <c r="AB912" s="214">
        <v>7</v>
      </c>
      <c r="AC912" s="214">
        <v>7</v>
      </c>
      <c r="AZ912" s="214">
        <v>2</v>
      </c>
      <c r="BA912" s="214">
        <f>IF(AZ912=1,G912,0)</f>
        <v>0</v>
      </c>
      <c r="BB912" s="214">
        <f>IF(AZ912=2,G912,0)</f>
        <v>0</v>
      </c>
      <c r="BC912" s="214">
        <f>IF(AZ912=3,G912,0)</f>
        <v>0</v>
      </c>
      <c r="BD912" s="214">
        <f>IF(AZ912=4,G912,0)</f>
        <v>0</v>
      </c>
      <c r="BE912" s="214">
        <f>IF(AZ912=5,G912,0)</f>
        <v>0</v>
      </c>
      <c r="CA912" s="241">
        <v>1</v>
      </c>
      <c r="CB912" s="241">
        <v>7</v>
      </c>
    </row>
    <row r="913" spans="1:15" ht="12.75">
      <c r="A913" s="250"/>
      <c r="B913" s="253"/>
      <c r="C913" s="468" t="s">
        <v>113</v>
      </c>
      <c r="D913" s="469"/>
      <c r="E913" s="254">
        <v>0</v>
      </c>
      <c r="F913" s="359"/>
      <c r="G913" s="255"/>
      <c r="H913" s="256"/>
      <c r="I913" s="251"/>
      <c r="J913" s="257"/>
      <c r="K913" s="251"/>
      <c r="M913" s="252" t="s">
        <v>113</v>
      </c>
      <c r="O913" s="241"/>
    </row>
    <row r="914" spans="1:15" ht="12.75">
      <c r="A914" s="250"/>
      <c r="B914" s="253"/>
      <c r="C914" s="468" t="s">
        <v>828</v>
      </c>
      <c r="D914" s="469"/>
      <c r="E914" s="254">
        <v>76</v>
      </c>
      <c r="F914" s="359"/>
      <c r="G914" s="255"/>
      <c r="H914" s="256"/>
      <c r="I914" s="251"/>
      <c r="J914" s="257"/>
      <c r="K914" s="251"/>
      <c r="M914" s="252" t="s">
        <v>828</v>
      </c>
      <c r="O914" s="241"/>
    </row>
    <row r="915" spans="1:15" ht="12.75">
      <c r="A915" s="250"/>
      <c r="B915" s="253"/>
      <c r="C915" s="468" t="s">
        <v>829</v>
      </c>
      <c r="D915" s="469"/>
      <c r="E915" s="254">
        <v>12.5</v>
      </c>
      <c r="F915" s="359"/>
      <c r="G915" s="255"/>
      <c r="H915" s="256"/>
      <c r="I915" s="251"/>
      <c r="J915" s="257"/>
      <c r="K915" s="251"/>
      <c r="M915" s="252" t="s">
        <v>829</v>
      </c>
      <c r="O915" s="241"/>
    </row>
    <row r="916" spans="1:80" ht="12.75">
      <c r="A916" s="242">
        <v>175</v>
      </c>
      <c r="B916" s="243" t="s">
        <v>830</v>
      </c>
      <c r="C916" s="244" t="s">
        <v>831</v>
      </c>
      <c r="D916" s="245" t="s">
        <v>125</v>
      </c>
      <c r="E916" s="246">
        <v>1.947</v>
      </c>
      <c r="F916" s="358"/>
      <c r="G916" s="247">
        <f>E916*F916</f>
        <v>0</v>
      </c>
      <c r="H916" s="248">
        <v>0.00295</v>
      </c>
      <c r="I916" s="249">
        <f>E916*H916</f>
        <v>0.00574365</v>
      </c>
      <c r="J916" s="248">
        <v>0</v>
      </c>
      <c r="K916" s="249">
        <f>E916*J916</f>
        <v>0</v>
      </c>
      <c r="O916" s="241">
        <v>2</v>
      </c>
      <c r="AA916" s="214">
        <v>1</v>
      </c>
      <c r="AB916" s="214">
        <v>7</v>
      </c>
      <c r="AC916" s="214">
        <v>7</v>
      </c>
      <c r="AZ916" s="214">
        <v>2</v>
      </c>
      <c r="BA916" s="214">
        <f>IF(AZ916=1,G916,0)</f>
        <v>0</v>
      </c>
      <c r="BB916" s="214">
        <f>IF(AZ916=2,G916,0)</f>
        <v>0</v>
      </c>
      <c r="BC916" s="214">
        <f>IF(AZ916=3,G916,0)</f>
        <v>0</v>
      </c>
      <c r="BD916" s="214">
        <f>IF(AZ916=4,G916,0)</f>
        <v>0</v>
      </c>
      <c r="BE916" s="214">
        <f>IF(AZ916=5,G916,0)</f>
        <v>0</v>
      </c>
      <c r="CA916" s="241">
        <v>1</v>
      </c>
      <c r="CB916" s="241">
        <v>7</v>
      </c>
    </row>
    <row r="917" spans="1:15" ht="12.75">
      <c r="A917" s="250"/>
      <c r="B917" s="253"/>
      <c r="C917" s="468" t="s">
        <v>113</v>
      </c>
      <c r="D917" s="469"/>
      <c r="E917" s="254">
        <v>0</v>
      </c>
      <c r="F917" s="359"/>
      <c r="G917" s="255"/>
      <c r="H917" s="256"/>
      <c r="I917" s="251"/>
      <c r="J917" s="257"/>
      <c r="K917" s="251"/>
      <c r="M917" s="252" t="s">
        <v>113</v>
      </c>
      <c r="O917" s="241"/>
    </row>
    <row r="918" spans="1:15" ht="12.75">
      <c r="A918" s="250"/>
      <c r="B918" s="253"/>
      <c r="C918" s="468" t="s">
        <v>832</v>
      </c>
      <c r="D918" s="469"/>
      <c r="E918" s="254">
        <v>1.672</v>
      </c>
      <c r="F918" s="359"/>
      <c r="G918" s="255"/>
      <c r="H918" s="256"/>
      <c r="I918" s="251"/>
      <c r="J918" s="257"/>
      <c r="K918" s="251"/>
      <c r="M918" s="252" t="s">
        <v>832</v>
      </c>
      <c r="O918" s="241"/>
    </row>
    <row r="919" spans="1:15" ht="12.75">
      <c r="A919" s="250"/>
      <c r="B919" s="253"/>
      <c r="C919" s="468" t="s">
        <v>833</v>
      </c>
      <c r="D919" s="469"/>
      <c r="E919" s="254">
        <v>0.275</v>
      </c>
      <c r="F919" s="359"/>
      <c r="G919" s="255"/>
      <c r="H919" s="256"/>
      <c r="I919" s="251"/>
      <c r="J919" s="257"/>
      <c r="K919" s="251"/>
      <c r="M919" s="252" t="s">
        <v>833</v>
      </c>
      <c r="O919" s="241"/>
    </row>
    <row r="920" spans="1:80" ht="12.75">
      <c r="A920" s="242">
        <v>176</v>
      </c>
      <c r="B920" s="243" t="s">
        <v>834</v>
      </c>
      <c r="C920" s="244" t="s">
        <v>835</v>
      </c>
      <c r="D920" s="245" t="s">
        <v>112</v>
      </c>
      <c r="E920" s="246">
        <v>31</v>
      </c>
      <c r="F920" s="358"/>
      <c r="G920" s="247">
        <f>E920*F920</f>
        <v>0</v>
      </c>
      <c r="H920" s="248">
        <v>0.00016</v>
      </c>
      <c r="I920" s="249">
        <f>E920*H920</f>
        <v>0.00496</v>
      </c>
      <c r="J920" s="248">
        <v>-0.04</v>
      </c>
      <c r="K920" s="249">
        <f>E920*J920</f>
        <v>-1.24</v>
      </c>
      <c r="O920" s="241">
        <v>2</v>
      </c>
      <c r="AA920" s="214">
        <v>1</v>
      </c>
      <c r="AB920" s="214">
        <v>7</v>
      </c>
      <c r="AC920" s="214">
        <v>7</v>
      </c>
      <c r="AZ920" s="214">
        <v>2</v>
      </c>
      <c r="BA920" s="214">
        <f>IF(AZ920=1,G920,0)</f>
        <v>0</v>
      </c>
      <c r="BB920" s="214">
        <f>IF(AZ920=2,G920,0)</f>
        <v>0</v>
      </c>
      <c r="BC920" s="214">
        <f>IF(AZ920=3,G920,0)</f>
        <v>0</v>
      </c>
      <c r="BD920" s="214">
        <f>IF(AZ920=4,G920,0)</f>
        <v>0</v>
      </c>
      <c r="BE920" s="214">
        <f>IF(AZ920=5,G920,0)</f>
        <v>0</v>
      </c>
      <c r="CA920" s="241">
        <v>1</v>
      </c>
      <c r="CB920" s="241">
        <v>7</v>
      </c>
    </row>
    <row r="921" spans="1:15" ht="12.75">
      <c r="A921" s="250"/>
      <c r="B921" s="253"/>
      <c r="C921" s="468" t="s">
        <v>113</v>
      </c>
      <c r="D921" s="469"/>
      <c r="E921" s="254">
        <v>0</v>
      </c>
      <c r="F921" s="359"/>
      <c r="G921" s="255"/>
      <c r="H921" s="256"/>
      <c r="I921" s="251"/>
      <c r="J921" s="257"/>
      <c r="K921" s="251"/>
      <c r="M921" s="252" t="s">
        <v>113</v>
      </c>
      <c r="O921" s="241"/>
    </row>
    <row r="922" spans="1:15" ht="12.75">
      <c r="A922" s="250"/>
      <c r="B922" s="253"/>
      <c r="C922" s="468" t="s">
        <v>460</v>
      </c>
      <c r="D922" s="469"/>
      <c r="E922" s="254">
        <v>31</v>
      </c>
      <c r="F922" s="359"/>
      <c r="G922" s="255"/>
      <c r="H922" s="256"/>
      <c r="I922" s="251"/>
      <c r="J922" s="257"/>
      <c r="K922" s="251"/>
      <c r="M922" s="252" t="s">
        <v>460</v>
      </c>
      <c r="O922" s="241"/>
    </row>
    <row r="923" spans="1:80" ht="22.5">
      <c r="A923" s="242">
        <v>177</v>
      </c>
      <c r="B923" s="243" t="s">
        <v>836</v>
      </c>
      <c r="C923" s="244" t="s">
        <v>837</v>
      </c>
      <c r="D923" s="245" t="s">
        <v>112</v>
      </c>
      <c r="E923" s="246">
        <v>76</v>
      </c>
      <c r="F923" s="358"/>
      <c r="G923" s="247">
        <f>E923*F923</f>
        <v>0</v>
      </c>
      <c r="H923" s="248">
        <v>0.00295</v>
      </c>
      <c r="I923" s="249">
        <f>E923*H923</f>
        <v>0.22419999999999998</v>
      </c>
      <c r="J923" s="248"/>
      <c r="K923" s="249">
        <f>E923*J923</f>
        <v>0</v>
      </c>
      <c r="O923" s="241">
        <v>2</v>
      </c>
      <c r="AA923" s="214">
        <v>12</v>
      </c>
      <c r="AB923" s="214">
        <v>0</v>
      </c>
      <c r="AC923" s="214">
        <v>148</v>
      </c>
      <c r="AZ923" s="214">
        <v>2</v>
      </c>
      <c r="BA923" s="214">
        <f>IF(AZ923=1,G923,0)</f>
        <v>0</v>
      </c>
      <c r="BB923" s="214">
        <f>IF(AZ923=2,G923,0)</f>
        <v>0</v>
      </c>
      <c r="BC923" s="214">
        <f>IF(AZ923=3,G923,0)</f>
        <v>0</v>
      </c>
      <c r="BD923" s="214">
        <f>IF(AZ923=4,G923,0)</f>
        <v>0</v>
      </c>
      <c r="BE923" s="214">
        <f>IF(AZ923=5,G923,0)</f>
        <v>0</v>
      </c>
      <c r="CA923" s="241">
        <v>12</v>
      </c>
      <c r="CB923" s="241">
        <v>0</v>
      </c>
    </row>
    <row r="924" spans="1:15" ht="12.75">
      <c r="A924" s="250"/>
      <c r="B924" s="253"/>
      <c r="C924" s="468" t="s">
        <v>113</v>
      </c>
      <c r="D924" s="469"/>
      <c r="E924" s="254">
        <v>0</v>
      </c>
      <c r="F924" s="359"/>
      <c r="G924" s="255"/>
      <c r="H924" s="256"/>
      <c r="I924" s="251"/>
      <c r="J924" s="257"/>
      <c r="K924" s="251"/>
      <c r="M924" s="252" t="s">
        <v>113</v>
      </c>
      <c r="O924" s="241"/>
    </row>
    <row r="925" spans="1:15" ht="12.75">
      <c r="A925" s="250"/>
      <c r="B925" s="253"/>
      <c r="C925" s="468" t="s">
        <v>828</v>
      </c>
      <c r="D925" s="469"/>
      <c r="E925" s="254">
        <v>76</v>
      </c>
      <c r="F925" s="359"/>
      <c r="G925" s="255"/>
      <c r="H925" s="256"/>
      <c r="I925" s="251"/>
      <c r="J925" s="257"/>
      <c r="K925" s="251"/>
      <c r="M925" s="252" t="s">
        <v>828</v>
      </c>
      <c r="O925" s="241"/>
    </row>
    <row r="926" spans="1:80" ht="22.5">
      <c r="A926" s="242">
        <v>178</v>
      </c>
      <c r="B926" s="243" t="s">
        <v>838</v>
      </c>
      <c r="C926" s="244" t="s">
        <v>839</v>
      </c>
      <c r="D926" s="245" t="s">
        <v>112</v>
      </c>
      <c r="E926" s="246">
        <v>12.5</v>
      </c>
      <c r="F926" s="358"/>
      <c r="G926" s="247">
        <f>E926*F926</f>
        <v>0</v>
      </c>
      <c r="H926" s="248">
        <v>0.00295</v>
      </c>
      <c r="I926" s="249">
        <f>E926*H926</f>
        <v>0.036875</v>
      </c>
      <c r="J926" s="248"/>
      <c r="K926" s="249">
        <f>E926*J926</f>
        <v>0</v>
      </c>
      <c r="O926" s="241">
        <v>2</v>
      </c>
      <c r="AA926" s="214">
        <v>12</v>
      </c>
      <c r="AB926" s="214">
        <v>0</v>
      </c>
      <c r="AC926" s="214">
        <v>149</v>
      </c>
      <c r="AZ926" s="214">
        <v>2</v>
      </c>
      <c r="BA926" s="214">
        <f>IF(AZ926=1,G926,0)</f>
        <v>0</v>
      </c>
      <c r="BB926" s="214">
        <f>IF(AZ926=2,G926,0)</f>
        <v>0</v>
      </c>
      <c r="BC926" s="214">
        <f>IF(AZ926=3,G926,0)</f>
        <v>0</v>
      </c>
      <c r="BD926" s="214">
        <f>IF(AZ926=4,G926,0)</f>
        <v>0</v>
      </c>
      <c r="BE926" s="214">
        <f>IF(AZ926=5,G926,0)</f>
        <v>0</v>
      </c>
      <c r="CA926" s="241">
        <v>12</v>
      </c>
      <c r="CB926" s="241">
        <v>0</v>
      </c>
    </row>
    <row r="927" spans="1:15" ht="12.75">
      <c r="A927" s="250"/>
      <c r="B927" s="253"/>
      <c r="C927" s="468" t="s">
        <v>113</v>
      </c>
      <c r="D927" s="469"/>
      <c r="E927" s="254">
        <v>0</v>
      </c>
      <c r="F927" s="359"/>
      <c r="G927" s="255"/>
      <c r="H927" s="256"/>
      <c r="I927" s="251"/>
      <c r="J927" s="257"/>
      <c r="K927" s="251"/>
      <c r="M927" s="252" t="s">
        <v>113</v>
      </c>
      <c r="O927" s="241"/>
    </row>
    <row r="928" spans="1:15" ht="12.75">
      <c r="A928" s="250"/>
      <c r="B928" s="253"/>
      <c r="C928" s="468" t="s">
        <v>829</v>
      </c>
      <c r="D928" s="469"/>
      <c r="E928" s="254">
        <v>12.5</v>
      </c>
      <c r="F928" s="359"/>
      <c r="G928" s="255"/>
      <c r="H928" s="256"/>
      <c r="I928" s="251"/>
      <c r="J928" s="257"/>
      <c r="K928" s="251"/>
      <c r="M928" s="252" t="s">
        <v>829</v>
      </c>
      <c r="O928" s="241"/>
    </row>
    <row r="929" spans="1:80" ht="12.75">
      <c r="A929" s="242">
        <v>179</v>
      </c>
      <c r="B929" s="243" t="s">
        <v>840</v>
      </c>
      <c r="C929" s="244" t="s">
        <v>841</v>
      </c>
      <c r="D929" s="245" t="s">
        <v>120</v>
      </c>
      <c r="E929" s="246">
        <v>71.4</v>
      </c>
      <c r="F929" s="358"/>
      <c r="G929" s="247">
        <f>E929*F929</f>
        <v>0</v>
      </c>
      <c r="H929" s="248">
        <v>0.00295</v>
      </c>
      <c r="I929" s="249">
        <f>E929*H929</f>
        <v>0.21063</v>
      </c>
      <c r="J929" s="248"/>
      <c r="K929" s="249">
        <f>E929*J929</f>
        <v>0</v>
      </c>
      <c r="O929" s="241">
        <v>2</v>
      </c>
      <c r="AA929" s="214">
        <v>12</v>
      </c>
      <c r="AB929" s="214">
        <v>0</v>
      </c>
      <c r="AC929" s="214">
        <v>243</v>
      </c>
      <c r="AZ929" s="214">
        <v>2</v>
      </c>
      <c r="BA929" s="214">
        <f>IF(AZ929=1,G929,0)</f>
        <v>0</v>
      </c>
      <c r="BB929" s="214">
        <f>IF(AZ929=2,G929,0)</f>
        <v>0</v>
      </c>
      <c r="BC929" s="214">
        <f>IF(AZ929=3,G929,0)</f>
        <v>0</v>
      </c>
      <c r="BD929" s="214">
        <f>IF(AZ929=4,G929,0)</f>
        <v>0</v>
      </c>
      <c r="BE929" s="214">
        <f>IF(AZ929=5,G929,0)</f>
        <v>0</v>
      </c>
      <c r="CA929" s="241">
        <v>12</v>
      </c>
      <c r="CB929" s="241">
        <v>0</v>
      </c>
    </row>
    <row r="930" spans="1:15" ht="12.75">
      <c r="A930" s="250"/>
      <c r="B930" s="253"/>
      <c r="C930" s="468" t="s">
        <v>842</v>
      </c>
      <c r="D930" s="469"/>
      <c r="E930" s="254">
        <v>0</v>
      </c>
      <c r="F930" s="359"/>
      <c r="G930" s="255"/>
      <c r="H930" s="256"/>
      <c r="I930" s="251"/>
      <c r="J930" s="257"/>
      <c r="K930" s="251"/>
      <c r="M930" s="252" t="s">
        <v>842</v>
      </c>
      <c r="O930" s="241"/>
    </row>
    <row r="931" spans="1:15" ht="12.75">
      <c r="A931" s="250"/>
      <c r="B931" s="253"/>
      <c r="C931" s="468" t="s">
        <v>843</v>
      </c>
      <c r="D931" s="469"/>
      <c r="E931" s="254">
        <v>0</v>
      </c>
      <c r="F931" s="359"/>
      <c r="G931" s="255"/>
      <c r="H931" s="256"/>
      <c r="I931" s="251"/>
      <c r="J931" s="257"/>
      <c r="K931" s="251"/>
      <c r="M931" s="252" t="s">
        <v>843</v>
      </c>
      <c r="O931" s="241"/>
    </row>
    <row r="932" spans="1:15" ht="12.75">
      <c r="A932" s="250"/>
      <c r="B932" s="253"/>
      <c r="C932" s="468" t="s">
        <v>844</v>
      </c>
      <c r="D932" s="469"/>
      <c r="E932" s="254">
        <v>0</v>
      </c>
      <c r="F932" s="359"/>
      <c r="G932" s="255"/>
      <c r="H932" s="256"/>
      <c r="I932" s="251"/>
      <c r="J932" s="257"/>
      <c r="K932" s="251"/>
      <c r="M932" s="252" t="s">
        <v>844</v>
      </c>
      <c r="O932" s="241"/>
    </row>
    <row r="933" spans="1:15" ht="22.5">
      <c r="A933" s="250"/>
      <c r="B933" s="253"/>
      <c r="C933" s="468" t="s">
        <v>845</v>
      </c>
      <c r="D933" s="469"/>
      <c r="E933" s="254">
        <v>0</v>
      </c>
      <c r="F933" s="359"/>
      <c r="G933" s="255"/>
      <c r="H933" s="256"/>
      <c r="I933" s="251"/>
      <c r="J933" s="257"/>
      <c r="K933" s="251"/>
      <c r="M933" s="252" t="s">
        <v>845</v>
      </c>
      <c r="O933" s="241"/>
    </row>
    <row r="934" spans="1:15" ht="22.5">
      <c r="A934" s="250"/>
      <c r="B934" s="253"/>
      <c r="C934" s="468" t="s">
        <v>846</v>
      </c>
      <c r="D934" s="469"/>
      <c r="E934" s="254">
        <v>0</v>
      </c>
      <c r="F934" s="359"/>
      <c r="G934" s="255"/>
      <c r="H934" s="256"/>
      <c r="I934" s="251"/>
      <c r="J934" s="257"/>
      <c r="K934" s="251"/>
      <c r="M934" s="252" t="s">
        <v>846</v>
      </c>
      <c r="O934" s="241"/>
    </row>
    <row r="935" spans="1:15" ht="12.75">
      <c r="A935" s="250"/>
      <c r="B935" s="253"/>
      <c r="C935" s="468" t="s">
        <v>847</v>
      </c>
      <c r="D935" s="469"/>
      <c r="E935" s="254">
        <v>71.4</v>
      </c>
      <c r="F935" s="359"/>
      <c r="G935" s="255"/>
      <c r="H935" s="256"/>
      <c r="I935" s="251"/>
      <c r="J935" s="257"/>
      <c r="K935" s="251"/>
      <c r="M935" s="252" t="s">
        <v>847</v>
      </c>
      <c r="O935" s="241"/>
    </row>
    <row r="936" spans="1:80" ht="12.75">
      <c r="A936" s="242">
        <v>180</v>
      </c>
      <c r="B936" s="243" t="s">
        <v>848</v>
      </c>
      <c r="C936" s="244" t="s">
        <v>849</v>
      </c>
      <c r="D936" s="245" t="s">
        <v>120</v>
      </c>
      <c r="E936" s="246">
        <v>321.6</v>
      </c>
      <c r="F936" s="358"/>
      <c r="G936" s="247">
        <f>E936*F936</f>
        <v>0</v>
      </c>
      <c r="H936" s="248">
        <v>0.00295</v>
      </c>
      <c r="I936" s="249">
        <f>E936*H936</f>
        <v>0.94872</v>
      </c>
      <c r="J936" s="248"/>
      <c r="K936" s="249">
        <f>E936*J936</f>
        <v>0</v>
      </c>
      <c r="O936" s="241">
        <v>2</v>
      </c>
      <c r="AA936" s="214">
        <v>12</v>
      </c>
      <c r="AB936" s="214">
        <v>0</v>
      </c>
      <c r="AC936" s="214">
        <v>244</v>
      </c>
      <c r="AZ936" s="214">
        <v>2</v>
      </c>
      <c r="BA936" s="214">
        <f>IF(AZ936=1,G936,0)</f>
        <v>0</v>
      </c>
      <c r="BB936" s="214">
        <f>IF(AZ936=2,G936,0)</f>
        <v>0</v>
      </c>
      <c r="BC936" s="214">
        <f>IF(AZ936=3,G936,0)</f>
        <v>0</v>
      </c>
      <c r="BD936" s="214">
        <f>IF(AZ936=4,G936,0)</f>
        <v>0</v>
      </c>
      <c r="BE936" s="214">
        <f>IF(AZ936=5,G936,0)</f>
        <v>0</v>
      </c>
      <c r="CA936" s="241">
        <v>12</v>
      </c>
      <c r="CB936" s="241">
        <v>0</v>
      </c>
    </row>
    <row r="937" spans="1:15" ht="12.75">
      <c r="A937" s="250"/>
      <c r="B937" s="253"/>
      <c r="C937" s="468" t="s">
        <v>842</v>
      </c>
      <c r="D937" s="469"/>
      <c r="E937" s="254">
        <v>0</v>
      </c>
      <c r="F937" s="359"/>
      <c r="G937" s="255"/>
      <c r="H937" s="256"/>
      <c r="I937" s="251"/>
      <c r="J937" s="257"/>
      <c r="K937" s="251"/>
      <c r="M937" s="252" t="s">
        <v>842</v>
      </c>
      <c r="O937" s="241"/>
    </row>
    <row r="938" spans="1:15" ht="22.5">
      <c r="A938" s="250"/>
      <c r="B938" s="253"/>
      <c r="C938" s="468" t="s">
        <v>850</v>
      </c>
      <c r="D938" s="469"/>
      <c r="E938" s="254">
        <v>0</v>
      </c>
      <c r="F938" s="359"/>
      <c r="G938" s="255"/>
      <c r="H938" s="256"/>
      <c r="I938" s="251"/>
      <c r="J938" s="257"/>
      <c r="K938" s="251"/>
      <c r="M938" s="252" t="s">
        <v>850</v>
      </c>
      <c r="O938" s="241"/>
    </row>
    <row r="939" spans="1:15" ht="12.75">
      <c r="A939" s="250"/>
      <c r="B939" s="253"/>
      <c r="C939" s="468" t="s">
        <v>851</v>
      </c>
      <c r="D939" s="469"/>
      <c r="E939" s="254">
        <v>0</v>
      </c>
      <c r="F939" s="359"/>
      <c r="G939" s="255"/>
      <c r="H939" s="256"/>
      <c r="I939" s="251"/>
      <c r="J939" s="257"/>
      <c r="K939" s="251"/>
      <c r="M939" s="252" t="s">
        <v>851</v>
      </c>
      <c r="O939" s="241"/>
    </row>
    <row r="940" spans="1:15" ht="22.5">
      <c r="A940" s="250"/>
      <c r="B940" s="253"/>
      <c r="C940" s="468" t="s">
        <v>846</v>
      </c>
      <c r="D940" s="469"/>
      <c r="E940" s="254">
        <v>0</v>
      </c>
      <c r="F940" s="359"/>
      <c r="G940" s="255"/>
      <c r="H940" s="256"/>
      <c r="I940" s="251"/>
      <c r="J940" s="257"/>
      <c r="K940" s="251"/>
      <c r="M940" s="252" t="s">
        <v>846</v>
      </c>
      <c r="O940" s="241"/>
    </row>
    <row r="941" spans="1:15" ht="12.75">
      <c r="A941" s="250"/>
      <c r="B941" s="253"/>
      <c r="C941" s="468" t="s">
        <v>852</v>
      </c>
      <c r="D941" s="469"/>
      <c r="E941" s="254">
        <v>143.2</v>
      </c>
      <c r="F941" s="359"/>
      <c r="G941" s="255"/>
      <c r="H941" s="256"/>
      <c r="I941" s="251"/>
      <c r="J941" s="257"/>
      <c r="K941" s="251"/>
      <c r="M941" s="252" t="s">
        <v>852</v>
      </c>
      <c r="O941" s="241"/>
    </row>
    <row r="942" spans="1:15" ht="12.75">
      <c r="A942" s="250"/>
      <c r="B942" s="253"/>
      <c r="C942" s="468" t="s">
        <v>853</v>
      </c>
      <c r="D942" s="469"/>
      <c r="E942" s="254">
        <v>106.4</v>
      </c>
      <c r="F942" s="359"/>
      <c r="G942" s="255"/>
      <c r="H942" s="256"/>
      <c r="I942" s="251"/>
      <c r="J942" s="257"/>
      <c r="K942" s="251"/>
      <c r="M942" s="252" t="s">
        <v>853</v>
      </c>
      <c r="O942" s="241"/>
    </row>
    <row r="943" spans="1:15" ht="12.75">
      <c r="A943" s="250"/>
      <c r="B943" s="253"/>
      <c r="C943" s="468" t="s">
        <v>854</v>
      </c>
      <c r="D943" s="469"/>
      <c r="E943" s="254">
        <v>72</v>
      </c>
      <c r="F943" s="359"/>
      <c r="G943" s="255"/>
      <c r="H943" s="256"/>
      <c r="I943" s="251"/>
      <c r="J943" s="257"/>
      <c r="K943" s="251"/>
      <c r="M943" s="252" t="s">
        <v>854</v>
      </c>
      <c r="O943" s="241"/>
    </row>
    <row r="944" spans="1:80" ht="12.75">
      <c r="A944" s="242">
        <v>181</v>
      </c>
      <c r="B944" s="243" t="s">
        <v>855</v>
      </c>
      <c r="C944" s="244" t="s">
        <v>856</v>
      </c>
      <c r="D944" s="245" t="s">
        <v>120</v>
      </c>
      <c r="E944" s="246">
        <v>36</v>
      </c>
      <c r="F944" s="358"/>
      <c r="G944" s="247">
        <f>E944*F944</f>
        <v>0</v>
      </c>
      <c r="H944" s="248">
        <v>0.00295</v>
      </c>
      <c r="I944" s="249">
        <f>E944*H944</f>
        <v>0.1062</v>
      </c>
      <c r="J944" s="248"/>
      <c r="K944" s="249">
        <f>E944*J944</f>
        <v>0</v>
      </c>
      <c r="O944" s="241">
        <v>2</v>
      </c>
      <c r="AA944" s="214">
        <v>12</v>
      </c>
      <c r="AB944" s="214">
        <v>0</v>
      </c>
      <c r="AC944" s="214">
        <v>274</v>
      </c>
      <c r="AZ944" s="214">
        <v>2</v>
      </c>
      <c r="BA944" s="214">
        <f>IF(AZ944=1,G944,0)</f>
        <v>0</v>
      </c>
      <c r="BB944" s="214">
        <f>IF(AZ944=2,G944,0)</f>
        <v>0</v>
      </c>
      <c r="BC944" s="214">
        <f>IF(AZ944=3,G944,0)</f>
        <v>0</v>
      </c>
      <c r="BD944" s="214">
        <f>IF(AZ944=4,G944,0)</f>
        <v>0</v>
      </c>
      <c r="BE944" s="214">
        <f>IF(AZ944=5,G944,0)</f>
        <v>0</v>
      </c>
      <c r="CA944" s="241">
        <v>12</v>
      </c>
      <c r="CB944" s="241">
        <v>0</v>
      </c>
    </row>
    <row r="945" spans="1:15" ht="12.75">
      <c r="A945" s="250"/>
      <c r="B945" s="253"/>
      <c r="C945" s="468" t="s">
        <v>842</v>
      </c>
      <c r="D945" s="469"/>
      <c r="E945" s="254">
        <v>0</v>
      </c>
      <c r="F945" s="359"/>
      <c r="G945" s="255"/>
      <c r="H945" s="256"/>
      <c r="I945" s="251"/>
      <c r="J945" s="257"/>
      <c r="K945" s="251"/>
      <c r="M945" s="252" t="s">
        <v>842</v>
      </c>
      <c r="O945" s="241"/>
    </row>
    <row r="946" spans="1:15" ht="22.5">
      <c r="A946" s="250"/>
      <c r="B946" s="253"/>
      <c r="C946" s="468" t="s">
        <v>857</v>
      </c>
      <c r="D946" s="469"/>
      <c r="E946" s="254">
        <v>0</v>
      </c>
      <c r="F946" s="359"/>
      <c r="G946" s="255"/>
      <c r="H946" s="256"/>
      <c r="I946" s="251"/>
      <c r="J946" s="257"/>
      <c r="K946" s="251"/>
      <c r="M946" s="252" t="s">
        <v>857</v>
      </c>
      <c r="O946" s="241"/>
    </row>
    <row r="947" spans="1:15" ht="12.75">
      <c r="A947" s="250"/>
      <c r="B947" s="253"/>
      <c r="C947" s="468" t="s">
        <v>851</v>
      </c>
      <c r="D947" s="469"/>
      <c r="E947" s="254">
        <v>0</v>
      </c>
      <c r="F947" s="359"/>
      <c r="G947" s="255"/>
      <c r="H947" s="256"/>
      <c r="I947" s="251"/>
      <c r="J947" s="257"/>
      <c r="K947" s="251"/>
      <c r="M947" s="252" t="s">
        <v>851</v>
      </c>
      <c r="O947" s="241"/>
    </row>
    <row r="948" spans="1:15" ht="22.5">
      <c r="A948" s="250"/>
      <c r="B948" s="253"/>
      <c r="C948" s="468" t="s">
        <v>858</v>
      </c>
      <c r="D948" s="469"/>
      <c r="E948" s="254">
        <v>0</v>
      </c>
      <c r="F948" s="359"/>
      <c r="G948" s="255"/>
      <c r="H948" s="256"/>
      <c r="I948" s="251"/>
      <c r="J948" s="257"/>
      <c r="K948" s="251"/>
      <c r="M948" s="252" t="s">
        <v>858</v>
      </c>
      <c r="O948" s="241"/>
    </row>
    <row r="949" spans="1:15" ht="12.75">
      <c r="A949" s="250"/>
      <c r="B949" s="253"/>
      <c r="C949" s="468" t="s">
        <v>859</v>
      </c>
      <c r="D949" s="469"/>
      <c r="E949" s="254">
        <v>0</v>
      </c>
      <c r="F949" s="359"/>
      <c r="G949" s="255"/>
      <c r="H949" s="256"/>
      <c r="I949" s="251"/>
      <c r="J949" s="257"/>
      <c r="K949" s="251"/>
      <c r="M949" s="252" t="s">
        <v>859</v>
      </c>
      <c r="O949" s="241"/>
    </row>
    <row r="950" spans="1:15" ht="12.75">
      <c r="A950" s="250"/>
      <c r="B950" s="253"/>
      <c r="C950" s="468" t="s">
        <v>113</v>
      </c>
      <c r="D950" s="469"/>
      <c r="E950" s="254">
        <v>0</v>
      </c>
      <c r="F950" s="359"/>
      <c r="G950" s="255"/>
      <c r="H950" s="256"/>
      <c r="I950" s="251"/>
      <c r="J950" s="257"/>
      <c r="K950" s="251"/>
      <c r="M950" s="252" t="s">
        <v>113</v>
      </c>
      <c r="O950" s="241"/>
    </row>
    <row r="951" spans="1:15" ht="12.75">
      <c r="A951" s="250"/>
      <c r="B951" s="253"/>
      <c r="C951" s="468" t="s">
        <v>860</v>
      </c>
      <c r="D951" s="469"/>
      <c r="E951" s="254">
        <v>36</v>
      </c>
      <c r="F951" s="359"/>
      <c r="G951" s="255"/>
      <c r="H951" s="256"/>
      <c r="I951" s="251"/>
      <c r="J951" s="257"/>
      <c r="K951" s="251"/>
      <c r="M951" s="252" t="s">
        <v>860</v>
      </c>
      <c r="O951" s="241"/>
    </row>
    <row r="952" spans="1:80" ht="12.75">
      <c r="A952" s="242">
        <v>182</v>
      </c>
      <c r="B952" s="243" t="s">
        <v>861</v>
      </c>
      <c r="C952" s="244" t="s">
        <v>862</v>
      </c>
      <c r="D952" s="245" t="s">
        <v>673</v>
      </c>
      <c r="E952" s="246">
        <v>6.12360489</v>
      </c>
      <c r="F952" s="358"/>
      <c r="G952" s="247">
        <f>E952*F952</f>
        <v>0</v>
      </c>
      <c r="H952" s="248">
        <v>0</v>
      </c>
      <c r="I952" s="249">
        <f>E952*H952</f>
        <v>0</v>
      </c>
      <c r="J952" s="248"/>
      <c r="K952" s="249">
        <f>E952*J952</f>
        <v>0</v>
      </c>
      <c r="O952" s="241">
        <v>2</v>
      </c>
      <c r="AA952" s="214">
        <v>7</v>
      </c>
      <c r="AB952" s="214">
        <v>1001</v>
      </c>
      <c r="AC952" s="214">
        <v>5</v>
      </c>
      <c r="AZ952" s="214">
        <v>2</v>
      </c>
      <c r="BA952" s="214">
        <f>IF(AZ952=1,G952,0)</f>
        <v>0</v>
      </c>
      <c r="BB952" s="214">
        <f>IF(AZ952=2,G952,0)</f>
        <v>0</v>
      </c>
      <c r="BC952" s="214">
        <f>IF(AZ952=3,G952,0)</f>
        <v>0</v>
      </c>
      <c r="BD952" s="214">
        <f>IF(AZ952=4,G952,0)</f>
        <v>0</v>
      </c>
      <c r="BE952" s="214">
        <f>IF(AZ952=5,G952,0)</f>
        <v>0</v>
      </c>
      <c r="CA952" s="241">
        <v>7</v>
      </c>
      <c r="CB952" s="241">
        <v>1001</v>
      </c>
    </row>
    <row r="953" spans="1:57" ht="12.75">
      <c r="A953" s="258"/>
      <c r="B953" s="259" t="s">
        <v>102</v>
      </c>
      <c r="C953" s="260" t="s">
        <v>809</v>
      </c>
      <c r="D953" s="261"/>
      <c r="E953" s="262"/>
      <c r="F953" s="360"/>
      <c r="G953" s="264">
        <f>SUM(G895:G952)</f>
        <v>0</v>
      </c>
      <c r="H953" s="265"/>
      <c r="I953" s="266">
        <f>SUM(I895:I952)</f>
        <v>6.123604889999999</v>
      </c>
      <c r="J953" s="265"/>
      <c r="K953" s="266">
        <f>SUM(K895:K952)</f>
        <v>-1.24</v>
      </c>
      <c r="O953" s="241">
        <v>4</v>
      </c>
      <c r="BA953" s="267">
        <f>SUM(BA895:BA952)</f>
        <v>0</v>
      </c>
      <c r="BB953" s="267">
        <f>SUM(BB895:BB952)</f>
        <v>0</v>
      </c>
      <c r="BC953" s="267">
        <f>SUM(BC895:BC952)</f>
        <v>0</v>
      </c>
      <c r="BD953" s="267">
        <f>SUM(BD895:BD952)</f>
        <v>0</v>
      </c>
      <c r="BE953" s="267">
        <f>SUM(BE895:BE952)</f>
        <v>0</v>
      </c>
    </row>
    <row r="954" spans="1:15" ht="12.75">
      <c r="A954" s="231" t="s">
        <v>98</v>
      </c>
      <c r="B954" s="232" t="s">
        <v>863</v>
      </c>
      <c r="C954" s="233" t="s">
        <v>864</v>
      </c>
      <c r="D954" s="234"/>
      <c r="E954" s="235"/>
      <c r="F954" s="361"/>
      <c r="G954" s="236"/>
      <c r="H954" s="237"/>
      <c r="I954" s="238"/>
      <c r="J954" s="239"/>
      <c r="K954" s="240"/>
      <c r="O954" s="241">
        <v>1</v>
      </c>
    </row>
    <row r="955" spans="1:80" ht="22.5">
      <c r="A955" s="242">
        <v>183</v>
      </c>
      <c r="B955" s="243" t="s">
        <v>866</v>
      </c>
      <c r="C955" s="244" t="s">
        <v>867</v>
      </c>
      <c r="D955" s="245" t="s">
        <v>296</v>
      </c>
      <c r="E955" s="246">
        <v>14</v>
      </c>
      <c r="F955" s="358"/>
      <c r="G955" s="247">
        <f>E955*F955</f>
        <v>0</v>
      </c>
      <c r="H955" s="248">
        <v>0.07643</v>
      </c>
      <c r="I955" s="249">
        <f>E955*H955</f>
        <v>1.07002</v>
      </c>
      <c r="J955" s="248">
        <v>0</v>
      </c>
      <c r="K955" s="249">
        <f>E955*J955</f>
        <v>0</v>
      </c>
      <c r="O955" s="241">
        <v>2</v>
      </c>
      <c r="AA955" s="214">
        <v>1</v>
      </c>
      <c r="AB955" s="214">
        <v>7</v>
      </c>
      <c r="AC955" s="214">
        <v>7</v>
      </c>
      <c r="AZ955" s="214">
        <v>2</v>
      </c>
      <c r="BA955" s="214">
        <f>IF(AZ955=1,G955,0)</f>
        <v>0</v>
      </c>
      <c r="BB955" s="214">
        <f>IF(AZ955=2,G955,0)</f>
        <v>0</v>
      </c>
      <c r="BC955" s="214">
        <f>IF(AZ955=3,G955,0)</f>
        <v>0</v>
      </c>
      <c r="BD955" s="214">
        <f>IF(AZ955=4,G955,0)</f>
        <v>0</v>
      </c>
      <c r="BE955" s="214">
        <f>IF(AZ955=5,G955,0)</f>
        <v>0</v>
      </c>
      <c r="CA955" s="241">
        <v>1</v>
      </c>
      <c r="CB955" s="241">
        <v>7</v>
      </c>
    </row>
    <row r="956" spans="1:80" ht="22.5">
      <c r="A956" s="242">
        <v>184</v>
      </c>
      <c r="B956" s="243" t="s">
        <v>868</v>
      </c>
      <c r="C956" s="244" t="s">
        <v>869</v>
      </c>
      <c r="D956" s="245" t="s">
        <v>120</v>
      </c>
      <c r="E956" s="246">
        <v>286.8</v>
      </c>
      <c r="F956" s="358"/>
      <c r="G956" s="247">
        <f>E956*F956</f>
        <v>0</v>
      </c>
      <c r="H956" s="248">
        <v>0</v>
      </c>
      <c r="I956" s="249">
        <f>E956*H956</f>
        <v>0</v>
      </c>
      <c r="J956" s="248">
        <v>-0.00426</v>
      </c>
      <c r="K956" s="249">
        <f>E956*J956</f>
        <v>-1.221768</v>
      </c>
      <c r="O956" s="241">
        <v>2</v>
      </c>
      <c r="AA956" s="214">
        <v>1</v>
      </c>
      <c r="AB956" s="214">
        <v>7</v>
      </c>
      <c r="AC956" s="214">
        <v>7</v>
      </c>
      <c r="AZ956" s="214">
        <v>2</v>
      </c>
      <c r="BA956" s="214">
        <f>IF(AZ956=1,G956,0)</f>
        <v>0</v>
      </c>
      <c r="BB956" s="214">
        <f>IF(AZ956=2,G956,0)</f>
        <v>0</v>
      </c>
      <c r="BC956" s="214">
        <f>IF(AZ956=3,G956,0)</f>
        <v>0</v>
      </c>
      <c r="BD956" s="214">
        <f>IF(AZ956=4,G956,0)</f>
        <v>0</v>
      </c>
      <c r="BE956" s="214">
        <f>IF(AZ956=5,G956,0)</f>
        <v>0</v>
      </c>
      <c r="CA956" s="241">
        <v>1</v>
      </c>
      <c r="CB956" s="241">
        <v>7</v>
      </c>
    </row>
    <row r="957" spans="1:15" ht="12.75">
      <c r="A957" s="250"/>
      <c r="B957" s="253"/>
      <c r="C957" s="468" t="s">
        <v>715</v>
      </c>
      <c r="D957" s="469"/>
      <c r="E957" s="254">
        <v>0</v>
      </c>
      <c r="F957" s="359"/>
      <c r="G957" s="255"/>
      <c r="H957" s="256"/>
      <c r="I957" s="251"/>
      <c r="J957" s="257"/>
      <c r="K957" s="251"/>
      <c r="M957" s="252" t="s">
        <v>715</v>
      </c>
      <c r="O957" s="241"/>
    </row>
    <row r="958" spans="1:15" ht="12.75">
      <c r="A958" s="250"/>
      <c r="B958" s="253"/>
      <c r="C958" s="468" t="s">
        <v>870</v>
      </c>
      <c r="D958" s="469"/>
      <c r="E958" s="254">
        <v>143.2</v>
      </c>
      <c r="F958" s="359"/>
      <c r="G958" s="255"/>
      <c r="H958" s="256"/>
      <c r="I958" s="251"/>
      <c r="J958" s="257"/>
      <c r="K958" s="251"/>
      <c r="M958" s="252" t="s">
        <v>870</v>
      </c>
      <c r="O958" s="241"/>
    </row>
    <row r="959" spans="1:15" ht="12.75">
      <c r="A959" s="250"/>
      <c r="B959" s="253"/>
      <c r="C959" s="468" t="s">
        <v>871</v>
      </c>
      <c r="D959" s="469"/>
      <c r="E959" s="254">
        <v>27.4</v>
      </c>
      <c r="F959" s="359"/>
      <c r="G959" s="255"/>
      <c r="H959" s="256"/>
      <c r="I959" s="251"/>
      <c r="J959" s="257"/>
      <c r="K959" s="251"/>
      <c r="M959" s="252" t="s">
        <v>871</v>
      </c>
      <c r="O959" s="241"/>
    </row>
    <row r="960" spans="1:15" ht="12.75">
      <c r="A960" s="250"/>
      <c r="B960" s="253"/>
      <c r="C960" s="468" t="s">
        <v>872</v>
      </c>
      <c r="D960" s="469"/>
      <c r="E960" s="254">
        <v>28</v>
      </c>
      <c r="F960" s="359"/>
      <c r="G960" s="255"/>
      <c r="H960" s="256"/>
      <c r="I960" s="251"/>
      <c r="J960" s="257"/>
      <c r="K960" s="251"/>
      <c r="M960" s="252" t="s">
        <v>872</v>
      </c>
      <c r="O960" s="241"/>
    </row>
    <row r="961" spans="1:15" ht="12.75">
      <c r="A961" s="250"/>
      <c r="B961" s="253"/>
      <c r="C961" s="468" t="s">
        <v>716</v>
      </c>
      <c r="D961" s="469"/>
      <c r="E961" s="254">
        <v>71.4</v>
      </c>
      <c r="F961" s="359"/>
      <c r="G961" s="255"/>
      <c r="H961" s="256"/>
      <c r="I961" s="251"/>
      <c r="J961" s="257"/>
      <c r="K961" s="251"/>
      <c r="M961" s="252" t="s">
        <v>716</v>
      </c>
      <c r="O961" s="241"/>
    </row>
    <row r="962" spans="1:15" ht="12.75">
      <c r="A962" s="250"/>
      <c r="B962" s="253"/>
      <c r="C962" s="468" t="s">
        <v>719</v>
      </c>
      <c r="D962" s="469"/>
      <c r="E962" s="254">
        <v>16.8</v>
      </c>
      <c r="F962" s="359"/>
      <c r="G962" s="255"/>
      <c r="H962" s="256"/>
      <c r="I962" s="251"/>
      <c r="J962" s="257"/>
      <c r="K962" s="251"/>
      <c r="M962" s="252" t="s">
        <v>719</v>
      </c>
      <c r="O962" s="241"/>
    </row>
    <row r="963" spans="1:80" ht="12.75">
      <c r="A963" s="242">
        <v>185</v>
      </c>
      <c r="B963" s="243" t="s">
        <v>873</v>
      </c>
      <c r="C963" s="244" t="s">
        <v>874</v>
      </c>
      <c r="D963" s="245" t="s">
        <v>120</v>
      </c>
      <c r="E963" s="246">
        <v>165.86</v>
      </c>
      <c r="F963" s="358"/>
      <c r="G963" s="247">
        <f>E963*F963</f>
        <v>0</v>
      </c>
      <c r="H963" s="248">
        <v>0</v>
      </c>
      <c r="I963" s="249">
        <f>E963*H963</f>
        <v>0</v>
      </c>
      <c r="J963" s="248">
        <v>-0.00135</v>
      </c>
      <c r="K963" s="249">
        <f>E963*J963</f>
        <v>-0.22391100000000003</v>
      </c>
      <c r="O963" s="241">
        <v>2</v>
      </c>
      <c r="AA963" s="214">
        <v>1</v>
      </c>
      <c r="AB963" s="214">
        <v>7</v>
      </c>
      <c r="AC963" s="214">
        <v>7</v>
      </c>
      <c r="AZ963" s="214">
        <v>2</v>
      </c>
      <c r="BA963" s="214">
        <f>IF(AZ963=1,G963,0)</f>
        <v>0</v>
      </c>
      <c r="BB963" s="214">
        <f>IF(AZ963=2,G963,0)</f>
        <v>0</v>
      </c>
      <c r="BC963" s="214">
        <f>IF(AZ963=3,G963,0)</f>
        <v>0</v>
      </c>
      <c r="BD963" s="214">
        <f>IF(AZ963=4,G963,0)</f>
        <v>0</v>
      </c>
      <c r="BE963" s="214">
        <f>IF(AZ963=5,G963,0)</f>
        <v>0</v>
      </c>
      <c r="CA963" s="241">
        <v>1</v>
      </c>
      <c r="CB963" s="241">
        <v>7</v>
      </c>
    </row>
    <row r="964" spans="1:15" ht="12.75">
      <c r="A964" s="250"/>
      <c r="B964" s="253"/>
      <c r="C964" s="468" t="s">
        <v>715</v>
      </c>
      <c r="D964" s="469"/>
      <c r="E964" s="254">
        <v>0</v>
      </c>
      <c r="F964" s="359"/>
      <c r="G964" s="255"/>
      <c r="H964" s="256"/>
      <c r="I964" s="251"/>
      <c r="J964" s="257"/>
      <c r="K964" s="251"/>
      <c r="M964" s="252" t="s">
        <v>715</v>
      </c>
      <c r="O964" s="241"/>
    </row>
    <row r="965" spans="1:15" ht="12.75">
      <c r="A965" s="250"/>
      <c r="B965" s="253"/>
      <c r="C965" s="468" t="s">
        <v>875</v>
      </c>
      <c r="D965" s="469"/>
      <c r="E965" s="254">
        <v>0</v>
      </c>
      <c r="F965" s="359"/>
      <c r="G965" s="255"/>
      <c r="H965" s="256"/>
      <c r="I965" s="251"/>
      <c r="J965" s="257"/>
      <c r="K965" s="251"/>
      <c r="M965" s="252" t="s">
        <v>875</v>
      </c>
      <c r="O965" s="241"/>
    </row>
    <row r="966" spans="1:15" ht="12.75">
      <c r="A966" s="250"/>
      <c r="B966" s="253"/>
      <c r="C966" s="468" t="s">
        <v>876</v>
      </c>
      <c r="D966" s="469"/>
      <c r="E966" s="254">
        <v>5.75</v>
      </c>
      <c r="F966" s="359"/>
      <c r="G966" s="255"/>
      <c r="H966" s="256"/>
      <c r="I966" s="251"/>
      <c r="J966" s="257"/>
      <c r="K966" s="251"/>
      <c r="M966" s="252" t="s">
        <v>876</v>
      </c>
      <c r="O966" s="241"/>
    </row>
    <row r="967" spans="1:15" ht="12.75">
      <c r="A967" s="250"/>
      <c r="B967" s="253"/>
      <c r="C967" s="468" t="s">
        <v>877</v>
      </c>
      <c r="D967" s="469"/>
      <c r="E967" s="254">
        <v>1.15</v>
      </c>
      <c r="F967" s="359"/>
      <c r="G967" s="255"/>
      <c r="H967" s="256"/>
      <c r="I967" s="251"/>
      <c r="J967" s="257"/>
      <c r="K967" s="251"/>
      <c r="M967" s="252" t="s">
        <v>877</v>
      </c>
      <c r="O967" s="241"/>
    </row>
    <row r="968" spans="1:15" ht="12.75">
      <c r="A968" s="250"/>
      <c r="B968" s="253"/>
      <c r="C968" s="468" t="s">
        <v>878</v>
      </c>
      <c r="D968" s="469"/>
      <c r="E968" s="254">
        <v>31.2</v>
      </c>
      <c r="F968" s="359"/>
      <c r="G968" s="255"/>
      <c r="H968" s="256"/>
      <c r="I968" s="251"/>
      <c r="J968" s="257"/>
      <c r="K968" s="251"/>
      <c r="M968" s="252" t="s">
        <v>878</v>
      </c>
      <c r="O968" s="241"/>
    </row>
    <row r="969" spans="1:15" ht="12.75">
      <c r="A969" s="250"/>
      <c r="B969" s="253"/>
      <c r="C969" s="468" t="s">
        <v>879</v>
      </c>
      <c r="D969" s="469"/>
      <c r="E969" s="254">
        <v>4.44</v>
      </c>
      <c r="F969" s="359"/>
      <c r="G969" s="255"/>
      <c r="H969" s="256"/>
      <c r="I969" s="251"/>
      <c r="J969" s="257"/>
      <c r="K969" s="251"/>
      <c r="M969" s="252" t="s">
        <v>879</v>
      </c>
      <c r="O969" s="241"/>
    </row>
    <row r="970" spans="1:15" ht="12.75">
      <c r="A970" s="250"/>
      <c r="B970" s="253"/>
      <c r="C970" s="470" t="s">
        <v>128</v>
      </c>
      <c r="D970" s="469"/>
      <c r="E970" s="278">
        <v>42.54</v>
      </c>
      <c r="F970" s="359"/>
      <c r="G970" s="255"/>
      <c r="H970" s="256"/>
      <c r="I970" s="251"/>
      <c r="J970" s="257"/>
      <c r="K970" s="251"/>
      <c r="M970" s="252" t="s">
        <v>128</v>
      </c>
      <c r="O970" s="241"/>
    </row>
    <row r="971" spans="1:15" ht="12.75">
      <c r="A971" s="250"/>
      <c r="B971" s="253"/>
      <c r="C971" s="468" t="s">
        <v>880</v>
      </c>
      <c r="D971" s="469"/>
      <c r="E971" s="254">
        <v>0</v>
      </c>
      <c r="F971" s="359"/>
      <c r="G971" s="255"/>
      <c r="H971" s="256"/>
      <c r="I971" s="251"/>
      <c r="J971" s="257"/>
      <c r="K971" s="251"/>
      <c r="M971" s="252" t="s">
        <v>880</v>
      </c>
      <c r="O971" s="241"/>
    </row>
    <row r="972" spans="1:15" ht="12.75">
      <c r="A972" s="250"/>
      <c r="B972" s="253"/>
      <c r="C972" s="468" t="s">
        <v>881</v>
      </c>
      <c r="D972" s="469"/>
      <c r="E972" s="254">
        <v>22.2</v>
      </c>
      <c r="F972" s="359"/>
      <c r="G972" s="255"/>
      <c r="H972" s="256"/>
      <c r="I972" s="251"/>
      <c r="J972" s="257"/>
      <c r="K972" s="251"/>
      <c r="M972" s="252" t="s">
        <v>881</v>
      </c>
      <c r="O972" s="241"/>
    </row>
    <row r="973" spans="1:15" ht="12.75">
      <c r="A973" s="250"/>
      <c r="B973" s="253"/>
      <c r="C973" s="468" t="s">
        <v>882</v>
      </c>
      <c r="D973" s="469"/>
      <c r="E973" s="254">
        <v>14.4</v>
      </c>
      <c r="F973" s="359"/>
      <c r="G973" s="255"/>
      <c r="H973" s="256"/>
      <c r="I973" s="251"/>
      <c r="J973" s="257"/>
      <c r="K973" s="251"/>
      <c r="M973" s="252" t="s">
        <v>882</v>
      </c>
      <c r="O973" s="241"/>
    </row>
    <row r="974" spans="1:15" ht="12.75">
      <c r="A974" s="250"/>
      <c r="B974" s="253"/>
      <c r="C974" s="468" t="s">
        <v>883</v>
      </c>
      <c r="D974" s="469"/>
      <c r="E974" s="254">
        <v>0.55</v>
      </c>
      <c r="F974" s="359"/>
      <c r="G974" s="255"/>
      <c r="H974" s="256"/>
      <c r="I974" s="251"/>
      <c r="J974" s="257"/>
      <c r="K974" s="251"/>
      <c r="M974" s="252" t="s">
        <v>883</v>
      </c>
      <c r="O974" s="241"/>
    </row>
    <row r="975" spans="1:15" ht="12.75">
      <c r="A975" s="250"/>
      <c r="B975" s="253"/>
      <c r="C975" s="470" t="s">
        <v>128</v>
      </c>
      <c r="D975" s="469"/>
      <c r="E975" s="278">
        <v>37.15</v>
      </c>
      <c r="F975" s="359"/>
      <c r="G975" s="255"/>
      <c r="H975" s="256"/>
      <c r="I975" s="251"/>
      <c r="J975" s="257"/>
      <c r="K975" s="251"/>
      <c r="M975" s="252" t="s">
        <v>128</v>
      </c>
      <c r="O975" s="241"/>
    </row>
    <row r="976" spans="1:15" ht="12.75">
      <c r="A976" s="250"/>
      <c r="B976" s="253"/>
      <c r="C976" s="468" t="s">
        <v>884</v>
      </c>
      <c r="D976" s="469"/>
      <c r="E976" s="254">
        <v>0</v>
      </c>
      <c r="F976" s="359"/>
      <c r="G976" s="255"/>
      <c r="H976" s="256"/>
      <c r="I976" s="251"/>
      <c r="J976" s="257"/>
      <c r="K976" s="251"/>
      <c r="M976" s="252" t="s">
        <v>884</v>
      </c>
      <c r="O976" s="241"/>
    </row>
    <row r="977" spans="1:15" ht="12.75">
      <c r="A977" s="250"/>
      <c r="B977" s="253"/>
      <c r="C977" s="468" t="s">
        <v>885</v>
      </c>
      <c r="D977" s="469"/>
      <c r="E977" s="254">
        <v>3</v>
      </c>
      <c r="F977" s="359"/>
      <c r="G977" s="255"/>
      <c r="H977" s="256"/>
      <c r="I977" s="251"/>
      <c r="J977" s="257"/>
      <c r="K977" s="251"/>
      <c r="M977" s="252" t="s">
        <v>885</v>
      </c>
      <c r="O977" s="241"/>
    </row>
    <row r="978" spans="1:15" ht="12.75">
      <c r="A978" s="250"/>
      <c r="B978" s="253"/>
      <c r="C978" s="468" t="s">
        <v>886</v>
      </c>
      <c r="D978" s="469"/>
      <c r="E978" s="254">
        <v>5.22</v>
      </c>
      <c r="F978" s="359"/>
      <c r="G978" s="255"/>
      <c r="H978" s="256"/>
      <c r="I978" s="251"/>
      <c r="J978" s="257"/>
      <c r="K978" s="251"/>
      <c r="M978" s="252" t="s">
        <v>886</v>
      </c>
      <c r="O978" s="241"/>
    </row>
    <row r="979" spans="1:15" ht="12.75">
      <c r="A979" s="250"/>
      <c r="B979" s="253"/>
      <c r="C979" s="468" t="s">
        <v>887</v>
      </c>
      <c r="D979" s="469"/>
      <c r="E979" s="254">
        <v>3.6</v>
      </c>
      <c r="F979" s="359"/>
      <c r="G979" s="255"/>
      <c r="H979" s="256"/>
      <c r="I979" s="251"/>
      <c r="J979" s="257"/>
      <c r="K979" s="251"/>
      <c r="M979" s="252" t="s">
        <v>887</v>
      </c>
      <c r="O979" s="241"/>
    </row>
    <row r="980" spans="1:15" ht="12.75">
      <c r="A980" s="250"/>
      <c r="B980" s="253"/>
      <c r="C980" s="468" t="s">
        <v>888</v>
      </c>
      <c r="D980" s="469"/>
      <c r="E980" s="254">
        <v>8.4</v>
      </c>
      <c r="F980" s="359"/>
      <c r="G980" s="255"/>
      <c r="H980" s="256"/>
      <c r="I980" s="251"/>
      <c r="J980" s="257"/>
      <c r="K980" s="251"/>
      <c r="M980" s="252" t="s">
        <v>888</v>
      </c>
      <c r="O980" s="241"/>
    </row>
    <row r="981" spans="1:15" ht="12.75">
      <c r="A981" s="250"/>
      <c r="B981" s="253"/>
      <c r="C981" s="468" t="s">
        <v>889</v>
      </c>
      <c r="D981" s="469"/>
      <c r="E981" s="254">
        <v>4.5</v>
      </c>
      <c r="F981" s="359"/>
      <c r="G981" s="255"/>
      <c r="H981" s="256"/>
      <c r="I981" s="251"/>
      <c r="J981" s="257"/>
      <c r="K981" s="251"/>
      <c r="M981" s="252" t="s">
        <v>889</v>
      </c>
      <c r="O981" s="241"/>
    </row>
    <row r="982" spans="1:15" ht="12.75">
      <c r="A982" s="250"/>
      <c r="B982" s="253"/>
      <c r="C982" s="468" t="s">
        <v>890</v>
      </c>
      <c r="D982" s="469"/>
      <c r="E982" s="254">
        <v>1.65</v>
      </c>
      <c r="F982" s="359"/>
      <c r="G982" s="255"/>
      <c r="H982" s="256"/>
      <c r="I982" s="251"/>
      <c r="J982" s="257"/>
      <c r="K982" s="251"/>
      <c r="M982" s="252" t="s">
        <v>890</v>
      </c>
      <c r="O982" s="241"/>
    </row>
    <row r="983" spans="1:15" ht="12.75">
      <c r="A983" s="250"/>
      <c r="B983" s="253"/>
      <c r="C983" s="468" t="s">
        <v>891</v>
      </c>
      <c r="D983" s="469"/>
      <c r="E983" s="254">
        <v>24</v>
      </c>
      <c r="F983" s="359"/>
      <c r="G983" s="255"/>
      <c r="H983" s="256"/>
      <c r="I983" s="251"/>
      <c r="J983" s="257"/>
      <c r="K983" s="251"/>
      <c r="M983" s="252" t="s">
        <v>891</v>
      </c>
      <c r="O983" s="241"/>
    </row>
    <row r="984" spans="1:15" ht="12.75">
      <c r="A984" s="250"/>
      <c r="B984" s="253"/>
      <c r="C984" s="468" t="s">
        <v>892</v>
      </c>
      <c r="D984" s="469"/>
      <c r="E984" s="254">
        <v>7.8</v>
      </c>
      <c r="F984" s="359"/>
      <c r="G984" s="255"/>
      <c r="H984" s="256"/>
      <c r="I984" s="251"/>
      <c r="J984" s="257"/>
      <c r="K984" s="251"/>
      <c r="M984" s="252" t="s">
        <v>892</v>
      </c>
      <c r="O984" s="241"/>
    </row>
    <row r="985" spans="1:15" ht="12.75">
      <c r="A985" s="250"/>
      <c r="B985" s="253"/>
      <c r="C985" s="468" t="s">
        <v>893</v>
      </c>
      <c r="D985" s="469"/>
      <c r="E985" s="254">
        <v>12</v>
      </c>
      <c r="F985" s="359"/>
      <c r="G985" s="255"/>
      <c r="H985" s="256"/>
      <c r="I985" s="251"/>
      <c r="J985" s="257"/>
      <c r="K985" s="251"/>
      <c r="M985" s="252" t="s">
        <v>893</v>
      </c>
      <c r="O985" s="241"/>
    </row>
    <row r="986" spans="1:15" ht="12.75">
      <c r="A986" s="250"/>
      <c r="B986" s="253"/>
      <c r="C986" s="468" t="s">
        <v>894</v>
      </c>
      <c r="D986" s="469"/>
      <c r="E986" s="254">
        <v>1.2</v>
      </c>
      <c r="F986" s="359"/>
      <c r="G986" s="255"/>
      <c r="H986" s="256"/>
      <c r="I986" s="251"/>
      <c r="J986" s="257"/>
      <c r="K986" s="251"/>
      <c r="M986" s="252" t="s">
        <v>894</v>
      </c>
      <c r="O986" s="241"/>
    </row>
    <row r="987" spans="1:15" ht="12.75">
      <c r="A987" s="250"/>
      <c r="B987" s="253"/>
      <c r="C987" s="468" t="s">
        <v>895</v>
      </c>
      <c r="D987" s="469"/>
      <c r="E987" s="254">
        <v>1.35</v>
      </c>
      <c r="F987" s="359"/>
      <c r="G987" s="255"/>
      <c r="H987" s="256"/>
      <c r="I987" s="251"/>
      <c r="J987" s="257"/>
      <c r="K987" s="251"/>
      <c r="M987" s="252" t="s">
        <v>895</v>
      </c>
      <c r="O987" s="241"/>
    </row>
    <row r="988" spans="1:15" ht="12.75">
      <c r="A988" s="250"/>
      <c r="B988" s="253"/>
      <c r="C988" s="470" t="s">
        <v>128</v>
      </c>
      <c r="D988" s="469"/>
      <c r="E988" s="278">
        <v>72.71999999999998</v>
      </c>
      <c r="F988" s="359"/>
      <c r="G988" s="255"/>
      <c r="H988" s="256"/>
      <c r="I988" s="251"/>
      <c r="J988" s="257"/>
      <c r="K988" s="251"/>
      <c r="M988" s="252" t="s">
        <v>128</v>
      </c>
      <c r="O988" s="241"/>
    </row>
    <row r="989" spans="1:15" ht="12.75">
      <c r="A989" s="250"/>
      <c r="B989" s="253"/>
      <c r="C989" s="468" t="s">
        <v>896</v>
      </c>
      <c r="D989" s="469"/>
      <c r="E989" s="254">
        <v>0</v>
      </c>
      <c r="F989" s="359"/>
      <c r="G989" s="255"/>
      <c r="H989" s="256"/>
      <c r="I989" s="251"/>
      <c r="J989" s="257"/>
      <c r="K989" s="251"/>
      <c r="M989" s="252" t="s">
        <v>896</v>
      </c>
      <c r="O989" s="241"/>
    </row>
    <row r="990" spans="1:15" ht="12.75">
      <c r="A990" s="250"/>
      <c r="B990" s="253"/>
      <c r="C990" s="468" t="s">
        <v>897</v>
      </c>
      <c r="D990" s="469"/>
      <c r="E990" s="254">
        <v>1.8</v>
      </c>
      <c r="F990" s="359"/>
      <c r="G990" s="255"/>
      <c r="H990" s="256"/>
      <c r="I990" s="251"/>
      <c r="J990" s="257"/>
      <c r="K990" s="251"/>
      <c r="M990" s="252" t="s">
        <v>897</v>
      </c>
      <c r="O990" s="241"/>
    </row>
    <row r="991" spans="1:15" ht="12.75">
      <c r="A991" s="250"/>
      <c r="B991" s="253"/>
      <c r="C991" s="468" t="s">
        <v>898</v>
      </c>
      <c r="D991" s="469"/>
      <c r="E991" s="254">
        <v>3.6</v>
      </c>
      <c r="F991" s="359"/>
      <c r="G991" s="255"/>
      <c r="H991" s="256"/>
      <c r="I991" s="251"/>
      <c r="J991" s="257"/>
      <c r="K991" s="251"/>
      <c r="M991" s="252" t="s">
        <v>898</v>
      </c>
      <c r="O991" s="241"/>
    </row>
    <row r="992" spans="1:15" ht="12.75">
      <c r="A992" s="250"/>
      <c r="B992" s="253"/>
      <c r="C992" s="468" t="s">
        <v>899</v>
      </c>
      <c r="D992" s="469"/>
      <c r="E992" s="254">
        <v>7.2</v>
      </c>
      <c r="F992" s="359"/>
      <c r="G992" s="255"/>
      <c r="H992" s="256"/>
      <c r="I992" s="251"/>
      <c r="J992" s="257"/>
      <c r="K992" s="251"/>
      <c r="M992" s="252" t="s">
        <v>899</v>
      </c>
      <c r="O992" s="241"/>
    </row>
    <row r="993" spans="1:15" ht="12.75">
      <c r="A993" s="250"/>
      <c r="B993" s="253"/>
      <c r="C993" s="468" t="s">
        <v>900</v>
      </c>
      <c r="D993" s="469"/>
      <c r="E993" s="254">
        <v>0.85</v>
      </c>
      <c r="F993" s="359"/>
      <c r="G993" s="255"/>
      <c r="H993" s="256"/>
      <c r="I993" s="251"/>
      <c r="J993" s="257"/>
      <c r="K993" s="251"/>
      <c r="M993" s="252" t="s">
        <v>900</v>
      </c>
      <c r="O993" s="241"/>
    </row>
    <row r="994" spans="1:15" ht="12.75">
      <c r="A994" s="250"/>
      <c r="B994" s="253"/>
      <c r="C994" s="470" t="s">
        <v>128</v>
      </c>
      <c r="D994" s="469"/>
      <c r="E994" s="278">
        <v>13.450000000000001</v>
      </c>
      <c r="F994" s="359"/>
      <c r="G994" s="255"/>
      <c r="H994" s="256"/>
      <c r="I994" s="251"/>
      <c r="J994" s="257"/>
      <c r="K994" s="251"/>
      <c r="M994" s="252" t="s">
        <v>128</v>
      </c>
      <c r="O994" s="241"/>
    </row>
    <row r="995" spans="1:80" ht="22.5">
      <c r="A995" s="242">
        <v>186</v>
      </c>
      <c r="B995" s="243" t="s">
        <v>901</v>
      </c>
      <c r="C995" s="244" t="s">
        <v>902</v>
      </c>
      <c r="D995" s="245" t="s">
        <v>296</v>
      </c>
      <c r="E995" s="246">
        <v>16</v>
      </c>
      <c r="F995" s="358"/>
      <c r="G995" s="247">
        <f>E995*F995</f>
        <v>0</v>
      </c>
      <c r="H995" s="248">
        <v>0.00049</v>
      </c>
      <c r="I995" s="249">
        <f>E995*H995</f>
        <v>0.00784</v>
      </c>
      <c r="J995" s="248">
        <v>0</v>
      </c>
      <c r="K995" s="249">
        <f>E995*J995</f>
        <v>0</v>
      </c>
      <c r="O995" s="241">
        <v>2</v>
      </c>
      <c r="AA995" s="214">
        <v>1</v>
      </c>
      <c r="AB995" s="214">
        <v>7</v>
      </c>
      <c r="AC995" s="214">
        <v>7</v>
      </c>
      <c r="AZ995" s="214">
        <v>2</v>
      </c>
      <c r="BA995" s="214">
        <f>IF(AZ995=1,G995,0)</f>
        <v>0</v>
      </c>
      <c r="BB995" s="214">
        <f>IF(AZ995=2,G995,0)</f>
        <v>0</v>
      </c>
      <c r="BC995" s="214">
        <f>IF(AZ995=3,G995,0)</f>
        <v>0</v>
      </c>
      <c r="BD995" s="214">
        <f>IF(AZ995=4,G995,0)</f>
        <v>0</v>
      </c>
      <c r="BE995" s="214">
        <f>IF(AZ995=5,G995,0)</f>
        <v>0</v>
      </c>
      <c r="CA995" s="241">
        <v>1</v>
      </c>
      <c r="CB995" s="241">
        <v>7</v>
      </c>
    </row>
    <row r="996" spans="1:80" ht="22.5">
      <c r="A996" s="242">
        <v>187</v>
      </c>
      <c r="B996" s="243" t="s">
        <v>903</v>
      </c>
      <c r="C996" s="244" t="s">
        <v>904</v>
      </c>
      <c r="D996" s="245" t="s">
        <v>120</v>
      </c>
      <c r="E996" s="246">
        <v>143.4</v>
      </c>
      <c r="F996" s="358"/>
      <c r="G996" s="247">
        <f>E996*F996</f>
        <v>0</v>
      </c>
      <c r="H996" s="248">
        <v>0.00275</v>
      </c>
      <c r="I996" s="249">
        <f>E996*H996</f>
        <v>0.39435</v>
      </c>
      <c r="J996" s="248">
        <v>0</v>
      </c>
      <c r="K996" s="249">
        <f>E996*J996</f>
        <v>0</v>
      </c>
      <c r="O996" s="241">
        <v>2</v>
      </c>
      <c r="AA996" s="214">
        <v>1</v>
      </c>
      <c r="AB996" s="214">
        <v>0</v>
      </c>
      <c r="AC996" s="214">
        <v>0</v>
      </c>
      <c r="AZ996" s="214">
        <v>2</v>
      </c>
      <c r="BA996" s="214">
        <f>IF(AZ996=1,G996,0)</f>
        <v>0</v>
      </c>
      <c r="BB996" s="214">
        <f>IF(AZ996=2,G996,0)</f>
        <v>0</v>
      </c>
      <c r="BC996" s="214">
        <f>IF(AZ996=3,G996,0)</f>
        <v>0</v>
      </c>
      <c r="BD996" s="214">
        <f>IF(AZ996=4,G996,0)</f>
        <v>0</v>
      </c>
      <c r="BE996" s="214">
        <f>IF(AZ996=5,G996,0)</f>
        <v>0</v>
      </c>
      <c r="CA996" s="241">
        <v>1</v>
      </c>
      <c r="CB996" s="241">
        <v>0</v>
      </c>
    </row>
    <row r="997" spans="1:15" ht="22.5">
      <c r="A997" s="250"/>
      <c r="B997" s="253"/>
      <c r="C997" s="468" t="s">
        <v>905</v>
      </c>
      <c r="D997" s="469"/>
      <c r="E997" s="254">
        <v>0</v>
      </c>
      <c r="F997" s="359"/>
      <c r="G997" s="255"/>
      <c r="H997" s="256"/>
      <c r="I997" s="251"/>
      <c r="J997" s="257"/>
      <c r="K997" s="251"/>
      <c r="M997" s="252" t="s">
        <v>905</v>
      </c>
      <c r="O997" s="241"/>
    </row>
    <row r="998" spans="1:15" ht="12.75">
      <c r="A998" s="250"/>
      <c r="B998" s="253"/>
      <c r="C998" s="468" t="s">
        <v>715</v>
      </c>
      <c r="D998" s="469"/>
      <c r="E998" s="254">
        <v>0</v>
      </c>
      <c r="F998" s="359"/>
      <c r="G998" s="255"/>
      <c r="H998" s="256"/>
      <c r="I998" s="251"/>
      <c r="J998" s="257"/>
      <c r="K998" s="251"/>
      <c r="M998" s="252" t="s">
        <v>715</v>
      </c>
      <c r="O998" s="241"/>
    </row>
    <row r="999" spans="1:15" ht="12.75">
      <c r="A999" s="250"/>
      <c r="B999" s="253"/>
      <c r="C999" s="468" t="s">
        <v>906</v>
      </c>
      <c r="D999" s="469"/>
      <c r="E999" s="254">
        <v>143.4</v>
      </c>
      <c r="F999" s="359"/>
      <c r="G999" s="255"/>
      <c r="H999" s="256"/>
      <c r="I999" s="251"/>
      <c r="J999" s="257"/>
      <c r="K999" s="251"/>
      <c r="M999" s="252" t="s">
        <v>906</v>
      </c>
      <c r="O999" s="241"/>
    </row>
    <row r="1000" spans="1:80" ht="22.5">
      <c r="A1000" s="242">
        <v>188</v>
      </c>
      <c r="B1000" s="243" t="s">
        <v>907</v>
      </c>
      <c r="C1000" s="244" t="s">
        <v>908</v>
      </c>
      <c r="D1000" s="245" t="s">
        <v>120</v>
      </c>
      <c r="E1000" s="246">
        <v>70.4</v>
      </c>
      <c r="F1000" s="358"/>
      <c r="G1000" s="247">
        <f>E1000*F1000</f>
        <v>0</v>
      </c>
      <c r="H1000" s="248">
        <v>0.00312</v>
      </c>
      <c r="I1000" s="249">
        <f>E1000*H1000</f>
        <v>0.219648</v>
      </c>
      <c r="J1000" s="248">
        <v>0</v>
      </c>
      <c r="K1000" s="249">
        <f>E1000*J1000</f>
        <v>0</v>
      </c>
      <c r="O1000" s="241">
        <v>2</v>
      </c>
      <c r="AA1000" s="214">
        <v>1</v>
      </c>
      <c r="AB1000" s="214">
        <v>0</v>
      </c>
      <c r="AC1000" s="214">
        <v>0</v>
      </c>
      <c r="AZ1000" s="214">
        <v>2</v>
      </c>
      <c r="BA1000" s="214">
        <f>IF(AZ1000=1,G1000,0)</f>
        <v>0</v>
      </c>
      <c r="BB1000" s="214">
        <f>IF(AZ1000=2,G1000,0)</f>
        <v>0</v>
      </c>
      <c r="BC1000" s="214">
        <f>IF(AZ1000=3,G1000,0)</f>
        <v>0</v>
      </c>
      <c r="BD1000" s="214">
        <f>IF(AZ1000=4,G1000,0)</f>
        <v>0</v>
      </c>
      <c r="BE1000" s="214">
        <f>IF(AZ1000=5,G1000,0)</f>
        <v>0</v>
      </c>
      <c r="CA1000" s="241">
        <v>1</v>
      </c>
      <c r="CB1000" s="241">
        <v>0</v>
      </c>
    </row>
    <row r="1001" spans="1:15" ht="22.5">
      <c r="A1001" s="250"/>
      <c r="B1001" s="253"/>
      <c r="C1001" s="468" t="s">
        <v>909</v>
      </c>
      <c r="D1001" s="469"/>
      <c r="E1001" s="254">
        <v>0</v>
      </c>
      <c r="F1001" s="359"/>
      <c r="G1001" s="255"/>
      <c r="H1001" s="256"/>
      <c r="I1001" s="251"/>
      <c r="J1001" s="257"/>
      <c r="K1001" s="251"/>
      <c r="M1001" s="252" t="s">
        <v>909</v>
      </c>
      <c r="O1001" s="241"/>
    </row>
    <row r="1002" spans="1:15" ht="12.75">
      <c r="A1002" s="250"/>
      <c r="B1002" s="253"/>
      <c r="C1002" s="468" t="s">
        <v>715</v>
      </c>
      <c r="D1002" s="469"/>
      <c r="E1002" s="254">
        <v>0</v>
      </c>
      <c r="F1002" s="359"/>
      <c r="G1002" s="255"/>
      <c r="H1002" s="256"/>
      <c r="I1002" s="251"/>
      <c r="J1002" s="257"/>
      <c r="K1002" s="251"/>
      <c r="M1002" s="252" t="s">
        <v>715</v>
      </c>
      <c r="O1002" s="241"/>
    </row>
    <row r="1003" spans="1:15" ht="12.75">
      <c r="A1003" s="250"/>
      <c r="B1003" s="253"/>
      <c r="C1003" s="468" t="s">
        <v>910</v>
      </c>
      <c r="D1003" s="469"/>
      <c r="E1003" s="254">
        <v>70.4</v>
      </c>
      <c r="F1003" s="359"/>
      <c r="G1003" s="255"/>
      <c r="H1003" s="256"/>
      <c r="I1003" s="251"/>
      <c r="J1003" s="257"/>
      <c r="K1003" s="251"/>
      <c r="M1003" s="252" t="s">
        <v>910</v>
      </c>
      <c r="O1003" s="241"/>
    </row>
    <row r="1004" spans="1:80" ht="22.5">
      <c r="A1004" s="242">
        <v>189</v>
      </c>
      <c r="B1004" s="243" t="s">
        <v>911</v>
      </c>
      <c r="C1004" s="244" t="s">
        <v>912</v>
      </c>
      <c r="D1004" s="245" t="s">
        <v>120</v>
      </c>
      <c r="E1004" s="246">
        <v>42.54</v>
      </c>
      <c r="F1004" s="358"/>
      <c r="G1004" s="247">
        <f>E1004*F1004</f>
        <v>0</v>
      </c>
      <c r="H1004" s="248">
        <v>0.00203</v>
      </c>
      <c r="I1004" s="249">
        <f>E1004*H1004</f>
        <v>0.08635620000000001</v>
      </c>
      <c r="J1004" s="248">
        <v>0</v>
      </c>
      <c r="K1004" s="249">
        <f>E1004*J1004</f>
        <v>0</v>
      </c>
      <c r="O1004" s="241">
        <v>2</v>
      </c>
      <c r="AA1004" s="214">
        <v>1</v>
      </c>
      <c r="AB1004" s="214">
        <v>7</v>
      </c>
      <c r="AC1004" s="214">
        <v>7</v>
      </c>
      <c r="AZ1004" s="214">
        <v>2</v>
      </c>
      <c r="BA1004" s="214">
        <f>IF(AZ1004=1,G1004,0)</f>
        <v>0</v>
      </c>
      <c r="BB1004" s="214">
        <f>IF(AZ1004=2,G1004,0)</f>
        <v>0</v>
      </c>
      <c r="BC1004" s="214">
        <f>IF(AZ1004=3,G1004,0)</f>
        <v>0</v>
      </c>
      <c r="BD1004" s="214">
        <f>IF(AZ1004=4,G1004,0)</f>
        <v>0</v>
      </c>
      <c r="BE1004" s="214">
        <f>IF(AZ1004=5,G1004,0)</f>
        <v>0</v>
      </c>
      <c r="CA1004" s="241">
        <v>1</v>
      </c>
      <c r="CB1004" s="241">
        <v>7</v>
      </c>
    </row>
    <row r="1005" spans="1:15" ht="12.75">
      <c r="A1005" s="250"/>
      <c r="B1005" s="253"/>
      <c r="C1005" s="468" t="s">
        <v>715</v>
      </c>
      <c r="D1005" s="469"/>
      <c r="E1005" s="254">
        <v>0</v>
      </c>
      <c r="F1005" s="359"/>
      <c r="G1005" s="255"/>
      <c r="H1005" s="256"/>
      <c r="I1005" s="251"/>
      <c r="J1005" s="257"/>
      <c r="K1005" s="251"/>
      <c r="M1005" s="252" t="s">
        <v>715</v>
      </c>
      <c r="O1005" s="241"/>
    </row>
    <row r="1006" spans="1:15" ht="12.75">
      <c r="A1006" s="250"/>
      <c r="B1006" s="253"/>
      <c r="C1006" s="468" t="s">
        <v>875</v>
      </c>
      <c r="D1006" s="469"/>
      <c r="E1006" s="254">
        <v>0</v>
      </c>
      <c r="F1006" s="359"/>
      <c r="G1006" s="255"/>
      <c r="H1006" s="256"/>
      <c r="I1006" s="251"/>
      <c r="J1006" s="257"/>
      <c r="K1006" s="251"/>
      <c r="M1006" s="252" t="s">
        <v>875</v>
      </c>
      <c r="O1006" s="241"/>
    </row>
    <row r="1007" spans="1:15" ht="12.75">
      <c r="A1007" s="250"/>
      <c r="B1007" s="253"/>
      <c r="C1007" s="468" t="s">
        <v>181</v>
      </c>
      <c r="D1007" s="469"/>
      <c r="E1007" s="254">
        <v>0</v>
      </c>
      <c r="F1007" s="359"/>
      <c r="G1007" s="255"/>
      <c r="H1007" s="256"/>
      <c r="I1007" s="251"/>
      <c r="J1007" s="257"/>
      <c r="K1007" s="251"/>
      <c r="M1007" s="252" t="s">
        <v>181</v>
      </c>
      <c r="O1007" s="241"/>
    </row>
    <row r="1008" spans="1:15" ht="12.75">
      <c r="A1008" s="250"/>
      <c r="B1008" s="253"/>
      <c r="C1008" s="468" t="s">
        <v>876</v>
      </c>
      <c r="D1008" s="469"/>
      <c r="E1008" s="254">
        <v>5.75</v>
      </c>
      <c r="F1008" s="359"/>
      <c r="G1008" s="255"/>
      <c r="H1008" s="256"/>
      <c r="I1008" s="251"/>
      <c r="J1008" s="257"/>
      <c r="K1008" s="251"/>
      <c r="M1008" s="252" t="s">
        <v>876</v>
      </c>
      <c r="O1008" s="241"/>
    </row>
    <row r="1009" spans="1:15" ht="12.75">
      <c r="A1009" s="250"/>
      <c r="B1009" s="253"/>
      <c r="C1009" s="468" t="s">
        <v>185</v>
      </c>
      <c r="D1009" s="469"/>
      <c r="E1009" s="254">
        <v>0</v>
      </c>
      <c r="F1009" s="359"/>
      <c r="G1009" s="255"/>
      <c r="H1009" s="256"/>
      <c r="I1009" s="251"/>
      <c r="J1009" s="257"/>
      <c r="K1009" s="251"/>
      <c r="M1009" s="252">
        <v>0</v>
      </c>
      <c r="O1009" s="241"/>
    </row>
    <row r="1010" spans="1:15" ht="12.75">
      <c r="A1010" s="250"/>
      <c r="B1010" s="253"/>
      <c r="C1010" s="468" t="s">
        <v>186</v>
      </c>
      <c r="D1010" s="469"/>
      <c r="E1010" s="254">
        <v>0</v>
      </c>
      <c r="F1010" s="359"/>
      <c r="G1010" s="255"/>
      <c r="H1010" s="256"/>
      <c r="I1010" s="251"/>
      <c r="J1010" s="257"/>
      <c r="K1010" s="251"/>
      <c r="M1010" s="252" t="s">
        <v>186</v>
      </c>
      <c r="O1010" s="241"/>
    </row>
    <row r="1011" spans="1:15" ht="12.75">
      <c r="A1011" s="250"/>
      <c r="B1011" s="253"/>
      <c r="C1011" s="468" t="s">
        <v>877</v>
      </c>
      <c r="D1011" s="469"/>
      <c r="E1011" s="254">
        <v>1.15</v>
      </c>
      <c r="F1011" s="359"/>
      <c r="G1011" s="255"/>
      <c r="H1011" s="256"/>
      <c r="I1011" s="251"/>
      <c r="J1011" s="257"/>
      <c r="K1011" s="251"/>
      <c r="M1011" s="252" t="s">
        <v>877</v>
      </c>
      <c r="O1011" s="241"/>
    </row>
    <row r="1012" spans="1:15" ht="12.75">
      <c r="A1012" s="250"/>
      <c r="B1012" s="253"/>
      <c r="C1012" s="468" t="s">
        <v>878</v>
      </c>
      <c r="D1012" s="469"/>
      <c r="E1012" s="254">
        <v>31.2</v>
      </c>
      <c r="F1012" s="359"/>
      <c r="G1012" s="255"/>
      <c r="H1012" s="256"/>
      <c r="I1012" s="251"/>
      <c r="J1012" s="257"/>
      <c r="K1012" s="251"/>
      <c r="M1012" s="252" t="s">
        <v>878</v>
      </c>
      <c r="O1012" s="241"/>
    </row>
    <row r="1013" spans="1:15" ht="12.75">
      <c r="A1013" s="250"/>
      <c r="B1013" s="253"/>
      <c r="C1013" s="468" t="s">
        <v>879</v>
      </c>
      <c r="D1013" s="469"/>
      <c r="E1013" s="254">
        <v>4.44</v>
      </c>
      <c r="F1013" s="359"/>
      <c r="G1013" s="255"/>
      <c r="H1013" s="256"/>
      <c r="I1013" s="251"/>
      <c r="J1013" s="257"/>
      <c r="K1013" s="251"/>
      <c r="M1013" s="252" t="s">
        <v>879</v>
      </c>
      <c r="O1013" s="241"/>
    </row>
    <row r="1014" spans="1:15" ht="12.75">
      <c r="A1014" s="250"/>
      <c r="B1014" s="253"/>
      <c r="C1014" s="470" t="s">
        <v>128</v>
      </c>
      <c r="D1014" s="469"/>
      <c r="E1014" s="278">
        <v>42.54</v>
      </c>
      <c r="F1014" s="359"/>
      <c r="G1014" s="255"/>
      <c r="H1014" s="256"/>
      <c r="I1014" s="251"/>
      <c r="J1014" s="257"/>
      <c r="K1014" s="251"/>
      <c r="M1014" s="252" t="s">
        <v>128</v>
      </c>
      <c r="O1014" s="241"/>
    </row>
    <row r="1015" spans="1:80" ht="22.5">
      <c r="A1015" s="242">
        <v>190</v>
      </c>
      <c r="B1015" s="243" t="s">
        <v>913</v>
      </c>
      <c r="C1015" s="244" t="s">
        <v>914</v>
      </c>
      <c r="D1015" s="245" t="s">
        <v>120</v>
      </c>
      <c r="E1015" s="246">
        <v>37.15</v>
      </c>
      <c r="F1015" s="358"/>
      <c r="G1015" s="247">
        <f>E1015*F1015</f>
        <v>0</v>
      </c>
      <c r="H1015" s="248">
        <v>0.00203</v>
      </c>
      <c r="I1015" s="249">
        <f>E1015*H1015</f>
        <v>0.0754145</v>
      </c>
      <c r="J1015" s="248">
        <v>0</v>
      </c>
      <c r="K1015" s="249">
        <f>E1015*J1015</f>
        <v>0</v>
      </c>
      <c r="O1015" s="241">
        <v>2</v>
      </c>
      <c r="AA1015" s="214">
        <v>1</v>
      </c>
      <c r="AB1015" s="214">
        <v>7</v>
      </c>
      <c r="AC1015" s="214">
        <v>7</v>
      </c>
      <c r="AZ1015" s="214">
        <v>2</v>
      </c>
      <c r="BA1015" s="214">
        <f>IF(AZ1015=1,G1015,0)</f>
        <v>0</v>
      </c>
      <c r="BB1015" s="214">
        <f>IF(AZ1015=2,G1015,0)</f>
        <v>0</v>
      </c>
      <c r="BC1015" s="214">
        <f>IF(AZ1015=3,G1015,0)</f>
        <v>0</v>
      </c>
      <c r="BD1015" s="214">
        <f>IF(AZ1015=4,G1015,0)</f>
        <v>0</v>
      </c>
      <c r="BE1015" s="214">
        <f>IF(AZ1015=5,G1015,0)</f>
        <v>0</v>
      </c>
      <c r="CA1015" s="241">
        <v>1</v>
      </c>
      <c r="CB1015" s="241">
        <v>7</v>
      </c>
    </row>
    <row r="1016" spans="1:15" ht="12.75">
      <c r="A1016" s="250"/>
      <c r="B1016" s="253"/>
      <c r="C1016" s="468" t="s">
        <v>715</v>
      </c>
      <c r="D1016" s="469"/>
      <c r="E1016" s="254">
        <v>0</v>
      </c>
      <c r="F1016" s="359"/>
      <c r="G1016" s="255"/>
      <c r="H1016" s="256"/>
      <c r="I1016" s="251"/>
      <c r="J1016" s="257"/>
      <c r="K1016" s="251"/>
      <c r="M1016" s="252" t="s">
        <v>715</v>
      </c>
      <c r="O1016" s="241"/>
    </row>
    <row r="1017" spans="1:15" ht="12.75">
      <c r="A1017" s="250"/>
      <c r="B1017" s="253"/>
      <c r="C1017" s="468" t="s">
        <v>880</v>
      </c>
      <c r="D1017" s="469"/>
      <c r="E1017" s="254">
        <v>0</v>
      </c>
      <c r="F1017" s="359"/>
      <c r="G1017" s="255"/>
      <c r="H1017" s="256"/>
      <c r="I1017" s="251"/>
      <c r="J1017" s="257"/>
      <c r="K1017" s="251"/>
      <c r="M1017" s="252" t="s">
        <v>880</v>
      </c>
      <c r="O1017" s="241"/>
    </row>
    <row r="1018" spans="1:15" ht="12.75">
      <c r="A1018" s="250"/>
      <c r="B1018" s="253"/>
      <c r="C1018" s="468" t="s">
        <v>186</v>
      </c>
      <c r="D1018" s="469"/>
      <c r="E1018" s="254">
        <v>0</v>
      </c>
      <c r="F1018" s="359"/>
      <c r="G1018" s="255"/>
      <c r="H1018" s="256"/>
      <c r="I1018" s="251"/>
      <c r="J1018" s="257"/>
      <c r="K1018" s="251"/>
      <c r="M1018" s="252" t="s">
        <v>186</v>
      </c>
      <c r="O1018" s="241"/>
    </row>
    <row r="1019" spans="1:15" ht="12.75">
      <c r="A1019" s="250"/>
      <c r="B1019" s="253"/>
      <c r="C1019" s="468" t="s">
        <v>881</v>
      </c>
      <c r="D1019" s="469"/>
      <c r="E1019" s="254">
        <v>22.2</v>
      </c>
      <c r="F1019" s="359"/>
      <c r="G1019" s="255"/>
      <c r="H1019" s="256"/>
      <c r="I1019" s="251"/>
      <c r="J1019" s="257"/>
      <c r="K1019" s="251"/>
      <c r="M1019" s="252" t="s">
        <v>881</v>
      </c>
      <c r="O1019" s="241"/>
    </row>
    <row r="1020" spans="1:15" ht="12.75">
      <c r="A1020" s="250"/>
      <c r="B1020" s="253"/>
      <c r="C1020" s="468" t="s">
        <v>882</v>
      </c>
      <c r="D1020" s="469"/>
      <c r="E1020" s="254">
        <v>14.4</v>
      </c>
      <c r="F1020" s="359"/>
      <c r="G1020" s="255"/>
      <c r="H1020" s="256"/>
      <c r="I1020" s="251"/>
      <c r="J1020" s="257"/>
      <c r="K1020" s="251"/>
      <c r="M1020" s="252" t="s">
        <v>882</v>
      </c>
      <c r="O1020" s="241"/>
    </row>
    <row r="1021" spans="1:15" ht="12.75">
      <c r="A1021" s="250"/>
      <c r="B1021" s="253"/>
      <c r="C1021" s="468" t="s">
        <v>883</v>
      </c>
      <c r="D1021" s="469"/>
      <c r="E1021" s="254">
        <v>0.55</v>
      </c>
      <c r="F1021" s="359"/>
      <c r="G1021" s="255"/>
      <c r="H1021" s="256"/>
      <c r="I1021" s="251"/>
      <c r="J1021" s="257"/>
      <c r="K1021" s="251"/>
      <c r="M1021" s="252" t="s">
        <v>883</v>
      </c>
      <c r="O1021" s="241"/>
    </row>
    <row r="1022" spans="1:15" ht="12.75">
      <c r="A1022" s="250"/>
      <c r="B1022" s="253"/>
      <c r="C1022" s="470" t="s">
        <v>128</v>
      </c>
      <c r="D1022" s="469"/>
      <c r="E1022" s="278">
        <v>37.15</v>
      </c>
      <c r="F1022" s="359"/>
      <c r="G1022" s="255"/>
      <c r="H1022" s="256"/>
      <c r="I1022" s="251"/>
      <c r="J1022" s="257"/>
      <c r="K1022" s="251"/>
      <c r="M1022" s="252" t="s">
        <v>128</v>
      </c>
      <c r="O1022" s="241"/>
    </row>
    <row r="1023" spans="1:80" ht="22.5">
      <c r="A1023" s="242">
        <v>191</v>
      </c>
      <c r="B1023" s="243" t="s">
        <v>915</v>
      </c>
      <c r="C1023" s="244" t="s">
        <v>916</v>
      </c>
      <c r="D1023" s="245" t="s">
        <v>120</v>
      </c>
      <c r="E1023" s="246">
        <v>72.72</v>
      </c>
      <c r="F1023" s="358"/>
      <c r="G1023" s="247">
        <f>E1023*F1023</f>
        <v>0</v>
      </c>
      <c r="H1023" s="248">
        <v>0.00203</v>
      </c>
      <c r="I1023" s="249">
        <f>E1023*H1023</f>
        <v>0.14762160000000002</v>
      </c>
      <c r="J1023" s="248">
        <v>0</v>
      </c>
      <c r="K1023" s="249">
        <f>E1023*J1023</f>
        <v>0</v>
      </c>
      <c r="O1023" s="241">
        <v>2</v>
      </c>
      <c r="AA1023" s="214">
        <v>1</v>
      </c>
      <c r="AB1023" s="214">
        <v>7</v>
      </c>
      <c r="AC1023" s="214">
        <v>7</v>
      </c>
      <c r="AZ1023" s="214">
        <v>2</v>
      </c>
      <c r="BA1023" s="214">
        <f>IF(AZ1023=1,G1023,0)</f>
        <v>0</v>
      </c>
      <c r="BB1023" s="214">
        <f>IF(AZ1023=2,G1023,0)</f>
        <v>0</v>
      </c>
      <c r="BC1023" s="214">
        <f>IF(AZ1023=3,G1023,0)</f>
        <v>0</v>
      </c>
      <c r="BD1023" s="214">
        <f>IF(AZ1023=4,G1023,0)</f>
        <v>0</v>
      </c>
      <c r="BE1023" s="214">
        <f>IF(AZ1023=5,G1023,0)</f>
        <v>0</v>
      </c>
      <c r="CA1023" s="241">
        <v>1</v>
      </c>
      <c r="CB1023" s="241">
        <v>7</v>
      </c>
    </row>
    <row r="1024" spans="1:15" ht="12.75">
      <c r="A1024" s="250"/>
      <c r="B1024" s="253"/>
      <c r="C1024" s="468" t="s">
        <v>715</v>
      </c>
      <c r="D1024" s="469"/>
      <c r="E1024" s="254">
        <v>0</v>
      </c>
      <c r="F1024" s="359"/>
      <c r="G1024" s="255"/>
      <c r="H1024" s="256"/>
      <c r="I1024" s="251"/>
      <c r="J1024" s="257"/>
      <c r="K1024" s="251"/>
      <c r="M1024" s="252" t="s">
        <v>715</v>
      </c>
      <c r="O1024" s="241"/>
    </row>
    <row r="1025" spans="1:15" ht="12.75">
      <c r="A1025" s="250"/>
      <c r="B1025" s="253"/>
      <c r="C1025" s="468" t="s">
        <v>884</v>
      </c>
      <c r="D1025" s="469"/>
      <c r="E1025" s="254">
        <v>0</v>
      </c>
      <c r="F1025" s="359"/>
      <c r="G1025" s="255"/>
      <c r="H1025" s="256"/>
      <c r="I1025" s="251"/>
      <c r="J1025" s="257"/>
      <c r="K1025" s="251"/>
      <c r="M1025" s="252" t="s">
        <v>884</v>
      </c>
      <c r="O1025" s="241"/>
    </row>
    <row r="1026" spans="1:15" ht="12.75">
      <c r="A1026" s="250"/>
      <c r="B1026" s="253"/>
      <c r="C1026" s="468" t="s">
        <v>186</v>
      </c>
      <c r="D1026" s="469"/>
      <c r="E1026" s="254">
        <v>0</v>
      </c>
      <c r="F1026" s="359"/>
      <c r="G1026" s="255"/>
      <c r="H1026" s="256"/>
      <c r="I1026" s="251"/>
      <c r="J1026" s="257"/>
      <c r="K1026" s="251"/>
      <c r="M1026" s="252" t="s">
        <v>186</v>
      </c>
      <c r="O1026" s="241"/>
    </row>
    <row r="1027" spans="1:15" ht="12.75">
      <c r="A1027" s="250"/>
      <c r="B1027" s="253"/>
      <c r="C1027" s="468" t="s">
        <v>885</v>
      </c>
      <c r="D1027" s="469"/>
      <c r="E1027" s="254">
        <v>3</v>
      </c>
      <c r="F1027" s="359"/>
      <c r="G1027" s="255"/>
      <c r="H1027" s="256"/>
      <c r="I1027" s="251"/>
      <c r="J1027" s="257"/>
      <c r="K1027" s="251"/>
      <c r="M1027" s="252" t="s">
        <v>885</v>
      </c>
      <c r="O1027" s="241"/>
    </row>
    <row r="1028" spans="1:15" ht="12.75">
      <c r="A1028" s="250"/>
      <c r="B1028" s="253"/>
      <c r="C1028" s="468" t="s">
        <v>886</v>
      </c>
      <c r="D1028" s="469"/>
      <c r="E1028" s="254">
        <v>5.22</v>
      </c>
      <c r="F1028" s="359"/>
      <c r="G1028" s="255"/>
      <c r="H1028" s="256"/>
      <c r="I1028" s="251"/>
      <c r="J1028" s="257"/>
      <c r="K1028" s="251"/>
      <c r="M1028" s="252" t="s">
        <v>886</v>
      </c>
      <c r="O1028" s="241"/>
    </row>
    <row r="1029" spans="1:15" ht="12.75">
      <c r="A1029" s="250"/>
      <c r="B1029" s="253"/>
      <c r="C1029" s="468" t="s">
        <v>887</v>
      </c>
      <c r="D1029" s="469"/>
      <c r="E1029" s="254">
        <v>3.6</v>
      </c>
      <c r="F1029" s="359"/>
      <c r="G1029" s="255"/>
      <c r="H1029" s="256"/>
      <c r="I1029" s="251"/>
      <c r="J1029" s="257"/>
      <c r="K1029" s="251"/>
      <c r="M1029" s="252" t="s">
        <v>887</v>
      </c>
      <c r="O1029" s="241"/>
    </row>
    <row r="1030" spans="1:15" ht="12.75">
      <c r="A1030" s="250"/>
      <c r="B1030" s="253"/>
      <c r="C1030" s="468" t="s">
        <v>888</v>
      </c>
      <c r="D1030" s="469"/>
      <c r="E1030" s="254">
        <v>8.4</v>
      </c>
      <c r="F1030" s="359"/>
      <c r="G1030" s="255"/>
      <c r="H1030" s="256"/>
      <c r="I1030" s="251"/>
      <c r="J1030" s="257"/>
      <c r="K1030" s="251"/>
      <c r="M1030" s="252" t="s">
        <v>888</v>
      </c>
      <c r="O1030" s="241"/>
    </row>
    <row r="1031" spans="1:15" ht="12.75">
      <c r="A1031" s="250"/>
      <c r="B1031" s="253"/>
      <c r="C1031" s="468" t="s">
        <v>889</v>
      </c>
      <c r="D1031" s="469"/>
      <c r="E1031" s="254">
        <v>4.5</v>
      </c>
      <c r="F1031" s="359"/>
      <c r="G1031" s="255"/>
      <c r="H1031" s="256"/>
      <c r="I1031" s="251"/>
      <c r="J1031" s="257"/>
      <c r="K1031" s="251"/>
      <c r="M1031" s="252" t="s">
        <v>889</v>
      </c>
      <c r="O1031" s="241"/>
    </row>
    <row r="1032" spans="1:15" ht="12.75">
      <c r="A1032" s="250"/>
      <c r="B1032" s="253"/>
      <c r="C1032" s="468" t="s">
        <v>890</v>
      </c>
      <c r="D1032" s="469"/>
      <c r="E1032" s="254">
        <v>1.65</v>
      </c>
      <c r="F1032" s="359"/>
      <c r="G1032" s="255"/>
      <c r="H1032" s="256"/>
      <c r="I1032" s="251"/>
      <c r="J1032" s="257"/>
      <c r="K1032" s="251"/>
      <c r="M1032" s="252" t="s">
        <v>890</v>
      </c>
      <c r="O1032" s="241"/>
    </row>
    <row r="1033" spans="1:15" ht="12.75">
      <c r="A1033" s="250"/>
      <c r="B1033" s="253"/>
      <c r="C1033" s="468" t="s">
        <v>891</v>
      </c>
      <c r="D1033" s="469"/>
      <c r="E1033" s="254">
        <v>24</v>
      </c>
      <c r="F1033" s="359"/>
      <c r="G1033" s="255"/>
      <c r="H1033" s="256"/>
      <c r="I1033" s="251"/>
      <c r="J1033" s="257"/>
      <c r="K1033" s="251"/>
      <c r="M1033" s="252" t="s">
        <v>891</v>
      </c>
      <c r="O1033" s="241"/>
    </row>
    <row r="1034" spans="1:15" ht="12.75">
      <c r="A1034" s="250"/>
      <c r="B1034" s="253"/>
      <c r="C1034" s="468" t="s">
        <v>892</v>
      </c>
      <c r="D1034" s="469"/>
      <c r="E1034" s="254">
        <v>7.8</v>
      </c>
      <c r="F1034" s="359"/>
      <c r="G1034" s="255"/>
      <c r="H1034" s="256"/>
      <c r="I1034" s="251"/>
      <c r="J1034" s="257"/>
      <c r="K1034" s="251"/>
      <c r="M1034" s="252" t="s">
        <v>892</v>
      </c>
      <c r="O1034" s="241"/>
    </row>
    <row r="1035" spans="1:15" ht="12.75">
      <c r="A1035" s="250"/>
      <c r="B1035" s="253"/>
      <c r="C1035" s="468" t="s">
        <v>893</v>
      </c>
      <c r="D1035" s="469"/>
      <c r="E1035" s="254">
        <v>12</v>
      </c>
      <c r="F1035" s="359"/>
      <c r="G1035" s="255"/>
      <c r="H1035" s="256"/>
      <c r="I1035" s="251"/>
      <c r="J1035" s="257"/>
      <c r="K1035" s="251"/>
      <c r="M1035" s="252" t="s">
        <v>893</v>
      </c>
      <c r="O1035" s="241"/>
    </row>
    <row r="1036" spans="1:15" ht="12.75">
      <c r="A1036" s="250"/>
      <c r="B1036" s="253"/>
      <c r="C1036" s="468" t="s">
        <v>894</v>
      </c>
      <c r="D1036" s="469"/>
      <c r="E1036" s="254">
        <v>1.2</v>
      </c>
      <c r="F1036" s="359"/>
      <c r="G1036" s="255"/>
      <c r="H1036" s="256"/>
      <c r="I1036" s="251"/>
      <c r="J1036" s="257"/>
      <c r="K1036" s="251"/>
      <c r="M1036" s="252" t="s">
        <v>894</v>
      </c>
      <c r="O1036" s="241"/>
    </row>
    <row r="1037" spans="1:15" ht="12.75">
      <c r="A1037" s="250"/>
      <c r="B1037" s="253"/>
      <c r="C1037" s="468" t="s">
        <v>895</v>
      </c>
      <c r="D1037" s="469"/>
      <c r="E1037" s="254">
        <v>1.35</v>
      </c>
      <c r="F1037" s="359"/>
      <c r="G1037" s="255"/>
      <c r="H1037" s="256"/>
      <c r="I1037" s="251"/>
      <c r="J1037" s="257"/>
      <c r="K1037" s="251"/>
      <c r="M1037" s="252" t="s">
        <v>895</v>
      </c>
      <c r="O1037" s="241"/>
    </row>
    <row r="1038" spans="1:15" ht="12.75">
      <c r="A1038" s="250"/>
      <c r="B1038" s="253"/>
      <c r="C1038" s="470" t="s">
        <v>128</v>
      </c>
      <c r="D1038" s="469"/>
      <c r="E1038" s="278">
        <v>72.71999999999998</v>
      </c>
      <c r="F1038" s="359"/>
      <c r="G1038" s="255"/>
      <c r="H1038" s="256"/>
      <c r="I1038" s="251"/>
      <c r="J1038" s="257"/>
      <c r="K1038" s="251"/>
      <c r="M1038" s="252" t="s">
        <v>128</v>
      </c>
      <c r="O1038" s="241"/>
    </row>
    <row r="1039" spans="1:80" ht="22.5">
      <c r="A1039" s="242">
        <v>192</v>
      </c>
      <c r="B1039" s="243" t="s">
        <v>917</v>
      </c>
      <c r="C1039" s="244" t="s">
        <v>918</v>
      </c>
      <c r="D1039" s="245" t="s">
        <v>120</v>
      </c>
      <c r="E1039" s="246">
        <v>13.45</v>
      </c>
      <c r="F1039" s="358"/>
      <c r="G1039" s="247">
        <f>E1039*F1039</f>
        <v>0</v>
      </c>
      <c r="H1039" s="248">
        <v>0.00203</v>
      </c>
      <c r="I1039" s="249">
        <f>E1039*H1039</f>
        <v>0.0273035</v>
      </c>
      <c r="J1039" s="248">
        <v>0</v>
      </c>
      <c r="K1039" s="249">
        <f>E1039*J1039</f>
        <v>0</v>
      </c>
      <c r="O1039" s="241">
        <v>2</v>
      </c>
      <c r="AA1039" s="214">
        <v>1</v>
      </c>
      <c r="AB1039" s="214">
        <v>7</v>
      </c>
      <c r="AC1039" s="214">
        <v>7</v>
      </c>
      <c r="AZ1039" s="214">
        <v>2</v>
      </c>
      <c r="BA1039" s="214">
        <f>IF(AZ1039=1,G1039,0)</f>
        <v>0</v>
      </c>
      <c r="BB1039" s="214">
        <f>IF(AZ1039=2,G1039,0)</f>
        <v>0</v>
      </c>
      <c r="BC1039" s="214">
        <f>IF(AZ1039=3,G1039,0)</f>
        <v>0</v>
      </c>
      <c r="BD1039" s="214">
        <f>IF(AZ1039=4,G1039,0)</f>
        <v>0</v>
      </c>
      <c r="BE1039" s="214">
        <f>IF(AZ1039=5,G1039,0)</f>
        <v>0</v>
      </c>
      <c r="CA1039" s="241">
        <v>1</v>
      </c>
      <c r="CB1039" s="241">
        <v>7</v>
      </c>
    </row>
    <row r="1040" spans="1:15" ht="12.75">
      <c r="A1040" s="250"/>
      <c r="B1040" s="253"/>
      <c r="C1040" s="468" t="s">
        <v>715</v>
      </c>
      <c r="D1040" s="469"/>
      <c r="E1040" s="254">
        <v>0</v>
      </c>
      <c r="F1040" s="359"/>
      <c r="G1040" s="255"/>
      <c r="H1040" s="256"/>
      <c r="I1040" s="251"/>
      <c r="J1040" s="257"/>
      <c r="K1040" s="251"/>
      <c r="M1040" s="252" t="s">
        <v>715</v>
      </c>
      <c r="O1040" s="241"/>
    </row>
    <row r="1041" spans="1:15" ht="12.75">
      <c r="A1041" s="250"/>
      <c r="B1041" s="253"/>
      <c r="C1041" s="468" t="s">
        <v>896</v>
      </c>
      <c r="D1041" s="469"/>
      <c r="E1041" s="254">
        <v>0</v>
      </c>
      <c r="F1041" s="359"/>
      <c r="G1041" s="255"/>
      <c r="H1041" s="256"/>
      <c r="I1041" s="251"/>
      <c r="J1041" s="257"/>
      <c r="K1041" s="251"/>
      <c r="M1041" s="252" t="s">
        <v>896</v>
      </c>
      <c r="O1041" s="241"/>
    </row>
    <row r="1042" spans="1:15" ht="12.75">
      <c r="A1042" s="250"/>
      <c r="B1042" s="253"/>
      <c r="C1042" s="468" t="s">
        <v>186</v>
      </c>
      <c r="D1042" s="469"/>
      <c r="E1042" s="254">
        <v>0</v>
      </c>
      <c r="F1042" s="359"/>
      <c r="G1042" s="255"/>
      <c r="H1042" s="256"/>
      <c r="I1042" s="251"/>
      <c r="J1042" s="257"/>
      <c r="K1042" s="251"/>
      <c r="M1042" s="252" t="s">
        <v>186</v>
      </c>
      <c r="O1042" s="241"/>
    </row>
    <row r="1043" spans="1:15" ht="12.75">
      <c r="A1043" s="250"/>
      <c r="B1043" s="253"/>
      <c r="C1043" s="468" t="s">
        <v>897</v>
      </c>
      <c r="D1043" s="469"/>
      <c r="E1043" s="254">
        <v>1.8</v>
      </c>
      <c r="F1043" s="359"/>
      <c r="G1043" s="255"/>
      <c r="H1043" s="256"/>
      <c r="I1043" s="251"/>
      <c r="J1043" s="257"/>
      <c r="K1043" s="251"/>
      <c r="M1043" s="252" t="s">
        <v>897</v>
      </c>
      <c r="O1043" s="241"/>
    </row>
    <row r="1044" spans="1:15" ht="12.75">
      <c r="A1044" s="250"/>
      <c r="B1044" s="253"/>
      <c r="C1044" s="468" t="s">
        <v>898</v>
      </c>
      <c r="D1044" s="469"/>
      <c r="E1044" s="254">
        <v>3.6</v>
      </c>
      <c r="F1044" s="359"/>
      <c r="G1044" s="255"/>
      <c r="H1044" s="256"/>
      <c r="I1044" s="251"/>
      <c r="J1044" s="257"/>
      <c r="K1044" s="251"/>
      <c r="M1044" s="252" t="s">
        <v>898</v>
      </c>
      <c r="O1044" s="241"/>
    </row>
    <row r="1045" spans="1:15" ht="12.75">
      <c r="A1045" s="250"/>
      <c r="B1045" s="253"/>
      <c r="C1045" s="468" t="s">
        <v>899</v>
      </c>
      <c r="D1045" s="469"/>
      <c r="E1045" s="254">
        <v>7.2</v>
      </c>
      <c r="F1045" s="359"/>
      <c r="G1045" s="255"/>
      <c r="H1045" s="256"/>
      <c r="I1045" s="251"/>
      <c r="J1045" s="257"/>
      <c r="K1045" s="251"/>
      <c r="M1045" s="252" t="s">
        <v>899</v>
      </c>
      <c r="O1045" s="241"/>
    </row>
    <row r="1046" spans="1:15" ht="12.75">
      <c r="A1046" s="250"/>
      <c r="B1046" s="253"/>
      <c r="C1046" s="468" t="s">
        <v>900</v>
      </c>
      <c r="D1046" s="469"/>
      <c r="E1046" s="254">
        <v>0.85</v>
      </c>
      <c r="F1046" s="359"/>
      <c r="G1046" s="255"/>
      <c r="H1046" s="256"/>
      <c r="I1046" s="251"/>
      <c r="J1046" s="257"/>
      <c r="K1046" s="251"/>
      <c r="M1046" s="252" t="s">
        <v>900</v>
      </c>
      <c r="O1046" s="241"/>
    </row>
    <row r="1047" spans="1:15" ht="12.75">
      <c r="A1047" s="250"/>
      <c r="B1047" s="253"/>
      <c r="C1047" s="470" t="s">
        <v>128</v>
      </c>
      <c r="D1047" s="469"/>
      <c r="E1047" s="278">
        <v>13.450000000000001</v>
      </c>
      <c r="F1047" s="359"/>
      <c r="G1047" s="255"/>
      <c r="H1047" s="256"/>
      <c r="I1047" s="251"/>
      <c r="J1047" s="257"/>
      <c r="K1047" s="251"/>
      <c r="M1047" s="252" t="s">
        <v>128</v>
      </c>
      <c r="O1047" s="241"/>
    </row>
    <row r="1048" spans="1:80" ht="22.5">
      <c r="A1048" s="242">
        <v>193</v>
      </c>
      <c r="B1048" s="243" t="s">
        <v>919</v>
      </c>
      <c r="C1048" s="244" t="s">
        <v>920</v>
      </c>
      <c r="D1048" s="245" t="s">
        <v>120</v>
      </c>
      <c r="E1048" s="246">
        <v>27.4</v>
      </c>
      <c r="F1048" s="358"/>
      <c r="G1048" s="247">
        <f>E1048*F1048</f>
        <v>0</v>
      </c>
      <c r="H1048" s="248">
        <v>0.00203</v>
      </c>
      <c r="I1048" s="249">
        <f>E1048*H1048</f>
        <v>0.055622</v>
      </c>
      <c r="J1048" s="248">
        <v>0</v>
      </c>
      <c r="K1048" s="249">
        <f>E1048*J1048</f>
        <v>0</v>
      </c>
      <c r="O1048" s="241">
        <v>2</v>
      </c>
      <c r="AA1048" s="214">
        <v>1</v>
      </c>
      <c r="AB1048" s="214">
        <v>7</v>
      </c>
      <c r="AC1048" s="214">
        <v>7</v>
      </c>
      <c r="AZ1048" s="214">
        <v>2</v>
      </c>
      <c r="BA1048" s="214">
        <f>IF(AZ1048=1,G1048,0)</f>
        <v>0</v>
      </c>
      <c r="BB1048" s="214">
        <f>IF(AZ1048=2,G1048,0)</f>
        <v>0</v>
      </c>
      <c r="BC1048" s="214">
        <f>IF(AZ1048=3,G1048,0)</f>
        <v>0</v>
      </c>
      <c r="BD1048" s="214">
        <f>IF(AZ1048=4,G1048,0)</f>
        <v>0</v>
      </c>
      <c r="BE1048" s="214">
        <f>IF(AZ1048=5,G1048,0)</f>
        <v>0</v>
      </c>
      <c r="CA1048" s="241">
        <v>1</v>
      </c>
      <c r="CB1048" s="241">
        <v>7</v>
      </c>
    </row>
    <row r="1049" spans="1:15" ht="12.75">
      <c r="A1049" s="250"/>
      <c r="B1049" s="253"/>
      <c r="C1049" s="468" t="s">
        <v>715</v>
      </c>
      <c r="D1049" s="469"/>
      <c r="E1049" s="254">
        <v>0</v>
      </c>
      <c r="F1049" s="359"/>
      <c r="G1049" s="255"/>
      <c r="H1049" s="256"/>
      <c r="I1049" s="251"/>
      <c r="J1049" s="257"/>
      <c r="K1049" s="251"/>
      <c r="M1049" s="252" t="s">
        <v>715</v>
      </c>
      <c r="O1049" s="241"/>
    </row>
    <row r="1050" spans="1:15" ht="12.75">
      <c r="A1050" s="250"/>
      <c r="B1050" s="253"/>
      <c r="C1050" s="468" t="s">
        <v>871</v>
      </c>
      <c r="D1050" s="469"/>
      <c r="E1050" s="254">
        <v>27.4</v>
      </c>
      <c r="F1050" s="359"/>
      <c r="G1050" s="255"/>
      <c r="H1050" s="256"/>
      <c r="I1050" s="251"/>
      <c r="J1050" s="257"/>
      <c r="K1050" s="251"/>
      <c r="M1050" s="252" t="s">
        <v>871</v>
      </c>
      <c r="O1050" s="241"/>
    </row>
    <row r="1051" spans="1:80" ht="22.5">
      <c r="A1051" s="242">
        <v>194</v>
      </c>
      <c r="B1051" s="243" t="s">
        <v>921</v>
      </c>
      <c r="C1051" s="244" t="s">
        <v>922</v>
      </c>
      <c r="D1051" s="245" t="s">
        <v>120</v>
      </c>
      <c r="E1051" s="246">
        <v>28</v>
      </c>
      <c r="F1051" s="358"/>
      <c r="G1051" s="247">
        <f>E1051*F1051</f>
        <v>0</v>
      </c>
      <c r="H1051" s="248">
        <v>0.00203</v>
      </c>
      <c r="I1051" s="249">
        <f>E1051*H1051</f>
        <v>0.05684</v>
      </c>
      <c r="J1051" s="248">
        <v>0</v>
      </c>
      <c r="K1051" s="249">
        <f>E1051*J1051</f>
        <v>0</v>
      </c>
      <c r="O1051" s="241">
        <v>2</v>
      </c>
      <c r="AA1051" s="214">
        <v>1</v>
      </c>
      <c r="AB1051" s="214">
        <v>7</v>
      </c>
      <c r="AC1051" s="214">
        <v>7</v>
      </c>
      <c r="AZ1051" s="214">
        <v>2</v>
      </c>
      <c r="BA1051" s="214">
        <f>IF(AZ1051=1,G1051,0)</f>
        <v>0</v>
      </c>
      <c r="BB1051" s="214">
        <f>IF(AZ1051=2,G1051,0)</f>
        <v>0</v>
      </c>
      <c r="BC1051" s="214">
        <f>IF(AZ1051=3,G1051,0)</f>
        <v>0</v>
      </c>
      <c r="BD1051" s="214">
        <f>IF(AZ1051=4,G1051,0)</f>
        <v>0</v>
      </c>
      <c r="BE1051" s="214">
        <f>IF(AZ1051=5,G1051,0)</f>
        <v>0</v>
      </c>
      <c r="CA1051" s="241">
        <v>1</v>
      </c>
      <c r="CB1051" s="241">
        <v>7</v>
      </c>
    </row>
    <row r="1052" spans="1:15" ht="12.75">
      <c r="A1052" s="250"/>
      <c r="B1052" s="253"/>
      <c r="C1052" s="468" t="s">
        <v>715</v>
      </c>
      <c r="D1052" s="469"/>
      <c r="E1052" s="254">
        <v>0</v>
      </c>
      <c r="F1052" s="359"/>
      <c r="G1052" s="255"/>
      <c r="H1052" s="256"/>
      <c r="I1052" s="251"/>
      <c r="J1052" s="257"/>
      <c r="K1052" s="251"/>
      <c r="M1052" s="252" t="s">
        <v>715</v>
      </c>
      <c r="O1052" s="241"/>
    </row>
    <row r="1053" spans="1:15" ht="12.75">
      <c r="A1053" s="250"/>
      <c r="B1053" s="253"/>
      <c r="C1053" s="468" t="s">
        <v>872</v>
      </c>
      <c r="D1053" s="469"/>
      <c r="E1053" s="254">
        <v>28</v>
      </c>
      <c r="F1053" s="359"/>
      <c r="G1053" s="255"/>
      <c r="H1053" s="256"/>
      <c r="I1053" s="251"/>
      <c r="J1053" s="257"/>
      <c r="K1053" s="251"/>
      <c r="M1053" s="252" t="s">
        <v>872</v>
      </c>
      <c r="O1053" s="241"/>
    </row>
    <row r="1054" spans="1:80" ht="22.5">
      <c r="A1054" s="242">
        <v>195</v>
      </c>
      <c r="B1054" s="243" t="s">
        <v>923</v>
      </c>
      <c r="C1054" s="244" t="s">
        <v>924</v>
      </c>
      <c r="D1054" s="245" t="s">
        <v>120</v>
      </c>
      <c r="E1054" s="246">
        <v>143.2</v>
      </c>
      <c r="F1054" s="358"/>
      <c r="G1054" s="247">
        <f>E1054*F1054</f>
        <v>0</v>
      </c>
      <c r="H1054" s="248">
        <v>0.00044</v>
      </c>
      <c r="I1054" s="249">
        <f>E1054*H1054</f>
        <v>0.063008</v>
      </c>
      <c r="J1054" s="248">
        <v>0</v>
      </c>
      <c r="K1054" s="249">
        <f>E1054*J1054</f>
        <v>0</v>
      </c>
      <c r="O1054" s="241">
        <v>2</v>
      </c>
      <c r="AA1054" s="214">
        <v>1</v>
      </c>
      <c r="AB1054" s="214">
        <v>7</v>
      </c>
      <c r="AC1054" s="214">
        <v>7</v>
      </c>
      <c r="AZ1054" s="214">
        <v>2</v>
      </c>
      <c r="BA1054" s="214">
        <f>IF(AZ1054=1,G1054,0)</f>
        <v>0</v>
      </c>
      <c r="BB1054" s="214">
        <f>IF(AZ1054=2,G1054,0)</f>
        <v>0</v>
      </c>
      <c r="BC1054" s="214">
        <f>IF(AZ1054=3,G1054,0)</f>
        <v>0</v>
      </c>
      <c r="BD1054" s="214">
        <f>IF(AZ1054=4,G1054,0)</f>
        <v>0</v>
      </c>
      <c r="BE1054" s="214">
        <f>IF(AZ1054=5,G1054,0)</f>
        <v>0</v>
      </c>
      <c r="CA1054" s="241">
        <v>1</v>
      </c>
      <c r="CB1054" s="241">
        <v>7</v>
      </c>
    </row>
    <row r="1055" spans="1:15" ht="12.75">
      <c r="A1055" s="250"/>
      <c r="B1055" s="253"/>
      <c r="C1055" s="468" t="s">
        <v>715</v>
      </c>
      <c r="D1055" s="469"/>
      <c r="E1055" s="254">
        <v>0</v>
      </c>
      <c r="F1055" s="359"/>
      <c r="G1055" s="255"/>
      <c r="H1055" s="256"/>
      <c r="I1055" s="251"/>
      <c r="J1055" s="257"/>
      <c r="K1055" s="251"/>
      <c r="M1055" s="252" t="s">
        <v>715</v>
      </c>
      <c r="O1055" s="241"/>
    </row>
    <row r="1056" spans="1:15" ht="12.75">
      <c r="A1056" s="250"/>
      <c r="B1056" s="253"/>
      <c r="C1056" s="468" t="s">
        <v>870</v>
      </c>
      <c r="D1056" s="469"/>
      <c r="E1056" s="254">
        <v>143.2</v>
      </c>
      <c r="F1056" s="359"/>
      <c r="G1056" s="255"/>
      <c r="H1056" s="256"/>
      <c r="I1056" s="251"/>
      <c r="J1056" s="257"/>
      <c r="K1056" s="251"/>
      <c r="M1056" s="252" t="s">
        <v>870</v>
      </c>
      <c r="O1056" s="241"/>
    </row>
    <row r="1057" spans="1:80" ht="12.75">
      <c r="A1057" s="242">
        <v>196</v>
      </c>
      <c r="B1057" s="243" t="s">
        <v>925</v>
      </c>
      <c r="C1057" s="244" t="s">
        <v>926</v>
      </c>
      <c r="D1057" s="245" t="s">
        <v>120</v>
      </c>
      <c r="E1057" s="246">
        <v>143.4</v>
      </c>
      <c r="F1057" s="358"/>
      <c r="G1057" s="247">
        <f>E1057*F1057</f>
        <v>0</v>
      </c>
      <c r="H1057" s="248">
        <v>0</v>
      </c>
      <c r="I1057" s="249">
        <f>E1057*H1057</f>
        <v>0</v>
      </c>
      <c r="J1057" s="248">
        <v>-0.00464</v>
      </c>
      <c r="K1057" s="249">
        <f>E1057*J1057</f>
        <v>-0.6653760000000001</v>
      </c>
      <c r="O1057" s="241">
        <v>2</v>
      </c>
      <c r="AA1057" s="214">
        <v>2</v>
      </c>
      <c r="AB1057" s="214">
        <v>7</v>
      </c>
      <c r="AC1057" s="214">
        <v>7</v>
      </c>
      <c r="AZ1057" s="214">
        <v>2</v>
      </c>
      <c r="BA1057" s="214">
        <f>IF(AZ1057=1,G1057,0)</f>
        <v>0</v>
      </c>
      <c r="BB1057" s="214">
        <f>IF(AZ1057=2,G1057,0)</f>
        <v>0</v>
      </c>
      <c r="BC1057" s="214">
        <f>IF(AZ1057=3,G1057,0)</f>
        <v>0</v>
      </c>
      <c r="BD1057" s="214">
        <f>IF(AZ1057=4,G1057,0)</f>
        <v>0</v>
      </c>
      <c r="BE1057" s="214">
        <f>IF(AZ1057=5,G1057,0)</f>
        <v>0</v>
      </c>
      <c r="CA1057" s="241">
        <v>2</v>
      </c>
      <c r="CB1057" s="241">
        <v>7</v>
      </c>
    </row>
    <row r="1058" spans="1:15" ht="12.75">
      <c r="A1058" s="250"/>
      <c r="B1058" s="253"/>
      <c r="C1058" s="468" t="s">
        <v>715</v>
      </c>
      <c r="D1058" s="469"/>
      <c r="E1058" s="254">
        <v>0</v>
      </c>
      <c r="F1058" s="359"/>
      <c r="G1058" s="255"/>
      <c r="H1058" s="256"/>
      <c r="I1058" s="251"/>
      <c r="J1058" s="257"/>
      <c r="K1058" s="251"/>
      <c r="M1058" s="252" t="s">
        <v>715</v>
      </c>
      <c r="O1058" s="241"/>
    </row>
    <row r="1059" spans="1:15" ht="12.75">
      <c r="A1059" s="250"/>
      <c r="B1059" s="253"/>
      <c r="C1059" s="468" t="s">
        <v>906</v>
      </c>
      <c r="D1059" s="469"/>
      <c r="E1059" s="254">
        <v>143.4</v>
      </c>
      <c r="F1059" s="359"/>
      <c r="G1059" s="255"/>
      <c r="H1059" s="256"/>
      <c r="I1059" s="251"/>
      <c r="J1059" s="257"/>
      <c r="K1059" s="251"/>
      <c r="M1059" s="252" t="s">
        <v>906</v>
      </c>
      <c r="O1059" s="241"/>
    </row>
    <row r="1060" spans="1:80" ht="12.75">
      <c r="A1060" s="242">
        <v>197</v>
      </c>
      <c r="B1060" s="243" t="s">
        <v>927</v>
      </c>
      <c r="C1060" s="244" t="s">
        <v>928</v>
      </c>
      <c r="D1060" s="245" t="s">
        <v>120</v>
      </c>
      <c r="E1060" s="246">
        <v>70.4</v>
      </c>
      <c r="F1060" s="358"/>
      <c r="G1060" s="247">
        <f>E1060*F1060</f>
        <v>0</v>
      </c>
      <c r="H1060" s="248">
        <v>0</v>
      </c>
      <c r="I1060" s="249">
        <f>E1060*H1060</f>
        <v>0</v>
      </c>
      <c r="J1060" s="248">
        <v>-0.00336</v>
      </c>
      <c r="K1060" s="249">
        <f>E1060*J1060</f>
        <v>-0.23654400000000003</v>
      </c>
      <c r="O1060" s="241">
        <v>2</v>
      </c>
      <c r="AA1060" s="214">
        <v>2</v>
      </c>
      <c r="AB1060" s="214">
        <v>7</v>
      </c>
      <c r="AC1060" s="214">
        <v>7</v>
      </c>
      <c r="AZ1060" s="214">
        <v>2</v>
      </c>
      <c r="BA1060" s="214">
        <f>IF(AZ1060=1,G1060,0)</f>
        <v>0</v>
      </c>
      <c r="BB1060" s="214">
        <f>IF(AZ1060=2,G1060,0)</f>
        <v>0</v>
      </c>
      <c r="BC1060" s="214">
        <f>IF(AZ1060=3,G1060,0)</f>
        <v>0</v>
      </c>
      <c r="BD1060" s="214">
        <f>IF(AZ1060=4,G1060,0)</f>
        <v>0</v>
      </c>
      <c r="BE1060" s="214">
        <f>IF(AZ1060=5,G1060,0)</f>
        <v>0</v>
      </c>
      <c r="CA1060" s="241">
        <v>2</v>
      </c>
      <c r="CB1060" s="241">
        <v>7</v>
      </c>
    </row>
    <row r="1061" spans="1:15" ht="12.75">
      <c r="A1061" s="250"/>
      <c r="B1061" s="253"/>
      <c r="C1061" s="468" t="s">
        <v>715</v>
      </c>
      <c r="D1061" s="469"/>
      <c r="E1061" s="254">
        <v>0</v>
      </c>
      <c r="F1061" s="359"/>
      <c r="G1061" s="255"/>
      <c r="H1061" s="256"/>
      <c r="I1061" s="251"/>
      <c r="J1061" s="257"/>
      <c r="K1061" s="251"/>
      <c r="M1061" s="252" t="s">
        <v>715</v>
      </c>
      <c r="O1061" s="241"/>
    </row>
    <row r="1062" spans="1:15" ht="12.75">
      <c r="A1062" s="250"/>
      <c r="B1062" s="253"/>
      <c r="C1062" s="468" t="s">
        <v>910</v>
      </c>
      <c r="D1062" s="469"/>
      <c r="E1062" s="254">
        <v>70.4</v>
      </c>
      <c r="F1062" s="359"/>
      <c r="G1062" s="255"/>
      <c r="H1062" s="256"/>
      <c r="I1062" s="251"/>
      <c r="J1062" s="257"/>
      <c r="K1062" s="251"/>
      <c r="M1062" s="252" t="s">
        <v>910</v>
      </c>
      <c r="O1062" s="241"/>
    </row>
    <row r="1063" spans="1:80" ht="22.5">
      <c r="A1063" s="242">
        <v>198</v>
      </c>
      <c r="B1063" s="243" t="s">
        <v>929</v>
      </c>
      <c r="C1063" s="244" t="s">
        <v>930</v>
      </c>
      <c r="D1063" s="245" t="s">
        <v>120</v>
      </c>
      <c r="E1063" s="246">
        <v>188</v>
      </c>
      <c r="F1063" s="358"/>
      <c r="G1063" s="247">
        <f>E1063*F1063</f>
        <v>0</v>
      </c>
      <c r="H1063" s="248">
        <v>0</v>
      </c>
      <c r="I1063" s="249">
        <f>E1063*H1063</f>
        <v>0</v>
      </c>
      <c r="J1063" s="248"/>
      <c r="K1063" s="249">
        <f>E1063*J1063</f>
        <v>0</v>
      </c>
      <c r="O1063" s="241">
        <v>2</v>
      </c>
      <c r="AA1063" s="214">
        <v>12</v>
      </c>
      <c r="AB1063" s="214">
        <v>0</v>
      </c>
      <c r="AC1063" s="214">
        <v>214</v>
      </c>
      <c r="AZ1063" s="214">
        <v>2</v>
      </c>
      <c r="BA1063" s="214">
        <f>IF(AZ1063=1,G1063,0)</f>
        <v>0</v>
      </c>
      <c r="BB1063" s="214">
        <f>IF(AZ1063=2,G1063,0)</f>
        <v>0</v>
      </c>
      <c r="BC1063" s="214">
        <f>IF(AZ1063=3,G1063,0)</f>
        <v>0</v>
      </c>
      <c r="BD1063" s="214">
        <f>IF(AZ1063=4,G1063,0)</f>
        <v>0</v>
      </c>
      <c r="BE1063" s="214">
        <f>IF(AZ1063=5,G1063,0)</f>
        <v>0</v>
      </c>
      <c r="CA1063" s="241">
        <v>12</v>
      </c>
      <c r="CB1063" s="241">
        <v>0</v>
      </c>
    </row>
    <row r="1064" spans="1:15" ht="12.75">
      <c r="A1064" s="250"/>
      <c r="B1064" s="253"/>
      <c r="C1064" s="468" t="s">
        <v>715</v>
      </c>
      <c r="D1064" s="469"/>
      <c r="E1064" s="254">
        <v>0</v>
      </c>
      <c r="F1064" s="359"/>
      <c r="G1064" s="255"/>
      <c r="H1064" s="256"/>
      <c r="I1064" s="251"/>
      <c r="J1064" s="257"/>
      <c r="K1064" s="251"/>
      <c r="M1064" s="252" t="s">
        <v>715</v>
      </c>
      <c r="O1064" s="241"/>
    </row>
    <row r="1065" spans="1:15" ht="12.75">
      <c r="A1065" s="250"/>
      <c r="B1065" s="253"/>
      <c r="C1065" s="468" t="s">
        <v>931</v>
      </c>
      <c r="D1065" s="469"/>
      <c r="E1065" s="254">
        <v>188</v>
      </c>
      <c r="F1065" s="359"/>
      <c r="G1065" s="255"/>
      <c r="H1065" s="256"/>
      <c r="I1065" s="251"/>
      <c r="J1065" s="257"/>
      <c r="K1065" s="251"/>
      <c r="M1065" s="252" t="s">
        <v>931</v>
      </c>
      <c r="O1065" s="241"/>
    </row>
    <row r="1066" spans="1:80" ht="12.75">
      <c r="A1066" s="242">
        <v>199</v>
      </c>
      <c r="B1066" s="243" t="s">
        <v>932</v>
      </c>
      <c r="C1066" s="244" t="s">
        <v>933</v>
      </c>
      <c r="D1066" s="245" t="s">
        <v>673</v>
      </c>
      <c r="E1066" s="246">
        <v>2.2040238</v>
      </c>
      <c r="F1066" s="358"/>
      <c r="G1066" s="247">
        <f>E1066*F1066</f>
        <v>0</v>
      </c>
      <c r="H1066" s="248">
        <v>0</v>
      </c>
      <c r="I1066" s="249">
        <f>E1066*H1066</f>
        <v>0</v>
      </c>
      <c r="J1066" s="248"/>
      <c r="K1066" s="249">
        <f>E1066*J1066</f>
        <v>0</v>
      </c>
      <c r="O1066" s="241">
        <v>2</v>
      </c>
      <c r="AA1066" s="214">
        <v>7</v>
      </c>
      <c r="AB1066" s="214">
        <v>1001</v>
      </c>
      <c r="AC1066" s="214">
        <v>5</v>
      </c>
      <c r="AZ1066" s="214">
        <v>2</v>
      </c>
      <c r="BA1066" s="214">
        <f>IF(AZ1066=1,G1066,0)</f>
        <v>0</v>
      </c>
      <c r="BB1066" s="214">
        <f>IF(AZ1066=2,G1066,0)</f>
        <v>0</v>
      </c>
      <c r="BC1066" s="214">
        <f>IF(AZ1066=3,G1066,0)</f>
        <v>0</v>
      </c>
      <c r="BD1066" s="214">
        <f>IF(AZ1066=4,G1066,0)</f>
        <v>0</v>
      </c>
      <c r="BE1066" s="214">
        <f>IF(AZ1066=5,G1066,0)</f>
        <v>0</v>
      </c>
      <c r="CA1066" s="241">
        <v>7</v>
      </c>
      <c r="CB1066" s="241">
        <v>1001</v>
      </c>
    </row>
    <row r="1067" spans="1:57" ht="12.75">
      <c r="A1067" s="258"/>
      <c r="B1067" s="259" t="s">
        <v>102</v>
      </c>
      <c r="C1067" s="260" t="s">
        <v>865</v>
      </c>
      <c r="D1067" s="261"/>
      <c r="E1067" s="262"/>
      <c r="F1067" s="360"/>
      <c r="G1067" s="264">
        <f>SUM(G954:G1066)</f>
        <v>0</v>
      </c>
      <c r="H1067" s="265"/>
      <c r="I1067" s="266">
        <f>SUM(I954:I1066)</f>
        <v>2.2040238</v>
      </c>
      <c r="J1067" s="265"/>
      <c r="K1067" s="266">
        <f>SUM(K954:K1066)</f>
        <v>-2.3475989999999998</v>
      </c>
      <c r="O1067" s="241">
        <v>4</v>
      </c>
      <c r="BA1067" s="267">
        <f>SUM(BA954:BA1066)</f>
        <v>0</v>
      </c>
      <c r="BB1067" s="267">
        <f>SUM(BB954:BB1066)</f>
        <v>0</v>
      </c>
      <c r="BC1067" s="267">
        <f>SUM(BC954:BC1066)</f>
        <v>0</v>
      </c>
      <c r="BD1067" s="267">
        <f>SUM(BD954:BD1066)</f>
        <v>0</v>
      </c>
      <c r="BE1067" s="267">
        <f>SUM(BE954:BE1066)</f>
        <v>0</v>
      </c>
    </row>
    <row r="1068" spans="1:15" ht="12.75">
      <c r="A1068" s="231" t="s">
        <v>98</v>
      </c>
      <c r="B1068" s="232" t="s">
        <v>934</v>
      </c>
      <c r="C1068" s="233" t="s">
        <v>935</v>
      </c>
      <c r="D1068" s="234"/>
      <c r="E1068" s="235"/>
      <c r="F1068" s="361"/>
      <c r="G1068" s="236"/>
      <c r="H1068" s="237"/>
      <c r="I1068" s="238"/>
      <c r="J1068" s="239"/>
      <c r="K1068" s="240"/>
      <c r="O1068" s="241">
        <v>1</v>
      </c>
    </row>
    <row r="1069" spans="1:80" ht="12.75">
      <c r="A1069" s="242">
        <v>200</v>
      </c>
      <c r="B1069" s="243" t="s">
        <v>937</v>
      </c>
      <c r="C1069" s="244" t="s">
        <v>938</v>
      </c>
      <c r="D1069" s="245" t="s">
        <v>112</v>
      </c>
      <c r="E1069" s="246">
        <v>251</v>
      </c>
      <c r="F1069" s="358"/>
      <c r="G1069" s="247">
        <f>E1069*F1069</f>
        <v>0</v>
      </c>
      <c r="H1069" s="248">
        <v>0</v>
      </c>
      <c r="I1069" s="249">
        <f>E1069*H1069</f>
        <v>0</v>
      </c>
      <c r="J1069" s="248">
        <v>-0.01098</v>
      </c>
      <c r="K1069" s="249">
        <f>E1069*J1069</f>
        <v>-2.75598</v>
      </c>
      <c r="O1069" s="241">
        <v>2</v>
      </c>
      <c r="AA1069" s="214">
        <v>1</v>
      </c>
      <c r="AB1069" s="214">
        <v>7</v>
      </c>
      <c r="AC1069" s="214">
        <v>7</v>
      </c>
      <c r="AZ1069" s="214">
        <v>2</v>
      </c>
      <c r="BA1069" s="214">
        <f>IF(AZ1069=1,G1069,0)</f>
        <v>0</v>
      </c>
      <c r="BB1069" s="214">
        <f>IF(AZ1069=2,G1069,0)</f>
        <v>0</v>
      </c>
      <c r="BC1069" s="214">
        <f>IF(AZ1069=3,G1069,0)</f>
        <v>0</v>
      </c>
      <c r="BD1069" s="214">
        <f>IF(AZ1069=4,G1069,0)</f>
        <v>0</v>
      </c>
      <c r="BE1069" s="214">
        <f>IF(AZ1069=5,G1069,0)</f>
        <v>0</v>
      </c>
      <c r="CA1069" s="241">
        <v>1</v>
      </c>
      <c r="CB1069" s="241">
        <v>7</v>
      </c>
    </row>
    <row r="1070" spans="1:15" ht="12.75">
      <c r="A1070" s="250"/>
      <c r="B1070" s="253"/>
      <c r="C1070" s="468" t="s">
        <v>113</v>
      </c>
      <c r="D1070" s="469"/>
      <c r="E1070" s="254">
        <v>0</v>
      </c>
      <c r="F1070" s="359"/>
      <c r="G1070" s="255"/>
      <c r="H1070" s="256"/>
      <c r="I1070" s="251"/>
      <c r="J1070" s="257"/>
      <c r="K1070" s="251"/>
      <c r="M1070" s="252" t="s">
        <v>113</v>
      </c>
      <c r="O1070" s="241"/>
    </row>
    <row r="1071" spans="1:15" ht="12.75">
      <c r="A1071" s="250"/>
      <c r="B1071" s="253"/>
      <c r="C1071" s="468" t="s">
        <v>562</v>
      </c>
      <c r="D1071" s="469"/>
      <c r="E1071" s="254">
        <v>215</v>
      </c>
      <c r="F1071" s="359"/>
      <c r="G1071" s="255"/>
      <c r="H1071" s="256"/>
      <c r="I1071" s="251"/>
      <c r="J1071" s="257"/>
      <c r="K1071" s="251"/>
      <c r="M1071" s="252" t="s">
        <v>562</v>
      </c>
      <c r="O1071" s="241"/>
    </row>
    <row r="1072" spans="1:15" ht="12.75">
      <c r="A1072" s="250"/>
      <c r="B1072" s="253"/>
      <c r="C1072" s="470" t="s">
        <v>128</v>
      </c>
      <c r="D1072" s="469"/>
      <c r="E1072" s="278">
        <v>215</v>
      </c>
      <c r="F1072" s="359"/>
      <c r="G1072" s="255"/>
      <c r="H1072" s="256"/>
      <c r="I1072" s="251"/>
      <c r="J1072" s="257"/>
      <c r="K1072" s="251"/>
      <c r="M1072" s="252" t="s">
        <v>128</v>
      </c>
      <c r="O1072" s="241"/>
    </row>
    <row r="1073" spans="1:15" ht="12.75">
      <c r="A1073" s="250"/>
      <c r="B1073" s="253"/>
      <c r="C1073" s="468" t="s">
        <v>859</v>
      </c>
      <c r="D1073" s="469"/>
      <c r="E1073" s="254">
        <v>0</v>
      </c>
      <c r="F1073" s="359"/>
      <c r="G1073" s="255"/>
      <c r="H1073" s="256"/>
      <c r="I1073" s="251"/>
      <c r="J1073" s="257"/>
      <c r="K1073" s="251"/>
      <c r="M1073" s="252" t="s">
        <v>859</v>
      </c>
      <c r="O1073" s="241"/>
    </row>
    <row r="1074" spans="1:15" ht="12.75">
      <c r="A1074" s="250"/>
      <c r="B1074" s="253"/>
      <c r="C1074" s="468" t="s">
        <v>113</v>
      </c>
      <c r="D1074" s="469"/>
      <c r="E1074" s="254">
        <v>0</v>
      </c>
      <c r="F1074" s="359"/>
      <c r="G1074" s="255"/>
      <c r="H1074" s="256"/>
      <c r="I1074" s="251"/>
      <c r="J1074" s="257"/>
      <c r="K1074" s="251"/>
      <c r="M1074" s="252" t="s">
        <v>113</v>
      </c>
      <c r="O1074" s="241"/>
    </row>
    <row r="1075" spans="1:15" ht="12.75">
      <c r="A1075" s="250"/>
      <c r="B1075" s="253"/>
      <c r="C1075" s="468" t="s">
        <v>860</v>
      </c>
      <c r="D1075" s="469"/>
      <c r="E1075" s="254">
        <v>36</v>
      </c>
      <c r="F1075" s="359"/>
      <c r="G1075" s="255"/>
      <c r="H1075" s="256"/>
      <c r="I1075" s="251"/>
      <c r="J1075" s="257"/>
      <c r="K1075" s="251"/>
      <c r="M1075" s="252" t="s">
        <v>860</v>
      </c>
      <c r="O1075" s="241"/>
    </row>
    <row r="1076" spans="1:80" ht="12.75">
      <c r="A1076" s="242">
        <v>201</v>
      </c>
      <c r="B1076" s="243" t="s">
        <v>939</v>
      </c>
      <c r="C1076" s="244" t="s">
        <v>940</v>
      </c>
      <c r="D1076" s="245" t="s">
        <v>112</v>
      </c>
      <c r="E1076" s="246">
        <v>282</v>
      </c>
      <c r="F1076" s="358"/>
      <c r="G1076" s="247">
        <f>E1076*F1076</f>
        <v>0</v>
      </c>
      <c r="H1076" s="248">
        <v>0</v>
      </c>
      <c r="I1076" s="249">
        <f>E1076*H1076</f>
        <v>0</v>
      </c>
      <c r="J1076" s="248">
        <v>-0.008</v>
      </c>
      <c r="K1076" s="249">
        <f>E1076*J1076</f>
        <v>-2.2560000000000002</v>
      </c>
      <c r="O1076" s="241">
        <v>2</v>
      </c>
      <c r="AA1076" s="214">
        <v>1</v>
      </c>
      <c r="AB1076" s="214">
        <v>7</v>
      </c>
      <c r="AC1076" s="214">
        <v>7</v>
      </c>
      <c r="AZ1076" s="214">
        <v>2</v>
      </c>
      <c r="BA1076" s="214">
        <f>IF(AZ1076=1,G1076,0)</f>
        <v>0</v>
      </c>
      <c r="BB1076" s="214">
        <f>IF(AZ1076=2,G1076,0)</f>
        <v>0</v>
      </c>
      <c r="BC1076" s="214">
        <f>IF(AZ1076=3,G1076,0)</f>
        <v>0</v>
      </c>
      <c r="BD1076" s="214">
        <f>IF(AZ1076=4,G1076,0)</f>
        <v>0</v>
      </c>
      <c r="BE1076" s="214">
        <f>IF(AZ1076=5,G1076,0)</f>
        <v>0</v>
      </c>
      <c r="CA1076" s="241">
        <v>1</v>
      </c>
      <c r="CB1076" s="241">
        <v>7</v>
      </c>
    </row>
    <row r="1077" spans="1:15" ht="12.75">
      <c r="A1077" s="250"/>
      <c r="B1077" s="253"/>
      <c r="C1077" s="468" t="s">
        <v>113</v>
      </c>
      <c r="D1077" s="469"/>
      <c r="E1077" s="254">
        <v>0</v>
      </c>
      <c r="F1077" s="359"/>
      <c r="G1077" s="255"/>
      <c r="H1077" s="256"/>
      <c r="I1077" s="251"/>
      <c r="J1077" s="257"/>
      <c r="K1077" s="251"/>
      <c r="M1077" s="252" t="s">
        <v>113</v>
      </c>
      <c r="O1077" s="241"/>
    </row>
    <row r="1078" spans="1:15" ht="12.75">
      <c r="A1078" s="250"/>
      <c r="B1078" s="253"/>
      <c r="C1078" s="468" t="s">
        <v>562</v>
      </c>
      <c r="D1078" s="469"/>
      <c r="E1078" s="254">
        <v>215</v>
      </c>
      <c r="F1078" s="359"/>
      <c r="G1078" s="255"/>
      <c r="H1078" s="256"/>
      <c r="I1078" s="251"/>
      <c r="J1078" s="257"/>
      <c r="K1078" s="251"/>
      <c r="M1078" s="252" t="s">
        <v>562</v>
      </c>
      <c r="O1078" s="241"/>
    </row>
    <row r="1079" spans="1:15" ht="12.75">
      <c r="A1079" s="250"/>
      <c r="B1079" s="253"/>
      <c r="C1079" s="470" t="s">
        <v>128</v>
      </c>
      <c r="D1079" s="469"/>
      <c r="E1079" s="278">
        <v>215</v>
      </c>
      <c r="F1079" s="359"/>
      <c r="G1079" s="255"/>
      <c r="H1079" s="256"/>
      <c r="I1079" s="251"/>
      <c r="J1079" s="257"/>
      <c r="K1079" s="251"/>
      <c r="M1079" s="252" t="s">
        <v>128</v>
      </c>
      <c r="O1079" s="241"/>
    </row>
    <row r="1080" spans="1:15" ht="12.75">
      <c r="A1080" s="250"/>
      <c r="B1080" s="253"/>
      <c r="C1080" s="468" t="s">
        <v>859</v>
      </c>
      <c r="D1080" s="469"/>
      <c r="E1080" s="254">
        <v>0</v>
      </c>
      <c r="F1080" s="359"/>
      <c r="G1080" s="255"/>
      <c r="H1080" s="256"/>
      <c r="I1080" s="251"/>
      <c r="J1080" s="257"/>
      <c r="K1080" s="251"/>
      <c r="M1080" s="252" t="s">
        <v>859</v>
      </c>
      <c r="O1080" s="241"/>
    </row>
    <row r="1081" spans="1:15" ht="12.75">
      <c r="A1081" s="250"/>
      <c r="B1081" s="253"/>
      <c r="C1081" s="468" t="s">
        <v>113</v>
      </c>
      <c r="D1081" s="469"/>
      <c r="E1081" s="254">
        <v>0</v>
      </c>
      <c r="F1081" s="359"/>
      <c r="G1081" s="255"/>
      <c r="H1081" s="256"/>
      <c r="I1081" s="251"/>
      <c r="J1081" s="257"/>
      <c r="K1081" s="251"/>
      <c r="M1081" s="252" t="s">
        <v>113</v>
      </c>
      <c r="O1081" s="241"/>
    </row>
    <row r="1082" spans="1:15" ht="12.75">
      <c r="A1082" s="250"/>
      <c r="B1082" s="253"/>
      <c r="C1082" s="468" t="s">
        <v>860</v>
      </c>
      <c r="D1082" s="469"/>
      <c r="E1082" s="254">
        <v>36</v>
      </c>
      <c r="F1082" s="359"/>
      <c r="G1082" s="255"/>
      <c r="H1082" s="256"/>
      <c r="I1082" s="251"/>
      <c r="J1082" s="257"/>
      <c r="K1082" s="251"/>
      <c r="M1082" s="252" t="s">
        <v>860</v>
      </c>
      <c r="O1082" s="241"/>
    </row>
    <row r="1083" spans="1:15" ht="12.75">
      <c r="A1083" s="250"/>
      <c r="B1083" s="253"/>
      <c r="C1083" s="468" t="s">
        <v>113</v>
      </c>
      <c r="D1083" s="469"/>
      <c r="E1083" s="254">
        <v>0</v>
      </c>
      <c r="F1083" s="359"/>
      <c r="G1083" s="255"/>
      <c r="H1083" s="256"/>
      <c r="I1083" s="251"/>
      <c r="J1083" s="257"/>
      <c r="K1083" s="251"/>
      <c r="M1083" s="252" t="s">
        <v>113</v>
      </c>
      <c r="O1083" s="241"/>
    </row>
    <row r="1084" spans="1:15" ht="12.75">
      <c r="A1084" s="250"/>
      <c r="B1084" s="253"/>
      <c r="C1084" s="468" t="s">
        <v>460</v>
      </c>
      <c r="D1084" s="469"/>
      <c r="E1084" s="254">
        <v>31</v>
      </c>
      <c r="F1084" s="359"/>
      <c r="G1084" s="255"/>
      <c r="H1084" s="256"/>
      <c r="I1084" s="251"/>
      <c r="J1084" s="257"/>
      <c r="K1084" s="251"/>
      <c r="M1084" s="252" t="s">
        <v>460</v>
      </c>
      <c r="O1084" s="241"/>
    </row>
    <row r="1085" spans="1:80" ht="12.75">
      <c r="A1085" s="242">
        <v>202</v>
      </c>
      <c r="B1085" s="243" t="s">
        <v>941</v>
      </c>
      <c r="C1085" s="244" t="s">
        <v>942</v>
      </c>
      <c r="D1085" s="245" t="s">
        <v>120</v>
      </c>
      <c r="E1085" s="246">
        <v>664.72</v>
      </c>
      <c r="F1085" s="358"/>
      <c r="G1085" s="247">
        <f>E1085*F1085</f>
        <v>0</v>
      </c>
      <c r="H1085" s="248">
        <v>4E-05</v>
      </c>
      <c r="I1085" s="249">
        <f>E1085*H1085</f>
        <v>0.026588800000000003</v>
      </c>
      <c r="J1085" s="248">
        <v>0</v>
      </c>
      <c r="K1085" s="249">
        <f>E1085*J1085</f>
        <v>0</v>
      </c>
      <c r="O1085" s="241">
        <v>2</v>
      </c>
      <c r="AA1085" s="214">
        <v>1</v>
      </c>
      <c r="AB1085" s="214">
        <v>7</v>
      </c>
      <c r="AC1085" s="214">
        <v>7</v>
      </c>
      <c r="AZ1085" s="214">
        <v>2</v>
      </c>
      <c r="BA1085" s="214">
        <f>IF(AZ1085=1,G1085,0)</f>
        <v>0</v>
      </c>
      <c r="BB1085" s="214">
        <f>IF(AZ1085=2,G1085,0)</f>
        <v>0</v>
      </c>
      <c r="BC1085" s="214">
        <f>IF(AZ1085=3,G1085,0)</f>
        <v>0</v>
      </c>
      <c r="BD1085" s="214">
        <f>IF(AZ1085=4,G1085,0)</f>
        <v>0</v>
      </c>
      <c r="BE1085" s="214">
        <f>IF(AZ1085=5,G1085,0)</f>
        <v>0</v>
      </c>
      <c r="CA1085" s="241">
        <v>1</v>
      </c>
      <c r="CB1085" s="241">
        <v>7</v>
      </c>
    </row>
    <row r="1086" spans="1:15" ht="12.75">
      <c r="A1086" s="250"/>
      <c r="B1086" s="253"/>
      <c r="C1086" s="468" t="s">
        <v>181</v>
      </c>
      <c r="D1086" s="469"/>
      <c r="E1086" s="254">
        <v>0</v>
      </c>
      <c r="F1086" s="359"/>
      <c r="G1086" s="255"/>
      <c r="H1086" s="256"/>
      <c r="I1086" s="251"/>
      <c r="J1086" s="257"/>
      <c r="K1086" s="251"/>
      <c r="M1086" s="252" t="s">
        <v>181</v>
      </c>
      <c r="O1086" s="241"/>
    </row>
    <row r="1087" spans="1:15" ht="12.75">
      <c r="A1087" s="250"/>
      <c r="B1087" s="253"/>
      <c r="C1087" s="468" t="s">
        <v>182</v>
      </c>
      <c r="D1087" s="469"/>
      <c r="E1087" s="254">
        <v>4.84</v>
      </c>
      <c r="F1087" s="359"/>
      <c r="G1087" s="255"/>
      <c r="H1087" s="256"/>
      <c r="I1087" s="251"/>
      <c r="J1087" s="257"/>
      <c r="K1087" s="251"/>
      <c r="M1087" s="252" t="s">
        <v>182</v>
      </c>
      <c r="O1087" s="241"/>
    </row>
    <row r="1088" spans="1:15" ht="12.75">
      <c r="A1088" s="250"/>
      <c r="B1088" s="253"/>
      <c r="C1088" s="468" t="s">
        <v>183</v>
      </c>
      <c r="D1088" s="469"/>
      <c r="E1088" s="254">
        <v>7.17</v>
      </c>
      <c r="F1088" s="359"/>
      <c r="G1088" s="255"/>
      <c r="H1088" s="256"/>
      <c r="I1088" s="251"/>
      <c r="J1088" s="257"/>
      <c r="K1088" s="251"/>
      <c r="M1088" s="252" t="s">
        <v>183</v>
      </c>
      <c r="O1088" s="241"/>
    </row>
    <row r="1089" spans="1:15" ht="12.75">
      <c r="A1089" s="250"/>
      <c r="B1089" s="253"/>
      <c r="C1089" s="468" t="s">
        <v>381</v>
      </c>
      <c r="D1089" s="469"/>
      <c r="E1089" s="254">
        <v>11.25</v>
      </c>
      <c r="F1089" s="359"/>
      <c r="G1089" s="255"/>
      <c r="H1089" s="256"/>
      <c r="I1089" s="251"/>
      <c r="J1089" s="257"/>
      <c r="K1089" s="251"/>
      <c r="M1089" s="252" t="s">
        <v>381</v>
      </c>
      <c r="O1089" s="241"/>
    </row>
    <row r="1090" spans="1:15" ht="12.75">
      <c r="A1090" s="250"/>
      <c r="B1090" s="253"/>
      <c r="C1090" s="468" t="s">
        <v>185</v>
      </c>
      <c r="D1090" s="469"/>
      <c r="E1090" s="254">
        <v>0</v>
      </c>
      <c r="F1090" s="359"/>
      <c r="G1090" s="255"/>
      <c r="H1090" s="256"/>
      <c r="I1090" s="251"/>
      <c r="J1090" s="257"/>
      <c r="K1090" s="251"/>
      <c r="M1090" s="252">
        <v>0</v>
      </c>
      <c r="O1090" s="241"/>
    </row>
    <row r="1091" spans="1:15" ht="12.75">
      <c r="A1091" s="250"/>
      <c r="B1091" s="253"/>
      <c r="C1091" s="468" t="s">
        <v>186</v>
      </c>
      <c r="D1091" s="469"/>
      <c r="E1091" s="254">
        <v>0</v>
      </c>
      <c r="F1091" s="359"/>
      <c r="G1091" s="255"/>
      <c r="H1091" s="256"/>
      <c r="I1091" s="251"/>
      <c r="J1091" s="257"/>
      <c r="K1091" s="251"/>
      <c r="M1091" s="252" t="s">
        <v>186</v>
      </c>
      <c r="O1091" s="241"/>
    </row>
    <row r="1092" spans="1:15" ht="12.75">
      <c r="A1092" s="250"/>
      <c r="B1092" s="253"/>
      <c r="C1092" s="468" t="s">
        <v>303</v>
      </c>
      <c r="D1092" s="469"/>
      <c r="E1092" s="254">
        <v>65.7</v>
      </c>
      <c r="F1092" s="359"/>
      <c r="G1092" s="255"/>
      <c r="H1092" s="256"/>
      <c r="I1092" s="251"/>
      <c r="J1092" s="257"/>
      <c r="K1092" s="251"/>
      <c r="M1092" s="252" t="s">
        <v>303</v>
      </c>
      <c r="O1092" s="241"/>
    </row>
    <row r="1093" spans="1:15" ht="12.75">
      <c r="A1093" s="250"/>
      <c r="B1093" s="253"/>
      <c r="C1093" s="468" t="s">
        <v>304</v>
      </c>
      <c r="D1093" s="469"/>
      <c r="E1093" s="254">
        <v>12.4</v>
      </c>
      <c r="F1093" s="359"/>
      <c r="G1093" s="255"/>
      <c r="H1093" s="256"/>
      <c r="I1093" s="251"/>
      <c r="J1093" s="257"/>
      <c r="K1093" s="251"/>
      <c r="M1093" s="252" t="s">
        <v>304</v>
      </c>
      <c r="O1093" s="241"/>
    </row>
    <row r="1094" spans="1:15" ht="12.75">
      <c r="A1094" s="250"/>
      <c r="B1094" s="253"/>
      <c r="C1094" s="468" t="s">
        <v>305</v>
      </c>
      <c r="D1094" s="469"/>
      <c r="E1094" s="254">
        <v>69.6</v>
      </c>
      <c r="F1094" s="359"/>
      <c r="G1094" s="255"/>
      <c r="H1094" s="256"/>
      <c r="I1094" s="251"/>
      <c r="J1094" s="257"/>
      <c r="K1094" s="251"/>
      <c r="M1094" s="252" t="s">
        <v>305</v>
      </c>
      <c r="O1094" s="241"/>
    </row>
    <row r="1095" spans="1:15" ht="12.75">
      <c r="A1095" s="250"/>
      <c r="B1095" s="253"/>
      <c r="C1095" s="468" t="s">
        <v>306</v>
      </c>
      <c r="D1095" s="469"/>
      <c r="E1095" s="254">
        <v>22.62</v>
      </c>
      <c r="F1095" s="359"/>
      <c r="G1095" s="255"/>
      <c r="H1095" s="256"/>
      <c r="I1095" s="251"/>
      <c r="J1095" s="257"/>
      <c r="K1095" s="251"/>
      <c r="M1095" s="252" t="s">
        <v>306</v>
      </c>
      <c r="O1095" s="241"/>
    </row>
    <row r="1096" spans="1:15" ht="12.75">
      <c r="A1096" s="250"/>
      <c r="B1096" s="253"/>
      <c r="C1096" s="468" t="s">
        <v>307</v>
      </c>
      <c r="D1096" s="469"/>
      <c r="E1096" s="254">
        <v>8.7</v>
      </c>
      <c r="F1096" s="359"/>
      <c r="G1096" s="255"/>
      <c r="H1096" s="256"/>
      <c r="I1096" s="251"/>
      <c r="J1096" s="257"/>
      <c r="K1096" s="251"/>
      <c r="M1096" s="252" t="s">
        <v>307</v>
      </c>
      <c r="O1096" s="241"/>
    </row>
    <row r="1097" spans="1:15" ht="12.75">
      <c r="A1097" s="250"/>
      <c r="B1097" s="253"/>
      <c r="C1097" s="468" t="s">
        <v>308</v>
      </c>
      <c r="D1097" s="469"/>
      <c r="E1097" s="254">
        <v>18</v>
      </c>
      <c r="F1097" s="359"/>
      <c r="G1097" s="255"/>
      <c r="H1097" s="256"/>
      <c r="I1097" s="251"/>
      <c r="J1097" s="257"/>
      <c r="K1097" s="251"/>
      <c r="M1097" s="252" t="s">
        <v>308</v>
      </c>
      <c r="O1097" s="241"/>
    </row>
    <row r="1098" spans="1:15" ht="12.75">
      <c r="A1098" s="250"/>
      <c r="B1098" s="253"/>
      <c r="C1098" s="468" t="s">
        <v>309</v>
      </c>
      <c r="D1098" s="469"/>
      <c r="E1098" s="254">
        <v>1.65</v>
      </c>
      <c r="F1098" s="359"/>
      <c r="G1098" s="255"/>
      <c r="H1098" s="256"/>
      <c r="I1098" s="251"/>
      <c r="J1098" s="257"/>
      <c r="K1098" s="251"/>
      <c r="M1098" s="252" t="s">
        <v>309</v>
      </c>
      <c r="O1098" s="241"/>
    </row>
    <row r="1099" spans="1:15" ht="12.75">
      <c r="A1099" s="250"/>
      <c r="B1099" s="253"/>
      <c r="C1099" s="468" t="s">
        <v>310</v>
      </c>
      <c r="D1099" s="469"/>
      <c r="E1099" s="254">
        <v>20.7</v>
      </c>
      <c r="F1099" s="359"/>
      <c r="G1099" s="255"/>
      <c r="H1099" s="256"/>
      <c r="I1099" s="251"/>
      <c r="J1099" s="257"/>
      <c r="K1099" s="251"/>
      <c r="M1099" s="252" t="s">
        <v>310</v>
      </c>
      <c r="O1099" s="241"/>
    </row>
    <row r="1100" spans="1:15" ht="12.75">
      <c r="A1100" s="250"/>
      <c r="B1100" s="253"/>
      <c r="C1100" s="468" t="s">
        <v>311</v>
      </c>
      <c r="D1100" s="469"/>
      <c r="E1100" s="254">
        <v>4.15</v>
      </c>
      <c r="F1100" s="359"/>
      <c r="G1100" s="255"/>
      <c r="H1100" s="256"/>
      <c r="I1100" s="251"/>
      <c r="J1100" s="257"/>
      <c r="K1100" s="251"/>
      <c r="M1100" s="252" t="s">
        <v>311</v>
      </c>
      <c r="O1100" s="241"/>
    </row>
    <row r="1101" spans="1:15" ht="12.75">
      <c r="A1101" s="250"/>
      <c r="B1101" s="253"/>
      <c r="C1101" s="468" t="s">
        <v>312</v>
      </c>
      <c r="D1101" s="469"/>
      <c r="E1101" s="254">
        <v>4.95</v>
      </c>
      <c r="F1101" s="359"/>
      <c r="G1101" s="255"/>
      <c r="H1101" s="256"/>
      <c r="I1101" s="251"/>
      <c r="J1101" s="257"/>
      <c r="K1101" s="251"/>
      <c r="M1101" s="252" t="s">
        <v>312</v>
      </c>
      <c r="O1101" s="241"/>
    </row>
    <row r="1102" spans="1:15" ht="12.75">
      <c r="A1102" s="250"/>
      <c r="B1102" s="253"/>
      <c r="C1102" s="468" t="s">
        <v>313</v>
      </c>
      <c r="D1102" s="469"/>
      <c r="E1102" s="254">
        <v>78</v>
      </c>
      <c r="F1102" s="359"/>
      <c r="G1102" s="255"/>
      <c r="H1102" s="256"/>
      <c r="I1102" s="251"/>
      <c r="J1102" s="257"/>
      <c r="K1102" s="251"/>
      <c r="M1102" s="252" t="s">
        <v>313</v>
      </c>
      <c r="O1102" s="241"/>
    </row>
    <row r="1103" spans="1:15" ht="12.75">
      <c r="A1103" s="250"/>
      <c r="B1103" s="253"/>
      <c r="C1103" s="468" t="s">
        <v>314</v>
      </c>
      <c r="D1103" s="469"/>
      <c r="E1103" s="254">
        <v>18.06</v>
      </c>
      <c r="F1103" s="359"/>
      <c r="G1103" s="255"/>
      <c r="H1103" s="256"/>
      <c r="I1103" s="251"/>
      <c r="J1103" s="257"/>
      <c r="K1103" s="251"/>
      <c r="M1103" s="252" t="s">
        <v>314</v>
      </c>
      <c r="O1103" s="241"/>
    </row>
    <row r="1104" spans="1:15" ht="12.75">
      <c r="A1104" s="250"/>
      <c r="B1104" s="253"/>
      <c r="C1104" s="468" t="s">
        <v>315</v>
      </c>
      <c r="D1104" s="469"/>
      <c r="E1104" s="254">
        <v>72</v>
      </c>
      <c r="F1104" s="359"/>
      <c r="G1104" s="255"/>
      <c r="H1104" s="256"/>
      <c r="I1104" s="251"/>
      <c r="J1104" s="257"/>
      <c r="K1104" s="251"/>
      <c r="M1104" s="252" t="s">
        <v>315</v>
      </c>
      <c r="O1104" s="241"/>
    </row>
    <row r="1105" spans="1:15" ht="12.75">
      <c r="A1105" s="250"/>
      <c r="B1105" s="253"/>
      <c r="C1105" s="468" t="s">
        <v>316</v>
      </c>
      <c r="D1105" s="469"/>
      <c r="E1105" s="254">
        <v>30</v>
      </c>
      <c r="F1105" s="359"/>
      <c r="G1105" s="255"/>
      <c r="H1105" s="256"/>
      <c r="I1105" s="251"/>
      <c r="J1105" s="257"/>
      <c r="K1105" s="251"/>
      <c r="M1105" s="252" t="s">
        <v>316</v>
      </c>
      <c r="O1105" s="241"/>
    </row>
    <row r="1106" spans="1:15" ht="12.75">
      <c r="A1106" s="250"/>
      <c r="B1106" s="253"/>
      <c r="C1106" s="468" t="s">
        <v>317</v>
      </c>
      <c r="D1106" s="469"/>
      <c r="E1106" s="254">
        <v>60</v>
      </c>
      <c r="F1106" s="359"/>
      <c r="G1106" s="255"/>
      <c r="H1106" s="256"/>
      <c r="I1106" s="251"/>
      <c r="J1106" s="257"/>
      <c r="K1106" s="251"/>
      <c r="M1106" s="252" t="s">
        <v>317</v>
      </c>
      <c r="O1106" s="241"/>
    </row>
    <row r="1107" spans="1:15" ht="12.75">
      <c r="A1107" s="250"/>
      <c r="B1107" s="253"/>
      <c r="C1107" s="468" t="s">
        <v>318</v>
      </c>
      <c r="D1107" s="469"/>
      <c r="E1107" s="254">
        <v>7.4</v>
      </c>
      <c r="F1107" s="359"/>
      <c r="G1107" s="255"/>
      <c r="H1107" s="256"/>
      <c r="I1107" s="251"/>
      <c r="J1107" s="257"/>
      <c r="K1107" s="251"/>
      <c r="M1107" s="252" t="s">
        <v>318</v>
      </c>
      <c r="O1107" s="241"/>
    </row>
    <row r="1108" spans="1:15" ht="12.75">
      <c r="A1108" s="250"/>
      <c r="B1108" s="253"/>
      <c r="C1108" s="468" t="s">
        <v>319</v>
      </c>
      <c r="D1108" s="469"/>
      <c r="E1108" s="254">
        <v>14.4</v>
      </c>
      <c r="F1108" s="359"/>
      <c r="G1108" s="255"/>
      <c r="H1108" s="256"/>
      <c r="I1108" s="251"/>
      <c r="J1108" s="257"/>
      <c r="K1108" s="251"/>
      <c r="M1108" s="252" t="s">
        <v>319</v>
      </c>
      <c r="O1108" s="241"/>
    </row>
    <row r="1109" spans="1:15" ht="12.75">
      <c r="A1109" s="250"/>
      <c r="B1109" s="253"/>
      <c r="C1109" s="468" t="s">
        <v>320</v>
      </c>
      <c r="D1109" s="469"/>
      <c r="E1109" s="254">
        <v>21.6</v>
      </c>
      <c r="F1109" s="359"/>
      <c r="G1109" s="255"/>
      <c r="H1109" s="256"/>
      <c r="I1109" s="251"/>
      <c r="J1109" s="257"/>
      <c r="K1109" s="251"/>
      <c r="M1109" s="252" t="s">
        <v>320</v>
      </c>
      <c r="O1109" s="241"/>
    </row>
    <row r="1110" spans="1:15" ht="12.75">
      <c r="A1110" s="250"/>
      <c r="B1110" s="253"/>
      <c r="C1110" s="468" t="s">
        <v>321</v>
      </c>
      <c r="D1110" s="469"/>
      <c r="E1110" s="254">
        <v>1.55</v>
      </c>
      <c r="F1110" s="359"/>
      <c r="G1110" s="255"/>
      <c r="H1110" s="256"/>
      <c r="I1110" s="251"/>
      <c r="J1110" s="257"/>
      <c r="K1110" s="251"/>
      <c r="M1110" s="252" t="s">
        <v>321</v>
      </c>
      <c r="O1110" s="241"/>
    </row>
    <row r="1111" spans="1:15" ht="12.75">
      <c r="A1111" s="250"/>
      <c r="B1111" s="253"/>
      <c r="C1111" s="468" t="s">
        <v>322</v>
      </c>
      <c r="D1111" s="469"/>
      <c r="E1111" s="254">
        <v>4.6</v>
      </c>
      <c r="F1111" s="359"/>
      <c r="G1111" s="255"/>
      <c r="H1111" s="256"/>
      <c r="I1111" s="251"/>
      <c r="J1111" s="257"/>
      <c r="K1111" s="251"/>
      <c r="M1111" s="252" t="s">
        <v>322</v>
      </c>
      <c r="O1111" s="241"/>
    </row>
    <row r="1112" spans="1:15" ht="12.75">
      <c r="A1112" s="250"/>
      <c r="B1112" s="253"/>
      <c r="C1112" s="468" t="s">
        <v>323</v>
      </c>
      <c r="D1112" s="469"/>
      <c r="E1112" s="254">
        <v>4.25</v>
      </c>
      <c r="F1112" s="359"/>
      <c r="G1112" s="255"/>
      <c r="H1112" s="256"/>
      <c r="I1112" s="251"/>
      <c r="J1112" s="257"/>
      <c r="K1112" s="251"/>
      <c r="M1112" s="252" t="s">
        <v>323</v>
      </c>
      <c r="O1112" s="241"/>
    </row>
    <row r="1113" spans="1:15" ht="12.75">
      <c r="A1113" s="250"/>
      <c r="B1113" s="253"/>
      <c r="C1113" s="468" t="s">
        <v>208</v>
      </c>
      <c r="D1113" s="469"/>
      <c r="E1113" s="254">
        <v>48.16</v>
      </c>
      <c r="F1113" s="359"/>
      <c r="G1113" s="255"/>
      <c r="H1113" s="256"/>
      <c r="I1113" s="251"/>
      <c r="J1113" s="257"/>
      <c r="K1113" s="251"/>
      <c r="M1113" s="252" t="s">
        <v>208</v>
      </c>
      <c r="O1113" s="241"/>
    </row>
    <row r="1114" spans="1:15" ht="12.75">
      <c r="A1114" s="250"/>
      <c r="B1114" s="253"/>
      <c r="C1114" s="468" t="s">
        <v>209</v>
      </c>
      <c r="D1114" s="469"/>
      <c r="E1114" s="254">
        <v>7.23</v>
      </c>
      <c r="F1114" s="359"/>
      <c r="G1114" s="255"/>
      <c r="H1114" s="256"/>
      <c r="I1114" s="251"/>
      <c r="J1114" s="257"/>
      <c r="K1114" s="251"/>
      <c r="M1114" s="252" t="s">
        <v>209</v>
      </c>
      <c r="O1114" s="241"/>
    </row>
    <row r="1115" spans="1:15" ht="12.75">
      <c r="A1115" s="250"/>
      <c r="B1115" s="253"/>
      <c r="C1115" s="468" t="s">
        <v>210</v>
      </c>
      <c r="D1115" s="469"/>
      <c r="E1115" s="254">
        <v>10.2</v>
      </c>
      <c r="F1115" s="359"/>
      <c r="G1115" s="255"/>
      <c r="H1115" s="256"/>
      <c r="I1115" s="251"/>
      <c r="J1115" s="257"/>
      <c r="K1115" s="251"/>
      <c r="M1115" s="252" t="s">
        <v>210</v>
      </c>
      <c r="O1115" s="241"/>
    </row>
    <row r="1116" spans="1:15" ht="12.75">
      <c r="A1116" s="250"/>
      <c r="B1116" s="253"/>
      <c r="C1116" s="468" t="s">
        <v>211</v>
      </c>
      <c r="D1116" s="469"/>
      <c r="E1116" s="254">
        <v>6.9</v>
      </c>
      <c r="F1116" s="359"/>
      <c r="G1116" s="255"/>
      <c r="H1116" s="256"/>
      <c r="I1116" s="251"/>
      <c r="J1116" s="257"/>
      <c r="K1116" s="251"/>
      <c r="M1116" s="252" t="s">
        <v>211</v>
      </c>
      <c r="O1116" s="241"/>
    </row>
    <row r="1117" spans="1:15" ht="12.75">
      <c r="A1117" s="250"/>
      <c r="B1117" s="253"/>
      <c r="C1117" s="468" t="s">
        <v>212</v>
      </c>
      <c r="D1117" s="469"/>
      <c r="E1117" s="254">
        <v>5.32</v>
      </c>
      <c r="F1117" s="359"/>
      <c r="G1117" s="255"/>
      <c r="H1117" s="256"/>
      <c r="I1117" s="251"/>
      <c r="J1117" s="257"/>
      <c r="K1117" s="251"/>
      <c r="M1117" s="252" t="s">
        <v>212</v>
      </c>
      <c r="O1117" s="241"/>
    </row>
    <row r="1118" spans="1:15" ht="12.75">
      <c r="A1118" s="250"/>
      <c r="B1118" s="253"/>
      <c r="C1118" s="468" t="s">
        <v>213</v>
      </c>
      <c r="D1118" s="469"/>
      <c r="E1118" s="254">
        <v>4.9</v>
      </c>
      <c r="F1118" s="359"/>
      <c r="G1118" s="255"/>
      <c r="H1118" s="256"/>
      <c r="I1118" s="251"/>
      <c r="J1118" s="257"/>
      <c r="K1118" s="251"/>
      <c r="M1118" s="252" t="s">
        <v>213</v>
      </c>
      <c r="O1118" s="241"/>
    </row>
    <row r="1119" spans="1:15" ht="12.75">
      <c r="A1119" s="250"/>
      <c r="B1119" s="253"/>
      <c r="C1119" s="468" t="s">
        <v>214</v>
      </c>
      <c r="D1119" s="469"/>
      <c r="E1119" s="254">
        <v>12.32</v>
      </c>
      <c r="F1119" s="359"/>
      <c r="G1119" s="255"/>
      <c r="H1119" s="256"/>
      <c r="I1119" s="251"/>
      <c r="J1119" s="257"/>
      <c r="K1119" s="251"/>
      <c r="M1119" s="252" t="s">
        <v>214</v>
      </c>
      <c r="O1119" s="241"/>
    </row>
    <row r="1120" spans="1:15" ht="12.75">
      <c r="A1120" s="250"/>
      <c r="B1120" s="253"/>
      <c r="C1120" s="468" t="s">
        <v>215</v>
      </c>
      <c r="D1120" s="469"/>
      <c r="E1120" s="254">
        <v>6.1</v>
      </c>
      <c r="F1120" s="359"/>
      <c r="G1120" s="255"/>
      <c r="H1120" s="256"/>
      <c r="I1120" s="251"/>
      <c r="J1120" s="257"/>
      <c r="K1120" s="251"/>
      <c r="M1120" s="252" t="s">
        <v>215</v>
      </c>
      <c r="O1120" s="241"/>
    </row>
    <row r="1121" spans="1:15" ht="12.75">
      <c r="A1121" s="250"/>
      <c r="B1121" s="253"/>
      <c r="C1121" s="470" t="s">
        <v>128</v>
      </c>
      <c r="D1121" s="469"/>
      <c r="E1121" s="278">
        <v>664.7200000000001</v>
      </c>
      <c r="F1121" s="359"/>
      <c r="G1121" s="255"/>
      <c r="H1121" s="256"/>
      <c r="I1121" s="251"/>
      <c r="J1121" s="257"/>
      <c r="K1121" s="251"/>
      <c r="M1121" s="252" t="s">
        <v>128</v>
      </c>
      <c r="O1121" s="241"/>
    </row>
    <row r="1122" spans="1:80" ht="12.75">
      <c r="A1122" s="242">
        <v>203</v>
      </c>
      <c r="B1122" s="243" t="s">
        <v>943</v>
      </c>
      <c r="C1122" s="244" t="s">
        <v>944</v>
      </c>
      <c r="D1122" s="245" t="s">
        <v>120</v>
      </c>
      <c r="E1122" s="246">
        <v>165.86</v>
      </c>
      <c r="F1122" s="358"/>
      <c r="G1122" s="247">
        <f>E1122*F1122</f>
        <v>0</v>
      </c>
      <c r="H1122" s="248">
        <v>0.00016</v>
      </c>
      <c r="I1122" s="249">
        <f>E1122*H1122</f>
        <v>0.026537600000000005</v>
      </c>
      <c r="J1122" s="248">
        <v>0</v>
      </c>
      <c r="K1122" s="249">
        <f>E1122*J1122</f>
        <v>0</v>
      </c>
      <c r="O1122" s="241">
        <v>2</v>
      </c>
      <c r="AA1122" s="214">
        <v>1</v>
      </c>
      <c r="AB1122" s="214">
        <v>7</v>
      </c>
      <c r="AC1122" s="214">
        <v>7</v>
      </c>
      <c r="AZ1122" s="214">
        <v>2</v>
      </c>
      <c r="BA1122" s="214">
        <f>IF(AZ1122=1,G1122,0)</f>
        <v>0</v>
      </c>
      <c r="BB1122" s="214">
        <f>IF(AZ1122=2,G1122,0)</f>
        <v>0</v>
      </c>
      <c r="BC1122" s="214">
        <f>IF(AZ1122=3,G1122,0)</f>
        <v>0</v>
      </c>
      <c r="BD1122" s="214">
        <f>IF(AZ1122=4,G1122,0)</f>
        <v>0</v>
      </c>
      <c r="BE1122" s="214">
        <f>IF(AZ1122=5,G1122,0)</f>
        <v>0</v>
      </c>
      <c r="CA1122" s="241">
        <v>1</v>
      </c>
      <c r="CB1122" s="241">
        <v>7</v>
      </c>
    </row>
    <row r="1123" spans="1:15" ht="12.75">
      <c r="A1123" s="250"/>
      <c r="B1123" s="253"/>
      <c r="C1123" s="468" t="s">
        <v>876</v>
      </c>
      <c r="D1123" s="469"/>
      <c r="E1123" s="254">
        <v>5.75</v>
      </c>
      <c r="F1123" s="359"/>
      <c r="G1123" s="255"/>
      <c r="H1123" s="256"/>
      <c r="I1123" s="251"/>
      <c r="J1123" s="257"/>
      <c r="K1123" s="251"/>
      <c r="M1123" s="252" t="s">
        <v>876</v>
      </c>
      <c r="O1123" s="241"/>
    </row>
    <row r="1124" spans="1:15" ht="12.75">
      <c r="A1124" s="250"/>
      <c r="B1124" s="253"/>
      <c r="C1124" s="468" t="s">
        <v>185</v>
      </c>
      <c r="D1124" s="469"/>
      <c r="E1124" s="254">
        <v>0</v>
      </c>
      <c r="F1124" s="359"/>
      <c r="G1124" s="255"/>
      <c r="H1124" s="256"/>
      <c r="I1124" s="251"/>
      <c r="J1124" s="257"/>
      <c r="K1124" s="251"/>
      <c r="M1124" s="252">
        <v>0</v>
      </c>
      <c r="O1124" s="241"/>
    </row>
    <row r="1125" spans="1:15" ht="12.75">
      <c r="A1125" s="250"/>
      <c r="B1125" s="253"/>
      <c r="C1125" s="468" t="s">
        <v>186</v>
      </c>
      <c r="D1125" s="469"/>
      <c r="E1125" s="254">
        <v>0</v>
      </c>
      <c r="F1125" s="359"/>
      <c r="G1125" s="255"/>
      <c r="H1125" s="256"/>
      <c r="I1125" s="251"/>
      <c r="J1125" s="257"/>
      <c r="K1125" s="251"/>
      <c r="M1125" s="252" t="s">
        <v>186</v>
      </c>
      <c r="O1125" s="241"/>
    </row>
    <row r="1126" spans="1:15" ht="12.75">
      <c r="A1126" s="250"/>
      <c r="B1126" s="253"/>
      <c r="C1126" s="468" t="s">
        <v>881</v>
      </c>
      <c r="D1126" s="469"/>
      <c r="E1126" s="254">
        <v>22.2</v>
      </c>
      <c r="F1126" s="359"/>
      <c r="G1126" s="255"/>
      <c r="H1126" s="256"/>
      <c r="I1126" s="251"/>
      <c r="J1126" s="257"/>
      <c r="K1126" s="251"/>
      <c r="M1126" s="252" t="s">
        <v>881</v>
      </c>
      <c r="O1126" s="241"/>
    </row>
    <row r="1127" spans="1:15" ht="12.75">
      <c r="A1127" s="250"/>
      <c r="B1127" s="253"/>
      <c r="C1127" s="468" t="s">
        <v>885</v>
      </c>
      <c r="D1127" s="469"/>
      <c r="E1127" s="254">
        <v>3</v>
      </c>
      <c r="F1127" s="359"/>
      <c r="G1127" s="255"/>
      <c r="H1127" s="256"/>
      <c r="I1127" s="251"/>
      <c r="J1127" s="257"/>
      <c r="K1127" s="251"/>
      <c r="M1127" s="252" t="s">
        <v>885</v>
      </c>
      <c r="O1127" s="241"/>
    </row>
    <row r="1128" spans="1:15" ht="12.75">
      <c r="A1128" s="250"/>
      <c r="B1128" s="253"/>
      <c r="C1128" s="468" t="s">
        <v>882</v>
      </c>
      <c r="D1128" s="469"/>
      <c r="E1128" s="254">
        <v>14.4</v>
      </c>
      <c r="F1128" s="359"/>
      <c r="G1128" s="255"/>
      <c r="H1128" s="256"/>
      <c r="I1128" s="251"/>
      <c r="J1128" s="257"/>
      <c r="K1128" s="251"/>
      <c r="M1128" s="252" t="s">
        <v>882</v>
      </c>
      <c r="O1128" s="241"/>
    </row>
    <row r="1129" spans="1:15" ht="12.75">
      <c r="A1129" s="250"/>
      <c r="B1129" s="253"/>
      <c r="C1129" s="468" t="s">
        <v>886</v>
      </c>
      <c r="D1129" s="469"/>
      <c r="E1129" s="254">
        <v>5.22</v>
      </c>
      <c r="F1129" s="359"/>
      <c r="G1129" s="255"/>
      <c r="H1129" s="256"/>
      <c r="I1129" s="251"/>
      <c r="J1129" s="257"/>
      <c r="K1129" s="251"/>
      <c r="M1129" s="252" t="s">
        <v>886</v>
      </c>
      <c r="O1129" s="241"/>
    </row>
    <row r="1130" spans="1:15" ht="12.75">
      <c r="A1130" s="250"/>
      <c r="B1130" s="253"/>
      <c r="C1130" s="468" t="s">
        <v>887</v>
      </c>
      <c r="D1130" s="469"/>
      <c r="E1130" s="254">
        <v>3.6</v>
      </c>
      <c r="F1130" s="359"/>
      <c r="G1130" s="255"/>
      <c r="H1130" s="256"/>
      <c r="I1130" s="251"/>
      <c r="J1130" s="257"/>
      <c r="K1130" s="251"/>
      <c r="M1130" s="252" t="s">
        <v>887</v>
      </c>
      <c r="O1130" s="241"/>
    </row>
    <row r="1131" spans="1:15" ht="12.75">
      <c r="A1131" s="250"/>
      <c r="B1131" s="253"/>
      <c r="C1131" s="468" t="s">
        <v>888</v>
      </c>
      <c r="D1131" s="469"/>
      <c r="E1131" s="254">
        <v>8.4</v>
      </c>
      <c r="F1131" s="359"/>
      <c r="G1131" s="255"/>
      <c r="H1131" s="256"/>
      <c r="I1131" s="251"/>
      <c r="J1131" s="257"/>
      <c r="K1131" s="251"/>
      <c r="M1131" s="252" t="s">
        <v>888</v>
      </c>
      <c r="O1131" s="241"/>
    </row>
    <row r="1132" spans="1:15" ht="12.75">
      <c r="A1132" s="250"/>
      <c r="B1132" s="253"/>
      <c r="C1132" s="468" t="s">
        <v>883</v>
      </c>
      <c r="D1132" s="469"/>
      <c r="E1132" s="254">
        <v>0.55</v>
      </c>
      <c r="F1132" s="359"/>
      <c r="G1132" s="255"/>
      <c r="H1132" s="256"/>
      <c r="I1132" s="251"/>
      <c r="J1132" s="257"/>
      <c r="K1132" s="251"/>
      <c r="M1132" s="252" t="s">
        <v>883</v>
      </c>
      <c r="O1132" s="241"/>
    </row>
    <row r="1133" spans="1:15" ht="12.75">
      <c r="A1133" s="250"/>
      <c r="B1133" s="253"/>
      <c r="C1133" s="468" t="s">
        <v>889</v>
      </c>
      <c r="D1133" s="469"/>
      <c r="E1133" s="254">
        <v>4.5</v>
      </c>
      <c r="F1133" s="359"/>
      <c r="G1133" s="255"/>
      <c r="H1133" s="256"/>
      <c r="I1133" s="251"/>
      <c r="J1133" s="257"/>
      <c r="K1133" s="251"/>
      <c r="M1133" s="252" t="s">
        <v>889</v>
      </c>
      <c r="O1133" s="241"/>
    </row>
    <row r="1134" spans="1:15" ht="12.75">
      <c r="A1134" s="250"/>
      <c r="B1134" s="253"/>
      <c r="C1134" s="468" t="s">
        <v>877</v>
      </c>
      <c r="D1134" s="469"/>
      <c r="E1134" s="254">
        <v>1.15</v>
      </c>
      <c r="F1134" s="359"/>
      <c r="G1134" s="255"/>
      <c r="H1134" s="256"/>
      <c r="I1134" s="251"/>
      <c r="J1134" s="257"/>
      <c r="K1134" s="251"/>
      <c r="M1134" s="252" t="s">
        <v>877</v>
      </c>
      <c r="O1134" s="241"/>
    </row>
    <row r="1135" spans="1:15" ht="12.75">
      <c r="A1135" s="250"/>
      <c r="B1135" s="253"/>
      <c r="C1135" s="468" t="s">
        <v>890</v>
      </c>
      <c r="D1135" s="469"/>
      <c r="E1135" s="254">
        <v>1.65</v>
      </c>
      <c r="F1135" s="359"/>
      <c r="G1135" s="255"/>
      <c r="H1135" s="256"/>
      <c r="I1135" s="251"/>
      <c r="J1135" s="257"/>
      <c r="K1135" s="251"/>
      <c r="M1135" s="252" t="s">
        <v>890</v>
      </c>
      <c r="O1135" s="241"/>
    </row>
    <row r="1136" spans="1:15" ht="12.75">
      <c r="A1136" s="250"/>
      <c r="B1136" s="253"/>
      <c r="C1136" s="468" t="s">
        <v>878</v>
      </c>
      <c r="D1136" s="469"/>
      <c r="E1136" s="254">
        <v>31.2</v>
      </c>
      <c r="F1136" s="359"/>
      <c r="G1136" s="255"/>
      <c r="H1136" s="256"/>
      <c r="I1136" s="251"/>
      <c r="J1136" s="257"/>
      <c r="K1136" s="251"/>
      <c r="M1136" s="252" t="s">
        <v>878</v>
      </c>
      <c r="O1136" s="241"/>
    </row>
    <row r="1137" spans="1:15" ht="12.75">
      <c r="A1137" s="250"/>
      <c r="B1137" s="253"/>
      <c r="C1137" s="468" t="s">
        <v>879</v>
      </c>
      <c r="D1137" s="469"/>
      <c r="E1137" s="254">
        <v>4.44</v>
      </c>
      <c r="F1137" s="359"/>
      <c r="G1137" s="255"/>
      <c r="H1137" s="256"/>
      <c r="I1137" s="251"/>
      <c r="J1137" s="257"/>
      <c r="K1137" s="251"/>
      <c r="M1137" s="252" t="s">
        <v>879</v>
      </c>
      <c r="O1137" s="241"/>
    </row>
    <row r="1138" spans="1:15" ht="12.75">
      <c r="A1138" s="250"/>
      <c r="B1138" s="253"/>
      <c r="C1138" s="468" t="s">
        <v>891</v>
      </c>
      <c r="D1138" s="469"/>
      <c r="E1138" s="254">
        <v>24</v>
      </c>
      <c r="F1138" s="359"/>
      <c r="G1138" s="255"/>
      <c r="H1138" s="256"/>
      <c r="I1138" s="251"/>
      <c r="J1138" s="257"/>
      <c r="K1138" s="251"/>
      <c r="M1138" s="252" t="s">
        <v>891</v>
      </c>
      <c r="O1138" s="241"/>
    </row>
    <row r="1139" spans="1:15" ht="12.75">
      <c r="A1139" s="250"/>
      <c r="B1139" s="253"/>
      <c r="C1139" s="468" t="s">
        <v>892</v>
      </c>
      <c r="D1139" s="469"/>
      <c r="E1139" s="254">
        <v>7.8</v>
      </c>
      <c r="F1139" s="359"/>
      <c r="G1139" s="255"/>
      <c r="H1139" s="256"/>
      <c r="I1139" s="251"/>
      <c r="J1139" s="257"/>
      <c r="K1139" s="251"/>
      <c r="M1139" s="252" t="s">
        <v>892</v>
      </c>
      <c r="O1139" s="241"/>
    </row>
    <row r="1140" spans="1:15" ht="12.75">
      <c r="A1140" s="250"/>
      <c r="B1140" s="253"/>
      <c r="C1140" s="468" t="s">
        <v>893</v>
      </c>
      <c r="D1140" s="469"/>
      <c r="E1140" s="254">
        <v>12</v>
      </c>
      <c r="F1140" s="359"/>
      <c r="G1140" s="255"/>
      <c r="H1140" s="256"/>
      <c r="I1140" s="251"/>
      <c r="J1140" s="257"/>
      <c r="K1140" s="251"/>
      <c r="M1140" s="252" t="s">
        <v>893</v>
      </c>
      <c r="O1140" s="241"/>
    </row>
    <row r="1141" spans="1:15" ht="12.75">
      <c r="A1141" s="250"/>
      <c r="B1141" s="253"/>
      <c r="C1141" s="468" t="s">
        <v>897</v>
      </c>
      <c r="D1141" s="469"/>
      <c r="E1141" s="254">
        <v>1.8</v>
      </c>
      <c r="F1141" s="359"/>
      <c r="G1141" s="255"/>
      <c r="H1141" s="256"/>
      <c r="I1141" s="251"/>
      <c r="J1141" s="257"/>
      <c r="K1141" s="251"/>
      <c r="M1141" s="252" t="s">
        <v>897</v>
      </c>
      <c r="O1141" s="241"/>
    </row>
    <row r="1142" spans="1:15" ht="12.75">
      <c r="A1142" s="250"/>
      <c r="B1142" s="253"/>
      <c r="C1142" s="468" t="s">
        <v>898</v>
      </c>
      <c r="D1142" s="469"/>
      <c r="E1142" s="254">
        <v>3.6</v>
      </c>
      <c r="F1142" s="359"/>
      <c r="G1142" s="255"/>
      <c r="H1142" s="256"/>
      <c r="I1142" s="251"/>
      <c r="J1142" s="257"/>
      <c r="K1142" s="251"/>
      <c r="M1142" s="252" t="s">
        <v>898</v>
      </c>
      <c r="O1142" s="241"/>
    </row>
    <row r="1143" spans="1:15" ht="12.75">
      <c r="A1143" s="250"/>
      <c r="B1143" s="253"/>
      <c r="C1143" s="468" t="s">
        <v>899</v>
      </c>
      <c r="D1143" s="469"/>
      <c r="E1143" s="254">
        <v>7.2</v>
      </c>
      <c r="F1143" s="359"/>
      <c r="G1143" s="255"/>
      <c r="H1143" s="256"/>
      <c r="I1143" s="251"/>
      <c r="J1143" s="257"/>
      <c r="K1143" s="251"/>
      <c r="M1143" s="252" t="s">
        <v>899</v>
      </c>
      <c r="O1143" s="241"/>
    </row>
    <row r="1144" spans="1:15" ht="12.75">
      <c r="A1144" s="250"/>
      <c r="B1144" s="253"/>
      <c r="C1144" s="468" t="s">
        <v>900</v>
      </c>
      <c r="D1144" s="469"/>
      <c r="E1144" s="254">
        <v>0.85</v>
      </c>
      <c r="F1144" s="359"/>
      <c r="G1144" s="255"/>
      <c r="H1144" s="256"/>
      <c r="I1144" s="251"/>
      <c r="J1144" s="257"/>
      <c r="K1144" s="251"/>
      <c r="M1144" s="252" t="s">
        <v>900</v>
      </c>
      <c r="O1144" s="241"/>
    </row>
    <row r="1145" spans="1:15" ht="12.75">
      <c r="A1145" s="250"/>
      <c r="B1145" s="253"/>
      <c r="C1145" s="468" t="s">
        <v>894</v>
      </c>
      <c r="D1145" s="469"/>
      <c r="E1145" s="254">
        <v>1.2</v>
      </c>
      <c r="F1145" s="359"/>
      <c r="G1145" s="255"/>
      <c r="H1145" s="256"/>
      <c r="I1145" s="251"/>
      <c r="J1145" s="257"/>
      <c r="K1145" s="251"/>
      <c r="M1145" s="252" t="s">
        <v>894</v>
      </c>
      <c r="O1145" s="241"/>
    </row>
    <row r="1146" spans="1:15" ht="12.75">
      <c r="A1146" s="250"/>
      <c r="B1146" s="253"/>
      <c r="C1146" s="468" t="s">
        <v>895</v>
      </c>
      <c r="D1146" s="469"/>
      <c r="E1146" s="254">
        <v>1.35</v>
      </c>
      <c r="F1146" s="359"/>
      <c r="G1146" s="255"/>
      <c r="H1146" s="256"/>
      <c r="I1146" s="251"/>
      <c r="J1146" s="257"/>
      <c r="K1146" s="251"/>
      <c r="M1146" s="252" t="s">
        <v>895</v>
      </c>
      <c r="O1146" s="241"/>
    </row>
    <row r="1147" spans="1:15" ht="12.75">
      <c r="A1147" s="250"/>
      <c r="B1147" s="253"/>
      <c r="C1147" s="470" t="s">
        <v>128</v>
      </c>
      <c r="D1147" s="469"/>
      <c r="E1147" s="278">
        <v>165.85999999999999</v>
      </c>
      <c r="F1147" s="359"/>
      <c r="G1147" s="255"/>
      <c r="H1147" s="256"/>
      <c r="I1147" s="251"/>
      <c r="J1147" s="257"/>
      <c r="K1147" s="251"/>
      <c r="M1147" s="252" t="s">
        <v>128</v>
      </c>
      <c r="O1147" s="241"/>
    </row>
    <row r="1148" spans="1:80" ht="22.5">
      <c r="A1148" s="242">
        <v>204</v>
      </c>
      <c r="B1148" s="243" t="s">
        <v>945</v>
      </c>
      <c r="C1148" s="244" t="s">
        <v>946</v>
      </c>
      <c r="D1148" s="245" t="s">
        <v>296</v>
      </c>
      <c r="E1148" s="246">
        <v>3</v>
      </c>
      <c r="F1148" s="358"/>
      <c r="G1148" s="247">
        <f>E1148*F1148</f>
        <v>0</v>
      </c>
      <c r="H1148" s="248">
        <v>0</v>
      </c>
      <c r="I1148" s="249">
        <f>E1148*H1148</f>
        <v>0</v>
      </c>
      <c r="J1148" s="248"/>
      <c r="K1148" s="249">
        <f>E1148*J1148</f>
        <v>0</v>
      </c>
      <c r="O1148" s="241">
        <v>2</v>
      </c>
      <c r="AA1148" s="214">
        <v>12</v>
      </c>
      <c r="AB1148" s="214">
        <v>0</v>
      </c>
      <c r="AC1148" s="214">
        <v>242</v>
      </c>
      <c r="AZ1148" s="214">
        <v>2</v>
      </c>
      <c r="BA1148" s="214">
        <f>IF(AZ1148=1,G1148,0)</f>
        <v>0</v>
      </c>
      <c r="BB1148" s="214">
        <f>IF(AZ1148=2,G1148,0)</f>
        <v>0</v>
      </c>
      <c r="BC1148" s="214">
        <f>IF(AZ1148=3,G1148,0)</f>
        <v>0</v>
      </c>
      <c r="BD1148" s="214">
        <f>IF(AZ1148=4,G1148,0)</f>
        <v>0</v>
      </c>
      <c r="BE1148" s="214">
        <f>IF(AZ1148=5,G1148,0)</f>
        <v>0</v>
      </c>
      <c r="CA1148" s="241">
        <v>12</v>
      </c>
      <c r="CB1148" s="241">
        <v>0</v>
      </c>
    </row>
    <row r="1149" spans="1:15" ht="12.75">
      <c r="A1149" s="250"/>
      <c r="B1149" s="253"/>
      <c r="C1149" s="468" t="s">
        <v>947</v>
      </c>
      <c r="D1149" s="469"/>
      <c r="E1149" s="254">
        <v>3</v>
      </c>
      <c r="F1149" s="359"/>
      <c r="G1149" s="255"/>
      <c r="H1149" s="256"/>
      <c r="I1149" s="251"/>
      <c r="J1149" s="257"/>
      <c r="K1149" s="251"/>
      <c r="M1149" s="252" t="s">
        <v>947</v>
      </c>
      <c r="O1149" s="241"/>
    </row>
    <row r="1150" spans="1:15" ht="33.75">
      <c r="A1150" s="250"/>
      <c r="B1150" s="253"/>
      <c r="C1150" s="468" t="s">
        <v>948</v>
      </c>
      <c r="D1150" s="469"/>
      <c r="E1150" s="254">
        <v>0</v>
      </c>
      <c r="F1150" s="359"/>
      <c r="G1150" s="255"/>
      <c r="H1150" s="256"/>
      <c r="I1150" s="251"/>
      <c r="J1150" s="257"/>
      <c r="K1150" s="251"/>
      <c r="M1150" s="252" t="s">
        <v>948</v>
      </c>
      <c r="O1150" s="241"/>
    </row>
    <row r="1151" spans="1:80" ht="12.75">
      <c r="A1151" s="242">
        <v>205</v>
      </c>
      <c r="B1151" s="243" t="s">
        <v>949</v>
      </c>
      <c r="C1151" s="244" t="s">
        <v>950</v>
      </c>
      <c r="D1151" s="245" t="s">
        <v>673</v>
      </c>
      <c r="E1151" s="246">
        <v>0.0531264</v>
      </c>
      <c r="F1151" s="358"/>
      <c r="G1151" s="247">
        <f>E1151*F1151</f>
        <v>0</v>
      </c>
      <c r="H1151" s="248">
        <v>0</v>
      </c>
      <c r="I1151" s="249">
        <f>E1151*H1151</f>
        <v>0</v>
      </c>
      <c r="J1151" s="248"/>
      <c r="K1151" s="249">
        <f>E1151*J1151</f>
        <v>0</v>
      </c>
      <c r="O1151" s="241">
        <v>2</v>
      </c>
      <c r="AA1151" s="214">
        <v>7</v>
      </c>
      <c r="AB1151" s="214">
        <v>1001</v>
      </c>
      <c r="AC1151" s="214">
        <v>5</v>
      </c>
      <c r="AZ1151" s="214">
        <v>2</v>
      </c>
      <c r="BA1151" s="214">
        <f>IF(AZ1151=1,G1151,0)</f>
        <v>0</v>
      </c>
      <c r="BB1151" s="214">
        <f>IF(AZ1151=2,G1151,0)</f>
        <v>0</v>
      </c>
      <c r="BC1151" s="214">
        <f>IF(AZ1151=3,G1151,0)</f>
        <v>0</v>
      </c>
      <c r="BD1151" s="214">
        <f>IF(AZ1151=4,G1151,0)</f>
        <v>0</v>
      </c>
      <c r="BE1151" s="214">
        <f>IF(AZ1151=5,G1151,0)</f>
        <v>0</v>
      </c>
      <c r="CA1151" s="241">
        <v>7</v>
      </c>
      <c r="CB1151" s="241">
        <v>1001</v>
      </c>
    </row>
    <row r="1152" spans="1:57" ht="12.75">
      <c r="A1152" s="258"/>
      <c r="B1152" s="259" t="s">
        <v>102</v>
      </c>
      <c r="C1152" s="260" t="s">
        <v>936</v>
      </c>
      <c r="D1152" s="261"/>
      <c r="E1152" s="262"/>
      <c r="F1152" s="360"/>
      <c r="G1152" s="264">
        <f>SUM(G1068:G1151)</f>
        <v>0</v>
      </c>
      <c r="H1152" s="265"/>
      <c r="I1152" s="266">
        <f>SUM(I1068:I1151)</f>
        <v>0.053126400000000004</v>
      </c>
      <c r="J1152" s="265"/>
      <c r="K1152" s="266">
        <f>SUM(K1068:K1151)</f>
        <v>-5.01198</v>
      </c>
      <c r="O1152" s="241">
        <v>4</v>
      </c>
      <c r="BA1152" s="267">
        <f>SUM(BA1068:BA1151)</f>
        <v>0</v>
      </c>
      <c r="BB1152" s="267">
        <f>SUM(BB1068:BB1151)</f>
        <v>0</v>
      </c>
      <c r="BC1152" s="267">
        <f>SUM(BC1068:BC1151)</f>
        <v>0</v>
      </c>
      <c r="BD1152" s="267">
        <f>SUM(BD1068:BD1151)</f>
        <v>0</v>
      </c>
      <c r="BE1152" s="267">
        <f>SUM(BE1068:BE1151)</f>
        <v>0</v>
      </c>
    </row>
    <row r="1153" spans="1:15" ht="12.75">
      <c r="A1153" s="231" t="s">
        <v>98</v>
      </c>
      <c r="B1153" s="232" t="s">
        <v>951</v>
      </c>
      <c r="C1153" s="233" t="s">
        <v>952</v>
      </c>
      <c r="D1153" s="234"/>
      <c r="E1153" s="235"/>
      <c r="F1153" s="361"/>
      <c r="G1153" s="236"/>
      <c r="H1153" s="237"/>
      <c r="I1153" s="238"/>
      <c r="J1153" s="239"/>
      <c r="K1153" s="240"/>
      <c r="O1153" s="241">
        <v>1</v>
      </c>
    </row>
    <row r="1154" spans="1:80" ht="22.5">
      <c r="A1154" s="242">
        <v>206</v>
      </c>
      <c r="B1154" s="243" t="s">
        <v>954</v>
      </c>
      <c r="C1154" s="244" t="s">
        <v>955</v>
      </c>
      <c r="D1154" s="245" t="s">
        <v>112</v>
      </c>
      <c r="E1154" s="246">
        <v>190.07</v>
      </c>
      <c r="F1154" s="358"/>
      <c r="G1154" s="247">
        <f>E1154*F1154</f>
        <v>0</v>
      </c>
      <c r="H1154" s="248">
        <v>0.00647</v>
      </c>
      <c r="I1154" s="249">
        <f>E1154*H1154</f>
        <v>1.2297529</v>
      </c>
      <c r="J1154" s="248">
        <v>0</v>
      </c>
      <c r="K1154" s="249">
        <f>E1154*J1154</f>
        <v>0</v>
      </c>
      <c r="O1154" s="241">
        <v>2</v>
      </c>
      <c r="AA1154" s="214">
        <v>1</v>
      </c>
      <c r="AB1154" s="214">
        <v>0</v>
      </c>
      <c r="AC1154" s="214">
        <v>0</v>
      </c>
      <c r="AZ1154" s="214">
        <v>2</v>
      </c>
      <c r="BA1154" s="214">
        <f>IF(AZ1154=1,G1154,0)</f>
        <v>0</v>
      </c>
      <c r="BB1154" s="214">
        <f>IF(AZ1154=2,G1154,0)</f>
        <v>0</v>
      </c>
      <c r="BC1154" s="214">
        <f>IF(AZ1154=3,G1154,0)</f>
        <v>0</v>
      </c>
      <c r="BD1154" s="214">
        <f>IF(AZ1154=4,G1154,0)</f>
        <v>0</v>
      </c>
      <c r="BE1154" s="214">
        <f>IF(AZ1154=5,G1154,0)</f>
        <v>0</v>
      </c>
      <c r="CA1154" s="241">
        <v>1</v>
      </c>
      <c r="CB1154" s="241">
        <v>0</v>
      </c>
    </row>
    <row r="1155" spans="1:15" ht="12.75">
      <c r="A1155" s="250"/>
      <c r="B1155" s="253"/>
      <c r="C1155" s="468" t="s">
        <v>113</v>
      </c>
      <c r="D1155" s="469"/>
      <c r="E1155" s="254">
        <v>0</v>
      </c>
      <c r="F1155" s="359"/>
      <c r="G1155" s="255"/>
      <c r="H1155" s="256"/>
      <c r="I1155" s="251"/>
      <c r="J1155" s="257"/>
      <c r="K1155" s="251"/>
      <c r="M1155" s="252" t="s">
        <v>113</v>
      </c>
      <c r="O1155" s="241"/>
    </row>
    <row r="1156" spans="1:15" ht="12.75">
      <c r="A1156" s="250"/>
      <c r="B1156" s="253"/>
      <c r="C1156" s="468" t="s">
        <v>562</v>
      </c>
      <c r="D1156" s="469"/>
      <c r="E1156" s="254">
        <v>215</v>
      </c>
      <c r="F1156" s="359"/>
      <c r="G1156" s="255"/>
      <c r="H1156" s="256"/>
      <c r="I1156" s="251"/>
      <c r="J1156" s="257"/>
      <c r="K1156" s="251"/>
      <c r="M1156" s="252" t="s">
        <v>562</v>
      </c>
      <c r="O1156" s="241"/>
    </row>
    <row r="1157" spans="1:15" ht="22.5">
      <c r="A1157" s="250"/>
      <c r="B1157" s="253"/>
      <c r="C1157" s="468" t="s">
        <v>956</v>
      </c>
      <c r="D1157" s="469"/>
      <c r="E1157" s="254">
        <v>-24.93</v>
      </c>
      <c r="F1157" s="359"/>
      <c r="G1157" s="255"/>
      <c r="H1157" s="256"/>
      <c r="I1157" s="251"/>
      <c r="J1157" s="257"/>
      <c r="K1157" s="251"/>
      <c r="M1157" s="252" t="s">
        <v>956</v>
      </c>
      <c r="O1157" s="241"/>
    </row>
    <row r="1158" spans="1:80" ht="12.75">
      <c r="A1158" s="242">
        <v>207</v>
      </c>
      <c r="B1158" s="243" t="s">
        <v>957</v>
      </c>
      <c r="C1158" s="244" t="s">
        <v>958</v>
      </c>
      <c r="D1158" s="245" t="s">
        <v>959</v>
      </c>
      <c r="E1158" s="246">
        <v>1757.09</v>
      </c>
      <c r="F1158" s="358"/>
      <c r="G1158" s="247">
        <f>E1158*F1158</f>
        <v>0</v>
      </c>
      <c r="H1158" s="248">
        <v>5E-05</v>
      </c>
      <c r="I1158" s="249">
        <f>E1158*H1158</f>
        <v>0.0878545</v>
      </c>
      <c r="J1158" s="248">
        <v>-0.001</v>
      </c>
      <c r="K1158" s="249">
        <f>E1158*J1158</f>
        <v>-1.75709</v>
      </c>
      <c r="O1158" s="241">
        <v>2</v>
      </c>
      <c r="AA1158" s="214">
        <v>1</v>
      </c>
      <c r="AB1158" s="214">
        <v>7</v>
      </c>
      <c r="AC1158" s="214">
        <v>7</v>
      </c>
      <c r="AZ1158" s="214">
        <v>2</v>
      </c>
      <c r="BA1158" s="214">
        <f>IF(AZ1158=1,G1158,0)</f>
        <v>0</v>
      </c>
      <c r="BB1158" s="214">
        <f>IF(AZ1158=2,G1158,0)</f>
        <v>0</v>
      </c>
      <c r="BC1158" s="214">
        <f>IF(AZ1158=3,G1158,0)</f>
        <v>0</v>
      </c>
      <c r="BD1158" s="214">
        <f>IF(AZ1158=4,G1158,0)</f>
        <v>0</v>
      </c>
      <c r="BE1158" s="214">
        <f>IF(AZ1158=5,G1158,0)</f>
        <v>0</v>
      </c>
      <c r="CA1158" s="241">
        <v>1</v>
      </c>
      <c r="CB1158" s="241">
        <v>7</v>
      </c>
    </row>
    <row r="1159" spans="1:15" ht="12.75">
      <c r="A1159" s="250"/>
      <c r="B1159" s="253"/>
      <c r="C1159" s="468" t="s">
        <v>960</v>
      </c>
      <c r="D1159" s="469"/>
      <c r="E1159" s="254">
        <v>207</v>
      </c>
      <c r="F1159" s="359"/>
      <c r="G1159" s="255"/>
      <c r="H1159" s="256"/>
      <c r="I1159" s="251"/>
      <c r="J1159" s="257"/>
      <c r="K1159" s="251"/>
      <c r="M1159" s="252" t="s">
        <v>960</v>
      </c>
      <c r="O1159" s="241"/>
    </row>
    <row r="1160" spans="1:15" ht="12.75">
      <c r="A1160" s="250"/>
      <c r="B1160" s="253"/>
      <c r="C1160" s="468" t="s">
        <v>961</v>
      </c>
      <c r="D1160" s="469"/>
      <c r="E1160" s="254">
        <v>441.09</v>
      </c>
      <c r="F1160" s="359"/>
      <c r="G1160" s="255"/>
      <c r="H1160" s="256"/>
      <c r="I1160" s="251"/>
      <c r="J1160" s="257"/>
      <c r="K1160" s="251"/>
      <c r="M1160" s="252" t="s">
        <v>961</v>
      </c>
      <c r="O1160" s="241"/>
    </row>
    <row r="1161" spans="1:15" ht="12.75">
      <c r="A1161" s="250"/>
      <c r="B1161" s="253"/>
      <c r="C1161" s="468" t="s">
        <v>962</v>
      </c>
      <c r="D1161" s="469"/>
      <c r="E1161" s="254">
        <v>28.35</v>
      </c>
      <c r="F1161" s="359"/>
      <c r="G1161" s="255"/>
      <c r="H1161" s="256"/>
      <c r="I1161" s="251"/>
      <c r="J1161" s="257"/>
      <c r="K1161" s="251"/>
      <c r="M1161" s="252" t="s">
        <v>962</v>
      </c>
      <c r="O1161" s="241"/>
    </row>
    <row r="1162" spans="1:15" ht="12.75">
      <c r="A1162" s="250"/>
      <c r="B1162" s="253"/>
      <c r="C1162" s="468" t="s">
        <v>963</v>
      </c>
      <c r="D1162" s="469"/>
      <c r="E1162" s="254">
        <v>142.5</v>
      </c>
      <c r="F1162" s="359"/>
      <c r="G1162" s="255"/>
      <c r="H1162" s="256"/>
      <c r="I1162" s="251"/>
      <c r="J1162" s="257"/>
      <c r="K1162" s="251"/>
      <c r="M1162" s="252" t="s">
        <v>963</v>
      </c>
      <c r="O1162" s="241"/>
    </row>
    <row r="1163" spans="1:15" ht="12.75">
      <c r="A1163" s="250"/>
      <c r="B1163" s="253"/>
      <c r="C1163" s="468" t="s">
        <v>964</v>
      </c>
      <c r="D1163" s="469"/>
      <c r="E1163" s="254">
        <v>93</v>
      </c>
      <c r="F1163" s="359"/>
      <c r="G1163" s="255"/>
      <c r="H1163" s="256"/>
      <c r="I1163" s="251"/>
      <c r="J1163" s="257"/>
      <c r="K1163" s="251"/>
      <c r="M1163" s="252" t="s">
        <v>964</v>
      </c>
      <c r="O1163" s="241"/>
    </row>
    <row r="1164" spans="1:15" ht="12.75">
      <c r="A1164" s="250"/>
      <c r="B1164" s="253"/>
      <c r="C1164" s="468" t="s">
        <v>965</v>
      </c>
      <c r="D1164" s="469"/>
      <c r="E1164" s="254">
        <v>84.8</v>
      </c>
      <c r="F1164" s="359"/>
      <c r="G1164" s="255"/>
      <c r="H1164" s="256"/>
      <c r="I1164" s="251"/>
      <c r="J1164" s="257"/>
      <c r="K1164" s="251"/>
      <c r="M1164" s="252" t="s">
        <v>965</v>
      </c>
      <c r="O1164" s="241"/>
    </row>
    <row r="1165" spans="1:15" ht="12.75">
      <c r="A1165" s="250"/>
      <c r="B1165" s="253"/>
      <c r="C1165" s="468" t="s">
        <v>966</v>
      </c>
      <c r="D1165" s="469"/>
      <c r="E1165" s="254">
        <v>517.5</v>
      </c>
      <c r="F1165" s="359"/>
      <c r="G1165" s="255"/>
      <c r="H1165" s="256"/>
      <c r="I1165" s="251"/>
      <c r="J1165" s="257"/>
      <c r="K1165" s="251"/>
      <c r="M1165" s="252" t="s">
        <v>966</v>
      </c>
      <c r="O1165" s="241"/>
    </row>
    <row r="1166" spans="1:15" ht="12.75">
      <c r="A1166" s="250"/>
      <c r="B1166" s="253"/>
      <c r="C1166" s="468" t="s">
        <v>967</v>
      </c>
      <c r="D1166" s="469"/>
      <c r="E1166" s="254">
        <v>94</v>
      </c>
      <c r="F1166" s="359"/>
      <c r="G1166" s="255"/>
      <c r="H1166" s="256"/>
      <c r="I1166" s="251"/>
      <c r="J1166" s="257"/>
      <c r="K1166" s="251"/>
      <c r="M1166" s="252" t="s">
        <v>967</v>
      </c>
      <c r="O1166" s="241"/>
    </row>
    <row r="1167" spans="1:15" ht="12.75">
      <c r="A1167" s="250"/>
      <c r="B1167" s="253"/>
      <c r="C1167" s="468" t="s">
        <v>968</v>
      </c>
      <c r="D1167" s="469"/>
      <c r="E1167" s="254">
        <v>122.85</v>
      </c>
      <c r="F1167" s="359"/>
      <c r="G1167" s="255"/>
      <c r="H1167" s="256"/>
      <c r="I1167" s="251"/>
      <c r="J1167" s="257"/>
      <c r="K1167" s="251"/>
      <c r="M1167" s="252" t="s">
        <v>968</v>
      </c>
      <c r="O1167" s="241"/>
    </row>
    <row r="1168" spans="1:15" ht="12.75">
      <c r="A1168" s="250"/>
      <c r="B1168" s="253"/>
      <c r="C1168" s="468" t="s">
        <v>969</v>
      </c>
      <c r="D1168" s="469"/>
      <c r="E1168" s="254">
        <v>6</v>
      </c>
      <c r="F1168" s="359"/>
      <c r="G1168" s="255"/>
      <c r="H1168" s="256"/>
      <c r="I1168" s="251"/>
      <c r="J1168" s="257"/>
      <c r="K1168" s="251"/>
      <c r="M1168" s="252" t="s">
        <v>969</v>
      </c>
      <c r="O1168" s="241"/>
    </row>
    <row r="1169" spans="1:15" ht="12.75">
      <c r="A1169" s="250"/>
      <c r="B1169" s="253"/>
      <c r="C1169" s="468" t="s">
        <v>970</v>
      </c>
      <c r="D1169" s="469"/>
      <c r="E1169" s="254">
        <v>20</v>
      </c>
      <c r="F1169" s="359"/>
      <c r="G1169" s="255"/>
      <c r="H1169" s="256"/>
      <c r="I1169" s="251"/>
      <c r="J1169" s="257"/>
      <c r="K1169" s="251"/>
      <c r="M1169" s="252" t="s">
        <v>970</v>
      </c>
      <c r="O1169" s="241"/>
    </row>
    <row r="1170" spans="1:80" ht="22.5">
      <c r="A1170" s="242">
        <v>208</v>
      </c>
      <c r="B1170" s="243" t="s">
        <v>971</v>
      </c>
      <c r="C1170" s="244" t="s">
        <v>972</v>
      </c>
      <c r="D1170" s="245" t="s">
        <v>296</v>
      </c>
      <c r="E1170" s="246">
        <v>1</v>
      </c>
      <c r="F1170" s="358"/>
      <c r="G1170" s="247">
        <f>E1170*F1170</f>
        <v>0</v>
      </c>
      <c r="H1170" s="248">
        <v>0.035</v>
      </c>
      <c r="I1170" s="249">
        <f>E1170*H1170</f>
        <v>0.035</v>
      </c>
      <c r="J1170" s="248"/>
      <c r="K1170" s="249">
        <f>E1170*J1170</f>
        <v>0</v>
      </c>
      <c r="O1170" s="241">
        <v>2</v>
      </c>
      <c r="AA1170" s="214">
        <v>12</v>
      </c>
      <c r="AB1170" s="214">
        <v>0</v>
      </c>
      <c r="AC1170" s="214">
        <v>5</v>
      </c>
      <c r="AZ1170" s="214">
        <v>2</v>
      </c>
      <c r="BA1170" s="214">
        <f>IF(AZ1170=1,G1170,0)</f>
        <v>0</v>
      </c>
      <c r="BB1170" s="214">
        <f>IF(AZ1170=2,G1170,0)</f>
        <v>0</v>
      </c>
      <c r="BC1170" s="214">
        <f>IF(AZ1170=3,G1170,0)</f>
        <v>0</v>
      </c>
      <c r="BD1170" s="214">
        <f>IF(AZ1170=4,G1170,0)</f>
        <v>0</v>
      </c>
      <c r="BE1170" s="214">
        <f>IF(AZ1170=5,G1170,0)</f>
        <v>0</v>
      </c>
      <c r="CA1170" s="241">
        <v>12</v>
      </c>
      <c r="CB1170" s="241">
        <v>0</v>
      </c>
    </row>
    <row r="1171" spans="1:80" ht="12.75">
      <c r="A1171" s="242">
        <v>209</v>
      </c>
      <c r="B1171" s="243" t="s">
        <v>973</v>
      </c>
      <c r="C1171" s="244" t="s">
        <v>974</v>
      </c>
      <c r="D1171" s="245" t="s">
        <v>296</v>
      </c>
      <c r="E1171" s="246">
        <v>5</v>
      </c>
      <c r="F1171" s="358"/>
      <c r="G1171" s="247">
        <f>E1171*F1171</f>
        <v>0</v>
      </c>
      <c r="H1171" s="248">
        <v>0</v>
      </c>
      <c r="I1171" s="249">
        <f>E1171*H1171</f>
        <v>0</v>
      </c>
      <c r="J1171" s="248"/>
      <c r="K1171" s="249">
        <f>E1171*J1171</f>
        <v>0</v>
      </c>
      <c r="O1171" s="241">
        <v>2</v>
      </c>
      <c r="AA1171" s="214">
        <v>12</v>
      </c>
      <c r="AB1171" s="214">
        <v>0</v>
      </c>
      <c r="AC1171" s="214">
        <v>190</v>
      </c>
      <c r="AZ1171" s="214">
        <v>2</v>
      </c>
      <c r="BA1171" s="214">
        <f>IF(AZ1171=1,G1171,0)</f>
        <v>0</v>
      </c>
      <c r="BB1171" s="214">
        <f>IF(AZ1171=2,G1171,0)</f>
        <v>0</v>
      </c>
      <c r="BC1171" s="214">
        <f>IF(AZ1171=3,G1171,0)</f>
        <v>0</v>
      </c>
      <c r="BD1171" s="214">
        <f>IF(AZ1171=4,G1171,0)</f>
        <v>0</v>
      </c>
      <c r="BE1171" s="214">
        <f>IF(AZ1171=5,G1171,0)</f>
        <v>0</v>
      </c>
      <c r="CA1171" s="241">
        <v>12</v>
      </c>
      <c r="CB1171" s="241">
        <v>0</v>
      </c>
    </row>
    <row r="1172" spans="1:15" ht="12.75">
      <c r="A1172" s="250"/>
      <c r="B1172" s="253"/>
      <c r="C1172" s="468" t="s">
        <v>975</v>
      </c>
      <c r="D1172" s="469"/>
      <c r="E1172" s="254">
        <v>0</v>
      </c>
      <c r="F1172" s="359"/>
      <c r="G1172" s="255"/>
      <c r="H1172" s="256"/>
      <c r="I1172" s="251"/>
      <c r="J1172" s="257"/>
      <c r="K1172" s="251"/>
      <c r="M1172" s="252" t="s">
        <v>975</v>
      </c>
      <c r="O1172" s="241"/>
    </row>
    <row r="1173" spans="1:15" ht="22.5">
      <c r="A1173" s="250"/>
      <c r="B1173" s="253"/>
      <c r="C1173" s="468" t="s">
        <v>976</v>
      </c>
      <c r="D1173" s="469"/>
      <c r="E1173" s="254">
        <v>0</v>
      </c>
      <c r="F1173" s="359"/>
      <c r="G1173" s="255"/>
      <c r="H1173" s="256"/>
      <c r="I1173" s="251"/>
      <c r="J1173" s="257"/>
      <c r="K1173" s="251"/>
      <c r="M1173" s="252" t="s">
        <v>976</v>
      </c>
      <c r="O1173" s="241"/>
    </row>
    <row r="1174" spans="1:15" ht="12.75">
      <c r="A1174" s="250"/>
      <c r="B1174" s="253"/>
      <c r="C1174" s="468" t="s">
        <v>977</v>
      </c>
      <c r="D1174" s="469"/>
      <c r="E1174" s="254">
        <v>5</v>
      </c>
      <c r="F1174" s="359"/>
      <c r="G1174" s="255"/>
      <c r="H1174" s="256"/>
      <c r="I1174" s="251"/>
      <c r="J1174" s="257"/>
      <c r="K1174" s="251"/>
      <c r="M1174" s="252" t="s">
        <v>977</v>
      </c>
      <c r="O1174" s="241"/>
    </row>
    <row r="1175" spans="1:80" ht="12.75">
      <c r="A1175" s="242">
        <v>210</v>
      </c>
      <c r="B1175" s="243" t="s">
        <v>978</v>
      </c>
      <c r="C1175" s="244" t="s">
        <v>979</v>
      </c>
      <c r="D1175" s="245" t="s">
        <v>296</v>
      </c>
      <c r="E1175" s="246">
        <v>13</v>
      </c>
      <c r="F1175" s="358"/>
      <c r="G1175" s="247">
        <f>E1175*F1175</f>
        <v>0</v>
      </c>
      <c r="H1175" s="248">
        <v>0</v>
      </c>
      <c r="I1175" s="249">
        <f>E1175*H1175</f>
        <v>0</v>
      </c>
      <c r="J1175" s="248"/>
      <c r="K1175" s="249">
        <f>E1175*J1175</f>
        <v>0</v>
      </c>
      <c r="O1175" s="241">
        <v>2</v>
      </c>
      <c r="AA1175" s="214">
        <v>12</v>
      </c>
      <c r="AB1175" s="214">
        <v>0</v>
      </c>
      <c r="AC1175" s="214">
        <v>191</v>
      </c>
      <c r="AZ1175" s="214">
        <v>2</v>
      </c>
      <c r="BA1175" s="214">
        <f>IF(AZ1175=1,G1175,0)</f>
        <v>0</v>
      </c>
      <c r="BB1175" s="214">
        <f>IF(AZ1175=2,G1175,0)</f>
        <v>0</v>
      </c>
      <c r="BC1175" s="214">
        <f>IF(AZ1175=3,G1175,0)</f>
        <v>0</v>
      </c>
      <c r="BD1175" s="214">
        <f>IF(AZ1175=4,G1175,0)</f>
        <v>0</v>
      </c>
      <c r="BE1175" s="214">
        <f>IF(AZ1175=5,G1175,0)</f>
        <v>0</v>
      </c>
      <c r="CA1175" s="241">
        <v>12</v>
      </c>
      <c r="CB1175" s="241">
        <v>0</v>
      </c>
    </row>
    <row r="1176" spans="1:15" ht="12.75">
      <c r="A1176" s="250"/>
      <c r="B1176" s="253"/>
      <c r="C1176" s="468" t="s">
        <v>975</v>
      </c>
      <c r="D1176" s="469"/>
      <c r="E1176" s="254">
        <v>0</v>
      </c>
      <c r="F1176" s="359"/>
      <c r="G1176" s="255"/>
      <c r="H1176" s="256"/>
      <c r="I1176" s="251"/>
      <c r="J1176" s="257"/>
      <c r="K1176" s="251"/>
      <c r="M1176" s="252" t="s">
        <v>975</v>
      </c>
      <c r="O1176" s="241"/>
    </row>
    <row r="1177" spans="1:15" ht="22.5">
      <c r="A1177" s="250"/>
      <c r="B1177" s="253"/>
      <c r="C1177" s="468" t="s">
        <v>976</v>
      </c>
      <c r="D1177" s="469"/>
      <c r="E1177" s="254">
        <v>0</v>
      </c>
      <c r="F1177" s="359"/>
      <c r="G1177" s="255"/>
      <c r="H1177" s="256"/>
      <c r="I1177" s="251"/>
      <c r="J1177" s="257"/>
      <c r="K1177" s="251"/>
      <c r="M1177" s="252" t="s">
        <v>976</v>
      </c>
      <c r="O1177" s="241"/>
    </row>
    <row r="1178" spans="1:15" ht="12.75">
      <c r="A1178" s="250"/>
      <c r="B1178" s="253"/>
      <c r="C1178" s="468" t="s">
        <v>980</v>
      </c>
      <c r="D1178" s="469"/>
      <c r="E1178" s="254">
        <v>13</v>
      </c>
      <c r="F1178" s="359"/>
      <c r="G1178" s="255"/>
      <c r="H1178" s="256"/>
      <c r="I1178" s="251"/>
      <c r="J1178" s="257"/>
      <c r="K1178" s="251"/>
      <c r="M1178" s="252" t="s">
        <v>980</v>
      </c>
      <c r="O1178" s="241"/>
    </row>
    <row r="1179" spans="1:80" ht="12.75">
      <c r="A1179" s="242">
        <v>211</v>
      </c>
      <c r="B1179" s="243" t="s">
        <v>981</v>
      </c>
      <c r="C1179" s="244" t="s">
        <v>982</v>
      </c>
      <c r="D1179" s="245" t="s">
        <v>296</v>
      </c>
      <c r="E1179" s="246">
        <v>1</v>
      </c>
      <c r="F1179" s="358"/>
      <c r="G1179" s="247">
        <f>E1179*F1179</f>
        <v>0</v>
      </c>
      <c r="H1179" s="248">
        <v>0</v>
      </c>
      <c r="I1179" s="249">
        <f>E1179*H1179</f>
        <v>0</v>
      </c>
      <c r="J1179" s="248"/>
      <c r="K1179" s="249">
        <f>E1179*J1179</f>
        <v>0</v>
      </c>
      <c r="O1179" s="241">
        <v>2</v>
      </c>
      <c r="AA1179" s="214">
        <v>12</v>
      </c>
      <c r="AB1179" s="214">
        <v>0</v>
      </c>
      <c r="AC1179" s="214">
        <v>192</v>
      </c>
      <c r="AZ1179" s="214">
        <v>2</v>
      </c>
      <c r="BA1179" s="214">
        <f>IF(AZ1179=1,G1179,0)</f>
        <v>0</v>
      </c>
      <c r="BB1179" s="214">
        <f>IF(AZ1179=2,G1179,0)</f>
        <v>0</v>
      </c>
      <c r="BC1179" s="214">
        <f>IF(AZ1179=3,G1179,0)</f>
        <v>0</v>
      </c>
      <c r="BD1179" s="214">
        <f>IF(AZ1179=4,G1179,0)</f>
        <v>0</v>
      </c>
      <c r="BE1179" s="214">
        <f>IF(AZ1179=5,G1179,0)</f>
        <v>0</v>
      </c>
      <c r="CA1179" s="241">
        <v>12</v>
      </c>
      <c r="CB1179" s="241">
        <v>0</v>
      </c>
    </row>
    <row r="1180" spans="1:15" ht="12.75">
      <c r="A1180" s="250"/>
      <c r="B1180" s="253"/>
      <c r="C1180" s="468" t="s">
        <v>975</v>
      </c>
      <c r="D1180" s="469"/>
      <c r="E1180" s="254">
        <v>0</v>
      </c>
      <c r="F1180" s="359"/>
      <c r="G1180" s="255"/>
      <c r="H1180" s="256"/>
      <c r="I1180" s="251"/>
      <c r="J1180" s="257"/>
      <c r="K1180" s="251"/>
      <c r="M1180" s="252" t="s">
        <v>975</v>
      </c>
      <c r="O1180" s="241"/>
    </row>
    <row r="1181" spans="1:15" ht="22.5">
      <c r="A1181" s="250"/>
      <c r="B1181" s="253"/>
      <c r="C1181" s="468" t="s">
        <v>976</v>
      </c>
      <c r="D1181" s="469"/>
      <c r="E1181" s="254">
        <v>0</v>
      </c>
      <c r="F1181" s="359"/>
      <c r="G1181" s="255"/>
      <c r="H1181" s="256"/>
      <c r="I1181" s="251"/>
      <c r="J1181" s="257"/>
      <c r="K1181" s="251"/>
      <c r="M1181" s="252" t="s">
        <v>976</v>
      </c>
      <c r="O1181" s="241"/>
    </row>
    <row r="1182" spans="1:15" ht="12.75">
      <c r="A1182" s="250"/>
      <c r="B1182" s="253"/>
      <c r="C1182" s="468" t="s">
        <v>983</v>
      </c>
      <c r="D1182" s="469"/>
      <c r="E1182" s="254">
        <v>1</v>
      </c>
      <c r="F1182" s="359"/>
      <c r="G1182" s="255"/>
      <c r="H1182" s="256"/>
      <c r="I1182" s="251"/>
      <c r="J1182" s="257"/>
      <c r="K1182" s="251"/>
      <c r="M1182" s="252" t="s">
        <v>983</v>
      </c>
      <c r="O1182" s="241"/>
    </row>
    <row r="1183" spans="1:80" ht="12.75">
      <c r="A1183" s="242">
        <v>212</v>
      </c>
      <c r="B1183" s="243" t="s">
        <v>984</v>
      </c>
      <c r="C1183" s="244" t="s">
        <v>985</v>
      </c>
      <c r="D1183" s="245" t="s">
        <v>296</v>
      </c>
      <c r="E1183" s="246">
        <v>5</v>
      </c>
      <c r="F1183" s="358"/>
      <c r="G1183" s="247">
        <f>E1183*F1183</f>
        <v>0</v>
      </c>
      <c r="H1183" s="248">
        <v>0</v>
      </c>
      <c r="I1183" s="249">
        <f>E1183*H1183</f>
        <v>0</v>
      </c>
      <c r="J1183" s="248"/>
      <c r="K1183" s="249">
        <f>E1183*J1183</f>
        <v>0</v>
      </c>
      <c r="O1183" s="241">
        <v>2</v>
      </c>
      <c r="AA1183" s="214">
        <v>12</v>
      </c>
      <c r="AB1183" s="214">
        <v>0</v>
      </c>
      <c r="AC1183" s="214">
        <v>193</v>
      </c>
      <c r="AZ1183" s="214">
        <v>2</v>
      </c>
      <c r="BA1183" s="214">
        <f>IF(AZ1183=1,G1183,0)</f>
        <v>0</v>
      </c>
      <c r="BB1183" s="214">
        <f>IF(AZ1183=2,G1183,0)</f>
        <v>0</v>
      </c>
      <c r="BC1183" s="214">
        <f>IF(AZ1183=3,G1183,0)</f>
        <v>0</v>
      </c>
      <c r="BD1183" s="214">
        <f>IF(AZ1183=4,G1183,0)</f>
        <v>0</v>
      </c>
      <c r="BE1183" s="214">
        <f>IF(AZ1183=5,G1183,0)</f>
        <v>0</v>
      </c>
      <c r="CA1183" s="241">
        <v>12</v>
      </c>
      <c r="CB1183" s="241">
        <v>0</v>
      </c>
    </row>
    <row r="1184" spans="1:15" ht="12.75">
      <c r="A1184" s="250"/>
      <c r="B1184" s="253"/>
      <c r="C1184" s="468" t="s">
        <v>975</v>
      </c>
      <c r="D1184" s="469"/>
      <c r="E1184" s="254">
        <v>0</v>
      </c>
      <c r="F1184" s="359"/>
      <c r="G1184" s="255"/>
      <c r="H1184" s="256"/>
      <c r="I1184" s="251"/>
      <c r="J1184" s="257"/>
      <c r="K1184" s="251"/>
      <c r="M1184" s="252" t="s">
        <v>975</v>
      </c>
      <c r="O1184" s="241"/>
    </row>
    <row r="1185" spans="1:15" ht="22.5">
      <c r="A1185" s="250"/>
      <c r="B1185" s="253"/>
      <c r="C1185" s="468" t="s">
        <v>976</v>
      </c>
      <c r="D1185" s="469"/>
      <c r="E1185" s="254">
        <v>0</v>
      </c>
      <c r="F1185" s="359"/>
      <c r="G1185" s="255"/>
      <c r="H1185" s="256"/>
      <c r="I1185" s="251"/>
      <c r="J1185" s="257"/>
      <c r="K1185" s="251"/>
      <c r="M1185" s="252" t="s">
        <v>976</v>
      </c>
      <c r="O1185" s="241"/>
    </row>
    <row r="1186" spans="1:15" ht="12.75">
      <c r="A1186" s="250"/>
      <c r="B1186" s="253"/>
      <c r="C1186" s="468" t="s">
        <v>986</v>
      </c>
      <c r="D1186" s="469"/>
      <c r="E1186" s="254">
        <v>5</v>
      </c>
      <c r="F1186" s="359"/>
      <c r="G1186" s="255"/>
      <c r="H1186" s="256"/>
      <c r="I1186" s="251"/>
      <c r="J1186" s="257"/>
      <c r="K1186" s="251"/>
      <c r="M1186" s="252" t="s">
        <v>986</v>
      </c>
      <c r="O1186" s="241"/>
    </row>
    <row r="1187" spans="1:80" ht="12.75">
      <c r="A1187" s="242">
        <v>213</v>
      </c>
      <c r="B1187" s="243" t="s">
        <v>987</v>
      </c>
      <c r="C1187" s="244" t="s">
        <v>988</v>
      </c>
      <c r="D1187" s="245" t="s">
        <v>296</v>
      </c>
      <c r="E1187" s="246">
        <v>2</v>
      </c>
      <c r="F1187" s="358"/>
      <c r="G1187" s="247">
        <f>E1187*F1187</f>
        <v>0</v>
      </c>
      <c r="H1187" s="248">
        <v>0</v>
      </c>
      <c r="I1187" s="249">
        <f>E1187*H1187</f>
        <v>0</v>
      </c>
      <c r="J1187" s="248"/>
      <c r="K1187" s="249">
        <f>E1187*J1187</f>
        <v>0</v>
      </c>
      <c r="O1187" s="241">
        <v>2</v>
      </c>
      <c r="AA1187" s="214">
        <v>12</v>
      </c>
      <c r="AB1187" s="214">
        <v>0</v>
      </c>
      <c r="AC1187" s="214">
        <v>194</v>
      </c>
      <c r="AZ1187" s="214">
        <v>2</v>
      </c>
      <c r="BA1187" s="214">
        <f>IF(AZ1187=1,G1187,0)</f>
        <v>0</v>
      </c>
      <c r="BB1187" s="214">
        <f>IF(AZ1187=2,G1187,0)</f>
        <v>0</v>
      </c>
      <c r="BC1187" s="214">
        <f>IF(AZ1187=3,G1187,0)</f>
        <v>0</v>
      </c>
      <c r="BD1187" s="214">
        <f>IF(AZ1187=4,G1187,0)</f>
        <v>0</v>
      </c>
      <c r="BE1187" s="214">
        <f>IF(AZ1187=5,G1187,0)</f>
        <v>0</v>
      </c>
      <c r="CA1187" s="241">
        <v>12</v>
      </c>
      <c r="CB1187" s="241">
        <v>0</v>
      </c>
    </row>
    <row r="1188" spans="1:15" ht="12.75">
      <c r="A1188" s="250"/>
      <c r="B1188" s="253"/>
      <c r="C1188" s="468" t="s">
        <v>975</v>
      </c>
      <c r="D1188" s="469"/>
      <c r="E1188" s="254">
        <v>0</v>
      </c>
      <c r="F1188" s="359"/>
      <c r="G1188" s="255"/>
      <c r="H1188" s="256"/>
      <c r="I1188" s="251"/>
      <c r="J1188" s="257"/>
      <c r="K1188" s="251"/>
      <c r="M1188" s="252" t="s">
        <v>975</v>
      </c>
      <c r="O1188" s="241"/>
    </row>
    <row r="1189" spans="1:15" ht="22.5">
      <c r="A1189" s="250"/>
      <c r="B1189" s="253"/>
      <c r="C1189" s="468" t="s">
        <v>976</v>
      </c>
      <c r="D1189" s="469"/>
      <c r="E1189" s="254">
        <v>0</v>
      </c>
      <c r="F1189" s="359"/>
      <c r="G1189" s="255"/>
      <c r="H1189" s="256"/>
      <c r="I1189" s="251"/>
      <c r="J1189" s="257"/>
      <c r="K1189" s="251"/>
      <c r="M1189" s="252" t="s">
        <v>976</v>
      </c>
      <c r="O1189" s="241"/>
    </row>
    <row r="1190" spans="1:15" ht="12.75">
      <c r="A1190" s="250"/>
      <c r="B1190" s="253"/>
      <c r="C1190" s="468" t="s">
        <v>989</v>
      </c>
      <c r="D1190" s="469"/>
      <c r="E1190" s="254">
        <v>2</v>
      </c>
      <c r="F1190" s="359"/>
      <c r="G1190" s="255"/>
      <c r="H1190" s="256"/>
      <c r="I1190" s="251"/>
      <c r="J1190" s="257"/>
      <c r="K1190" s="251"/>
      <c r="M1190" s="252" t="s">
        <v>989</v>
      </c>
      <c r="O1190" s="241"/>
    </row>
    <row r="1191" spans="1:80" ht="22.5">
      <c r="A1191" s="242">
        <v>214</v>
      </c>
      <c r="B1191" s="243" t="s">
        <v>990</v>
      </c>
      <c r="C1191" s="244" t="s">
        <v>991</v>
      </c>
      <c r="D1191" s="245" t="s">
        <v>296</v>
      </c>
      <c r="E1191" s="246">
        <v>2</v>
      </c>
      <c r="F1191" s="358"/>
      <c r="G1191" s="247">
        <f>E1191*F1191</f>
        <v>0</v>
      </c>
      <c r="H1191" s="248">
        <v>0</v>
      </c>
      <c r="I1191" s="249">
        <f>E1191*H1191</f>
        <v>0</v>
      </c>
      <c r="J1191" s="248"/>
      <c r="K1191" s="249">
        <f>E1191*J1191</f>
        <v>0</v>
      </c>
      <c r="O1191" s="241">
        <v>2</v>
      </c>
      <c r="AA1191" s="214">
        <v>12</v>
      </c>
      <c r="AB1191" s="214">
        <v>0</v>
      </c>
      <c r="AC1191" s="214">
        <v>197</v>
      </c>
      <c r="AZ1191" s="214">
        <v>2</v>
      </c>
      <c r="BA1191" s="214">
        <f>IF(AZ1191=1,G1191,0)</f>
        <v>0</v>
      </c>
      <c r="BB1191" s="214">
        <f>IF(AZ1191=2,G1191,0)</f>
        <v>0</v>
      </c>
      <c r="BC1191" s="214">
        <f>IF(AZ1191=3,G1191,0)</f>
        <v>0</v>
      </c>
      <c r="BD1191" s="214">
        <f>IF(AZ1191=4,G1191,0)</f>
        <v>0</v>
      </c>
      <c r="BE1191" s="214">
        <f>IF(AZ1191=5,G1191,0)</f>
        <v>0</v>
      </c>
      <c r="CA1191" s="241">
        <v>12</v>
      </c>
      <c r="CB1191" s="241">
        <v>0</v>
      </c>
    </row>
    <row r="1192" spans="1:15" ht="12.75">
      <c r="A1192" s="250"/>
      <c r="B1192" s="253"/>
      <c r="C1192" s="468" t="s">
        <v>975</v>
      </c>
      <c r="D1192" s="469"/>
      <c r="E1192" s="254">
        <v>0</v>
      </c>
      <c r="F1192" s="359"/>
      <c r="G1192" s="255"/>
      <c r="H1192" s="256"/>
      <c r="I1192" s="251"/>
      <c r="J1192" s="257"/>
      <c r="K1192" s="251"/>
      <c r="M1192" s="252" t="s">
        <v>975</v>
      </c>
      <c r="O1192" s="241"/>
    </row>
    <row r="1193" spans="1:15" ht="22.5">
      <c r="A1193" s="250"/>
      <c r="B1193" s="253"/>
      <c r="C1193" s="468" t="s">
        <v>976</v>
      </c>
      <c r="D1193" s="469"/>
      <c r="E1193" s="254">
        <v>0</v>
      </c>
      <c r="F1193" s="359"/>
      <c r="G1193" s="255"/>
      <c r="H1193" s="256"/>
      <c r="I1193" s="251"/>
      <c r="J1193" s="257"/>
      <c r="K1193" s="251"/>
      <c r="M1193" s="252" t="s">
        <v>976</v>
      </c>
      <c r="O1193" s="241"/>
    </row>
    <row r="1194" spans="1:15" ht="12.75">
      <c r="A1194" s="250"/>
      <c r="B1194" s="253"/>
      <c r="C1194" s="468" t="s">
        <v>623</v>
      </c>
      <c r="D1194" s="469"/>
      <c r="E1194" s="254">
        <v>2</v>
      </c>
      <c r="F1194" s="359"/>
      <c r="G1194" s="255"/>
      <c r="H1194" s="256"/>
      <c r="I1194" s="251"/>
      <c r="J1194" s="257"/>
      <c r="K1194" s="251"/>
      <c r="M1194" s="252" t="s">
        <v>623</v>
      </c>
      <c r="O1194" s="241"/>
    </row>
    <row r="1195" spans="1:80" ht="22.5">
      <c r="A1195" s="242">
        <v>215</v>
      </c>
      <c r="B1195" s="243" t="s">
        <v>992</v>
      </c>
      <c r="C1195" s="244" t="s">
        <v>993</v>
      </c>
      <c r="D1195" s="245" t="s">
        <v>296</v>
      </c>
      <c r="E1195" s="246">
        <v>2</v>
      </c>
      <c r="F1195" s="358"/>
      <c r="G1195" s="247">
        <f>E1195*F1195</f>
        <v>0</v>
      </c>
      <c r="H1195" s="248">
        <v>0</v>
      </c>
      <c r="I1195" s="249">
        <f>E1195*H1195</f>
        <v>0</v>
      </c>
      <c r="J1195" s="248"/>
      <c r="K1195" s="249">
        <f>E1195*J1195</f>
        <v>0</v>
      </c>
      <c r="O1195" s="241">
        <v>2</v>
      </c>
      <c r="AA1195" s="214">
        <v>12</v>
      </c>
      <c r="AB1195" s="214">
        <v>0</v>
      </c>
      <c r="AC1195" s="214">
        <v>198</v>
      </c>
      <c r="AZ1195" s="214">
        <v>2</v>
      </c>
      <c r="BA1195" s="214">
        <f>IF(AZ1195=1,G1195,0)</f>
        <v>0</v>
      </c>
      <c r="BB1195" s="214">
        <f>IF(AZ1195=2,G1195,0)</f>
        <v>0</v>
      </c>
      <c r="BC1195" s="214">
        <f>IF(AZ1195=3,G1195,0)</f>
        <v>0</v>
      </c>
      <c r="BD1195" s="214">
        <f>IF(AZ1195=4,G1195,0)</f>
        <v>0</v>
      </c>
      <c r="BE1195" s="214">
        <f>IF(AZ1195=5,G1195,0)</f>
        <v>0</v>
      </c>
      <c r="CA1195" s="241">
        <v>12</v>
      </c>
      <c r="CB1195" s="241">
        <v>0</v>
      </c>
    </row>
    <row r="1196" spans="1:15" ht="12.75">
      <c r="A1196" s="250"/>
      <c r="B1196" s="253"/>
      <c r="C1196" s="468" t="s">
        <v>975</v>
      </c>
      <c r="D1196" s="469"/>
      <c r="E1196" s="254">
        <v>0</v>
      </c>
      <c r="F1196" s="359"/>
      <c r="G1196" s="255"/>
      <c r="H1196" s="256"/>
      <c r="I1196" s="251"/>
      <c r="J1196" s="257"/>
      <c r="K1196" s="251"/>
      <c r="M1196" s="252" t="s">
        <v>975</v>
      </c>
      <c r="O1196" s="241"/>
    </row>
    <row r="1197" spans="1:15" ht="22.5">
      <c r="A1197" s="250"/>
      <c r="B1197" s="253"/>
      <c r="C1197" s="468" t="s">
        <v>976</v>
      </c>
      <c r="D1197" s="469"/>
      <c r="E1197" s="254">
        <v>0</v>
      </c>
      <c r="F1197" s="359"/>
      <c r="G1197" s="255"/>
      <c r="H1197" s="256"/>
      <c r="I1197" s="251"/>
      <c r="J1197" s="257"/>
      <c r="K1197" s="251"/>
      <c r="M1197" s="252" t="s">
        <v>976</v>
      </c>
      <c r="O1197" s="241"/>
    </row>
    <row r="1198" spans="1:15" ht="12.75">
      <c r="A1198" s="250"/>
      <c r="B1198" s="253"/>
      <c r="C1198" s="468" t="s">
        <v>624</v>
      </c>
      <c r="D1198" s="469"/>
      <c r="E1198" s="254">
        <v>2</v>
      </c>
      <c r="F1198" s="359"/>
      <c r="G1198" s="255"/>
      <c r="H1198" s="256"/>
      <c r="I1198" s="251"/>
      <c r="J1198" s="257"/>
      <c r="K1198" s="251"/>
      <c r="M1198" s="252" t="s">
        <v>624</v>
      </c>
      <c r="O1198" s="241"/>
    </row>
    <row r="1199" spans="1:80" ht="22.5">
      <c r="A1199" s="242">
        <v>216</v>
      </c>
      <c r="B1199" s="243" t="s">
        <v>994</v>
      </c>
      <c r="C1199" s="244" t="s">
        <v>995</v>
      </c>
      <c r="D1199" s="245" t="s">
        <v>296</v>
      </c>
      <c r="E1199" s="246">
        <v>1</v>
      </c>
      <c r="F1199" s="358"/>
      <c r="G1199" s="247">
        <f>E1199*F1199</f>
        <v>0</v>
      </c>
      <c r="H1199" s="248">
        <v>0</v>
      </c>
      <c r="I1199" s="249">
        <f>E1199*H1199</f>
        <v>0</v>
      </c>
      <c r="J1199" s="248"/>
      <c r="K1199" s="249">
        <f>E1199*J1199</f>
        <v>0</v>
      </c>
      <c r="O1199" s="241">
        <v>2</v>
      </c>
      <c r="AA1199" s="214">
        <v>12</v>
      </c>
      <c r="AB1199" s="214">
        <v>0</v>
      </c>
      <c r="AC1199" s="214">
        <v>199</v>
      </c>
      <c r="AZ1199" s="214">
        <v>2</v>
      </c>
      <c r="BA1199" s="214">
        <f>IF(AZ1199=1,G1199,0)</f>
        <v>0</v>
      </c>
      <c r="BB1199" s="214">
        <f>IF(AZ1199=2,G1199,0)</f>
        <v>0</v>
      </c>
      <c r="BC1199" s="214">
        <f>IF(AZ1199=3,G1199,0)</f>
        <v>0</v>
      </c>
      <c r="BD1199" s="214">
        <f>IF(AZ1199=4,G1199,0)</f>
        <v>0</v>
      </c>
      <c r="BE1199" s="214">
        <f>IF(AZ1199=5,G1199,0)</f>
        <v>0</v>
      </c>
      <c r="CA1199" s="241">
        <v>12</v>
      </c>
      <c r="CB1199" s="241">
        <v>0</v>
      </c>
    </row>
    <row r="1200" spans="1:15" ht="12.75">
      <c r="A1200" s="250"/>
      <c r="B1200" s="253"/>
      <c r="C1200" s="468" t="s">
        <v>975</v>
      </c>
      <c r="D1200" s="469"/>
      <c r="E1200" s="254">
        <v>0</v>
      </c>
      <c r="F1200" s="359"/>
      <c r="G1200" s="255"/>
      <c r="H1200" s="256"/>
      <c r="I1200" s="251"/>
      <c r="J1200" s="257"/>
      <c r="K1200" s="251"/>
      <c r="M1200" s="252" t="s">
        <v>975</v>
      </c>
      <c r="O1200" s="241"/>
    </row>
    <row r="1201" spans="1:15" ht="22.5">
      <c r="A1201" s="250"/>
      <c r="B1201" s="253"/>
      <c r="C1201" s="468" t="s">
        <v>976</v>
      </c>
      <c r="D1201" s="469"/>
      <c r="E1201" s="254">
        <v>0</v>
      </c>
      <c r="F1201" s="359"/>
      <c r="G1201" s="255"/>
      <c r="H1201" s="256"/>
      <c r="I1201" s="251"/>
      <c r="J1201" s="257"/>
      <c r="K1201" s="251"/>
      <c r="M1201" s="252" t="s">
        <v>976</v>
      </c>
      <c r="O1201" s="241"/>
    </row>
    <row r="1202" spans="1:15" ht="12.75">
      <c r="A1202" s="250"/>
      <c r="B1202" s="253"/>
      <c r="C1202" s="468" t="s">
        <v>625</v>
      </c>
      <c r="D1202" s="469"/>
      <c r="E1202" s="254">
        <v>1</v>
      </c>
      <c r="F1202" s="359"/>
      <c r="G1202" s="255"/>
      <c r="H1202" s="256"/>
      <c r="I1202" s="251"/>
      <c r="J1202" s="257"/>
      <c r="K1202" s="251"/>
      <c r="M1202" s="252" t="s">
        <v>625</v>
      </c>
      <c r="O1202" s="241"/>
    </row>
    <row r="1203" spans="1:80" ht="22.5">
      <c r="A1203" s="242">
        <v>217</v>
      </c>
      <c r="B1203" s="243" t="s">
        <v>996</v>
      </c>
      <c r="C1203" s="244" t="s">
        <v>997</v>
      </c>
      <c r="D1203" s="245" t="s">
        <v>296</v>
      </c>
      <c r="E1203" s="246">
        <v>3</v>
      </c>
      <c r="F1203" s="358"/>
      <c r="G1203" s="247">
        <f>E1203*F1203</f>
        <v>0</v>
      </c>
      <c r="H1203" s="248">
        <v>0</v>
      </c>
      <c r="I1203" s="249">
        <f>E1203*H1203</f>
        <v>0</v>
      </c>
      <c r="J1203" s="248"/>
      <c r="K1203" s="249">
        <f>E1203*J1203</f>
        <v>0</v>
      </c>
      <c r="O1203" s="241">
        <v>2</v>
      </c>
      <c r="AA1203" s="214">
        <v>12</v>
      </c>
      <c r="AB1203" s="214">
        <v>0</v>
      </c>
      <c r="AC1203" s="214">
        <v>200</v>
      </c>
      <c r="AZ1203" s="214">
        <v>2</v>
      </c>
      <c r="BA1203" s="214">
        <f>IF(AZ1203=1,G1203,0)</f>
        <v>0</v>
      </c>
      <c r="BB1203" s="214">
        <f>IF(AZ1203=2,G1203,0)</f>
        <v>0</v>
      </c>
      <c r="BC1203" s="214">
        <f>IF(AZ1203=3,G1203,0)</f>
        <v>0</v>
      </c>
      <c r="BD1203" s="214">
        <f>IF(AZ1203=4,G1203,0)</f>
        <v>0</v>
      </c>
      <c r="BE1203" s="214">
        <f>IF(AZ1203=5,G1203,0)</f>
        <v>0</v>
      </c>
      <c r="CA1203" s="241">
        <v>12</v>
      </c>
      <c r="CB1203" s="241">
        <v>0</v>
      </c>
    </row>
    <row r="1204" spans="1:15" ht="12.75">
      <c r="A1204" s="250"/>
      <c r="B1204" s="253"/>
      <c r="C1204" s="468" t="s">
        <v>975</v>
      </c>
      <c r="D1204" s="469"/>
      <c r="E1204" s="254">
        <v>0</v>
      </c>
      <c r="F1204" s="359"/>
      <c r="G1204" s="255"/>
      <c r="H1204" s="256"/>
      <c r="I1204" s="251"/>
      <c r="J1204" s="257"/>
      <c r="K1204" s="251"/>
      <c r="M1204" s="252" t="s">
        <v>975</v>
      </c>
      <c r="O1204" s="241"/>
    </row>
    <row r="1205" spans="1:15" ht="22.5">
      <c r="A1205" s="250"/>
      <c r="B1205" s="253"/>
      <c r="C1205" s="468" t="s">
        <v>976</v>
      </c>
      <c r="D1205" s="469"/>
      <c r="E1205" s="254">
        <v>0</v>
      </c>
      <c r="F1205" s="359"/>
      <c r="G1205" s="255"/>
      <c r="H1205" s="256"/>
      <c r="I1205" s="251"/>
      <c r="J1205" s="257"/>
      <c r="K1205" s="251"/>
      <c r="M1205" s="252" t="s">
        <v>976</v>
      </c>
      <c r="O1205" s="241"/>
    </row>
    <row r="1206" spans="1:15" ht="12.75">
      <c r="A1206" s="250"/>
      <c r="B1206" s="253"/>
      <c r="C1206" s="468" t="s">
        <v>626</v>
      </c>
      <c r="D1206" s="469"/>
      <c r="E1206" s="254">
        <v>3</v>
      </c>
      <c r="F1206" s="359"/>
      <c r="G1206" s="255"/>
      <c r="H1206" s="256"/>
      <c r="I1206" s="251"/>
      <c r="J1206" s="257"/>
      <c r="K1206" s="251"/>
      <c r="M1206" s="252" t="s">
        <v>626</v>
      </c>
      <c r="O1206" s="241"/>
    </row>
    <row r="1207" spans="1:80" ht="22.5">
      <c r="A1207" s="242">
        <v>218</v>
      </c>
      <c r="B1207" s="243" t="s">
        <v>998</v>
      </c>
      <c r="C1207" s="244" t="s">
        <v>999</v>
      </c>
      <c r="D1207" s="245" t="s">
        <v>296</v>
      </c>
      <c r="E1207" s="246">
        <v>1</v>
      </c>
      <c r="F1207" s="358"/>
      <c r="G1207" s="247">
        <f>E1207*F1207</f>
        <v>0</v>
      </c>
      <c r="H1207" s="248">
        <v>0</v>
      </c>
      <c r="I1207" s="249">
        <f>E1207*H1207</f>
        <v>0</v>
      </c>
      <c r="J1207" s="248"/>
      <c r="K1207" s="249">
        <f>E1207*J1207</f>
        <v>0</v>
      </c>
      <c r="O1207" s="241">
        <v>2</v>
      </c>
      <c r="AA1207" s="214">
        <v>12</v>
      </c>
      <c r="AB1207" s="214">
        <v>0</v>
      </c>
      <c r="AC1207" s="214">
        <v>201</v>
      </c>
      <c r="AZ1207" s="214">
        <v>2</v>
      </c>
      <c r="BA1207" s="214">
        <f>IF(AZ1207=1,G1207,0)</f>
        <v>0</v>
      </c>
      <c r="BB1207" s="214">
        <f>IF(AZ1207=2,G1207,0)</f>
        <v>0</v>
      </c>
      <c r="BC1207" s="214">
        <f>IF(AZ1207=3,G1207,0)</f>
        <v>0</v>
      </c>
      <c r="BD1207" s="214">
        <f>IF(AZ1207=4,G1207,0)</f>
        <v>0</v>
      </c>
      <c r="BE1207" s="214">
        <f>IF(AZ1207=5,G1207,0)</f>
        <v>0</v>
      </c>
      <c r="CA1207" s="241">
        <v>12</v>
      </c>
      <c r="CB1207" s="241">
        <v>0</v>
      </c>
    </row>
    <row r="1208" spans="1:15" ht="12.75">
      <c r="A1208" s="250"/>
      <c r="B1208" s="253"/>
      <c r="C1208" s="468" t="s">
        <v>975</v>
      </c>
      <c r="D1208" s="469"/>
      <c r="E1208" s="254">
        <v>0</v>
      </c>
      <c r="F1208" s="359"/>
      <c r="G1208" s="255"/>
      <c r="H1208" s="256"/>
      <c r="I1208" s="251"/>
      <c r="J1208" s="257"/>
      <c r="K1208" s="251"/>
      <c r="M1208" s="252" t="s">
        <v>975</v>
      </c>
      <c r="O1208" s="241"/>
    </row>
    <row r="1209" spans="1:15" ht="22.5">
      <c r="A1209" s="250"/>
      <c r="B1209" s="253"/>
      <c r="C1209" s="468" t="s">
        <v>976</v>
      </c>
      <c r="D1209" s="469"/>
      <c r="E1209" s="254">
        <v>0</v>
      </c>
      <c r="F1209" s="359"/>
      <c r="G1209" s="255"/>
      <c r="H1209" s="256"/>
      <c r="I1209" s="251"/>
      <c r="J1209" s="257"/>
      <c r="K1209" s="251"/>
      <c r="M1209" s="252" t="s">
        <v>976</v>
      </c>
      <c r="O1209" s="241"/>
    </row>
    <row r="1210" spans="1:15" ht="12.75">
      <c r="A1210" s="250"/>
      <c r="B1210" s="253"/>
      <c r="C1210" s="468" t="s">
        <v>627</v>
      </c>
      <c r="D1210" s="469"/>
      <c r="E1210" s="254">
        <v>1</v>
      </c>
      <c r="F1210" s="359"/>
      <c r="G1210" s="255"/>
      <c r="H1210" s="256"/>
      <c r="I1210" s="251"/>
      <c r="J1210" s="257"/>
      <c r="K1210" s="251"/>
      <c r="M1210" s="252" t="s">
        <v>627</v>
      </c>
      <c r="O1210" s="241"/>
    </row>
    <row r="1211" spans="1:80" ht="12.75">
      <c r="A1211" s="242">
        <v>219</v>
      </c>
      <c r="B1211" s="243" t="s">
        <v>1000</v>
      </c>
      <c r="C1211" s="244" t="s">
        <v>1001</v>
      </c>
      <c r="D1211" s="245" t="s">
        <v>296</v>
      </c>
      <c r="E1211" s="246">
        <v>8</v>
      </c>
      <c r="F1211" s="358"/>
      <c r="G1211" s="247">
        <f>E1211*F1211</f>
        <v>0</v>
      </c>
      <c r="H1211" s="248">
        <v>0</v>
      </c>
      <c r="I1211" s="249">
        <f>E1211*H1211</f>
        <v>0</v>
      </c>
      <c r="J1211" s="248"/>
      <c r="K1211" s="249">
        <f>E1211*J1211</f>
        <v>0</v>
      </c>
      <c r="O1211" s="241">
        <v>2</v>
      </c>
      <c r="AA1211" s="214">
        <v>12</v>
      </c>
      <c r="AB1211" s="214">
        <v>0</v>
      </c>
      <c r="AC1211" s="214">
        <v>195</v>
      </c>
      <c r="AZ1211" s="214">
        <v>2</v>
      </c>
      <c r="BA1211" s="214">
        <f>IF(AZ1211=1,G1211,0)</f>
        <v>0</v>
      </c>
      <c r="BB1211" s="214">
        <f>IF(AZ1211=2,G1211,0)</f>
        <v>0</v>
      </c>
      <c r="BC1211" s="214">
        <f>IF(AZ1211=3,G1211,0)</f>
        <v>0</v>
      </c>
      <c r="BD1211" s="214">
        <f>IF(AZ1211=4,G1211,0)</f>
        <v>0</v>
      </c>
      <c r="BE1211" s="214">
        <f>IF(AZ1211=5,G1211,0)</f>
        <v>0</v>
      </c>
      <c r="CA1211" s="241">
        <v>12</v>
      </c>
      <c r="CB1211" s="241">
        <v>0</v>
      </c>
    </row>
    <row r="1212" spans="1:15" ht="12.75">
      <c r="A1212" s="250"/>
      <c r="B1212" s="253"/>
      <c r="C1212" s="468" t="s">
        <v>975</v>
      </c>
      <c r="D1212" s="469"/>
      <c r="E1212" s="254">
        <v>0</v>
      </c>
      <c r="F1212" s="359"/>
      <c r="G1212" s="255"/>
      <c r="H1212" s="256"/>
      <c r="I1212" s="251"/>
      <c r="J1212" s="257"/>
      <c r="K1212" s="251"/>
      <c r="M1212" s="252" t="s">
        <v>975</v>
      </c>
      <c r="O1212" s="241"/>
    </row>
    <row r="1213" spans="1:15" ht="22.5">
      <c r="A1213" s="250"/>
      <c r="B1213" s="253"/>
      <c r="C1213" s="468" t="s">
        <v>976</v>
      </c>
      <c r="D1213" s="469"/>
      <c r="E1213" s="254">
        <v>0</v>
      </c>
      <c r="F1213" s="359"/>
      <c r="G1213" s="255"/>
      <c r="H1213" s="256"/>
      <c r="I1213" s="251"/>
      <c r="J1213" s="257"/>
      <c r="K1213" s="251"/>
      <c r="M1213" s="252" t="s">
        <v>976</v>
      </c>
      <c r="O1213" s="241"/>
    </row>
    <row r="1214" spans="1:15" ht="12.75">
      <c r="A1214" s="250"/>
      <c r="B1214" s="253"/>
      <c r="C1214" s="468" t="s">
        <v>1002</v>
      </c>
      <c r="D1214" s="469"/>
      <c r="E1214" s="254">
        <v>8</v>
      </c>
      <c r="F1214" s="359"/>
      <c r="G1214" s="255"/>
      <c r="H1214" s="256"/>
      <c r="I1214" s="251"/>
      <c r="J1214" s="257"/>
      <c r="K1214" s="251"/>
      <c r="M1214" s="252" t="s">
        <v>1002</v>
      </c>
      <c r="O1214" s="241"/>
    </row>
    <row r="1215" spans="1:80" ht="22.5">
      <c r="A1215" s="242">
        <v>220</v>
      </c>
      <c r="B1215" s="243" t="s">
        <v>1003</v>
      </c>
      <c r="C1215" s="244" t="s">
        <v>1004</v>
      </c>
      <c r="D1215" s="245" t="s">
        <v>296</v>
      </c>
      <c r="E1215" s="246">
        <v>5</v>
      </c>
      <c r="F1215" s="358"/>
      <c r="G1215" s="247">
        <f>E1215*F1215</f>
        <v>0</v>
      </c>
      <c r="H1215" s="248">
        <v>0</v>
      </c>
      <c r="I1215" s="249">
        <f>E1215*H1215</f>
        <v>0</v>
      </c>
      <c r="J1215" s="248"/>
      <c r="K1215" s="249">
        <f>E1215*J1215</f>
        <v>0</v>
      </c>
      <c r="O1215" s="241">
        <v>2</v>
      </c>
      <c r="AA1215" s="214">
        <v>12</v>
      </c>
      <c r="AB1215" s="214">
        <v>0</v>
      </c>
      <c r="AC1215" s="214">
        <v>203</v>
      </c>
      <c r="AZ1215" s="214">
        <v>2</v>
      </c>
      <c r="BA1215" s="214">
        <f>IF(AZ1215=1,G1215,0)</f>
        <v>0</v>
      </c>
      <c r="BB1215" s="214">
        <f>IF(AZ1215=2,G1215,0)</f>
        <v>0</v>
      </c>
      <c r="BC1215" s="214">
        <f>IF(AZ1215=3,G1215,0)</f>
        <v>0</v>
      </c>
      <c r="BD1215" s="214">
        <f>IF(AZ1215=4,G1215,0)</f>
        <v>0</v>
      </c>
      <c r="BE1215" s="214">
        <f>IF(AZ1215=5,G1215,0)</f>
        <v>0</v>
      </c>
      <c r="CA1215" s="241">
        <v>12</v>
      </c>
      <c r="CB1215" s="241">
        <v>0</v>
      </c>
    </row>
    <row r="1216" spans="1:15" ht="12.75">
      <c r="A1216" s="250"/>
      <c r="B1216" s="253"/>
      <c r="C1216" s="468" t="s">
        <v>975</v>
      </c>
      <c r="D1216" s="469"/>
      <c r="E1216" s="254">
        <v>0</v>
      </c>
      <c r="F1216" s="359"/>
      <c r="G1216" s="255"/>
      <c r="H1216" s="256"/>
      <c r="I1216" s="251"/>
      <c r="J1216" s="257"/>
      <c r="K1216" s="251"/>
      <c r="M1216" s="252" t="s">
        <v>975</v>
      </c>
      <c r="O1216" s="241"/>
    </row>
    <row r="1217" spans="1:15" ht="22.5">
      <c r="A1217" s="250"/>
      <c r="B1217" s="253"/>
      <c r="C1217" s="468" t="s">
        <v>976</v>
      </c>
      <c r="D1217" s="469"/>
      <c r="E1217" s="254">
        <v>0</v>
      </c>
      <c r="F1217" s="359"/>
      <c r="G1217" s="255"/>
      <c r="H1217" s="256"/>
      <c r="I1217" s="251"/>
      <c r="J1217" s="257"/>
      <c r="K1217" s="251"/>
      <c r="M1217" s="252" t="s">
        <v>976</v>
      </c>
      <c r="O1217" s="241"/>
    </row>
    <row r="1218" spans="1:15" ht="12.75">
      <c r="A1218" s="250"/>
      <c r="B1218" s="253"/>
      <c r="C1218" s="468" t="s">
        <v>1005</v>
      </c>
      <c r="D1218" s="469"/>
      <c r="E1218" s="254">
        <v>5</v>
      </c>
      <c r="F1218" s="359"/>
      <c r="G1218" s="255"/>
      <c r="H1218" s="256"/>
      <c r="I1218" s="251"/>
      <c r="J1218" s="257"/>
      <c r="K1218" s="251"/>
      <c r="M1218" s="252" t="s">
        <v>1005</v>
      </c>
      <c r="O1218" s="241"/>
    </row>
    <row r="1219" spans="1:80" ht="22.5">
      <c r="A1219" s="242">
        <v>221</v>
      </c>
      <c r="B1219" s="243" t="s">
        <v>1006</v>
      </c>
      <c r="C1219" s="244" t="s">
        <v>1007</v>
      </c>
      <c r="D1219" s="245" t="s">
        <v>120</v>
      </c>
      <c r="E1219" s="246">
        <v>4.7</v>
      </c>
      <c r="F1219" s="358"/>
      <c r="G1219" s="247">
        <f>E1219*F1219</f>
        <v>0</v>
      </c>
      <c r="H1219" s="248">
        <v>0.035</v>
      </c>
      <c r="I1219" s="249">
        <f>E1219*H1219</f>
        <v>0.16450000000000004</v>
      </c>
      <c r="J1219" s="248"/>
      <c r="K1219" s="249">
        <f>E1219*J1219</f>
        <v>0</v>
      </c>
      <c r="O1219" s="241">
        <v>2</v>
      </c>
      <c r="AA1219" s="214">
        <v>12</v>
      </c>
      <c r="AB1219" s="214">
        <v>0</v>
      </c>
      <c r="AC1219" s="214">
        <v>4</v>
      </c>
      <c r="AZ1219" s="214">
        <v>2</v>
      </c>
      <c r="BA1219" s="214">
        <f>IF(AZ1219=1,G1219,0)</f>
        <v>0</v>
      </c>
      <c r="BB1219" s="214">
        <f>IF(AZ1219=2,G1219,0)</f>
        <v>0</v>
      </c>
      <c r="BC1219" s="214">
        <f>IF(AZ1219=3,G1219,0)</f>
        <v>0</v>
      </c>
      <c r="BD1219" s="214">
        <f>IF(AZ1219=4,G1219,0)</f>
        <v>0</v>
      </c>
      <c r="BE1219" s="214">
        <f>IF(AZ1219=5,G1219,0)</f>
        <v>0</v>
      </c>
      <c r="CA1219" s="241">
        <v>12</v>
      </c>
      <c r="CB1219" s="241">
        <v>0</v>
      </c>
    </row>
    <row r="1220" spans="1:15" ht="12.75">
      <c r="A1220" s="250"/>
      <c r="B1220" s="253"/>
      <c r="C1220" s="468" t="s">
        <v>975</v>
      </c>
      <c r="D1220" s="469"/>
      <c r="E1220" s="254">
        <v>0</v>
      </c>
      <c r="F1220" s="359"/>
      <c r="G1220" s="255"/>
      <c r="H1220" s="256"/>
      <c r="I1220" s="251"/>
      <c r="J1220" s="257"/>
      <c r="K1220" s="251"/>
      <c r="M1220" s="252" t="s">
        <v>975</v>
      </c>
      <c r="O1220" s="241"/>
    </row>
    <row r="1221" spans="1:15" ht="22.5">
      <c r="A1221" s="250"/>
      <c r="B1221" s="253"/>
      <c r="C1221" s="468" t="s">
        <v>976</v>
      </c>
      <c r="D1221" s="469"/>
      <c r="E1221" s="254">
        <v>0</v>
      </c>
      <c r="F1221" s="359"/>
      <c r="G1221" s="255"/>
      <c r="H1221" s="256"/>
      <c r="I1221" s="251"/>
      <c r="J1221" s="257"/>
      <c r="K1221" s="251"/>
      <c r="M1221" s="252" t="s">
        <v>976</v>
      </c>
      <c r="O1221" s="241"/>
    </row>
    <row r="1222" spans="1:15" ht="12.75">
      <c r="A1222" s="250"/>
      <c r="B1222" s="253"/>
      <c r="C1222" s="468" t="s">
        <v>1008</v>
      </c>
      <c r="D1222" s="469"/>
      <c r="E1222" s="254">
        <v>4.7</v>
      </c>
      <c r="F1222" s="359"/>
      <c r="G1222" s="255"/>
      <c r="H1222" s="256"/>
      <c r="I1222" s="251"/>
      <c r="J1222" s="257"/>
      <c r="K1222" s="251"/>
      <c r="M1222" s="252" t="s">
        <v>1008</v>
      </c>
      <c r="O1222" s="241"/>
    </row>
    <row r="1223" spans="1:80" ht="22.5">
      <c r="A1223" s="242">
        <v>222</v>
      </c>
      <c r="B1223" s="243" t="s">
        <v>1009</v>
      </c>
      <c r="C1223" s="244" t="s">
        <v>1010</v>
      </c>
      <c r="D1223" s="245" t="s">
        <v>296</v>
      </c>
      <c r="E1223" s="246">
        <v>1</v>
      </c>
      <c r="F1223" s="358"/>
      <c r="G1223" s="247">
        <f>E1223*F1223</f>
        <v>0</v>
      </c>
      <c r="H1223" s="248">
        <v>0</v>
      </c>
      <c r="I1223" s="249">
        <f>E1223*H1223</f>
        <v>0</v>
      </c>
      <c r="J1223" s="248"/>
      <c r="K1223" s="249">
        <f>E1223*J1223</f>
        <v>0</v>
      </c>
      <c r="O1223" s="241">
        <v>2</v>
      </c>
      <c r="AA1223" s="214">
        <v>12</v>
      </c>
      <c r="AB1223" s="214">
        <v>0</v>
      </c>
      <c r="AC1223" s="214">
        <v>204</v>
      </c>
      <c r="AZ1223" s="214">
        <v>2</v>
      </c>
      <c r="BA1223" s="214">
        <f>IF(AZ1223=1,G1223,0)</f>
        <v>0</v>
      </c>
      <c r="BB1223" s="214">
        <f>IF(AZ1223=2,G1223,0)</f>
        <v>0</v>
      </c>
      <c r="BC1223" s="214">
        <f>IF(AZ1223=3,G1223,0)</f>
        <v>0</v>
      </c>
      <c r="BD1223" s="214">
        <f>IF(AZ1223=4,G1223,0)</f>
        <v>0</v>
      </c>
      <c r="BE1223" s="214">
        <f>IF(AZ1223=5,G1223,0)</f>
        <v>0</v>
      </c>
      <c r="CA1223" s="241">
        <v>12</v>
      </c>
      <c r="CB1223" s="241">
        <v>0</v>
      </c>
    </row>
    <row r="1224" spans="1:15" ht="12.75">
      <c r="A1224" s="250"/>
      <c r="B1224" s="253"/>
      <c r="C1224" s="468" t="s">
        <v>975</v>
      </c>
      <c r="D1224" s="469"/>
      <c r="E1224" s="254">
        <v>0</v>
      </c>
      <c r="F1224" s="359"/>
      <c r="G1224" s="255"/>
      <c r="H1224" s="256"/>
      <c r="I1224" s="251"/>
      <c r="J1224" s="257"/>
      <c r="K1224" s="251"/>
      <c r="M1224" s="252" t="s">
        <v>975</v>
      </c>
      <c r="O1224" s="241"/>
    </row>
    <row r="1225" spans="1:15" ht="22.5">
      <c r="A1225" s="250"/>
      <c r="B1225" s="253"/>
      <c r="C1225" s="468" t="s">
        <v>976</v>
      </c>
      <c r="D1225" s="469"/>
      <c r="E1225" s="254">
        <v>0</v>
      </c>
      <c r="F1225" s="359"/>
      <c r="G1225" s="255"/>
      <c r="H1225" s="256"/>
      <c r="I1225" s="251"/>
      <c r="J1225" s="257"/>
      <c r="K1225" s="251"/>
      <c r="M1225" s="252" t="s">
        <v>976</v>
      </c>
      <c r="O1225" s="241"/>
    </row>
    <row r="1226" spans="1:15" ht="12.75">
      <c r="A1226" s="250"/>
      <c r="B1226" s="253"/>
      <c r="C1226" s="468" t="s">
        <v>1011</v>
      </c>
      <c r="D1226" s="469"/>
      <c r="E1226" s="254">
        <v>1</v>
      </c>
      <c r="F1226" s="359"/>
      <c r="G1226" s="255"/>
      <c r="H1226" s="256"/>
      <c r="I1226" s="251"/>
      <c r="J1226" s="257"/>
      <c r="K1226" s="251"/>
      <c r="M1226" s="252" t="s">
        <v>1011</v>
      </c>
      <c r="O1226" s="241"/>
    </row>
    <row r="1227" spans="1:80" ht="22.5">
      <c r="A1227" s="242">
        <v>223</v>
      </c>
      <c r="B1227" s="243" t="s">
        <v>1012</v>
      </c>
      <c r="C1227" s="244" t="s">
        <v>1013</v>
      </c>
      <c r="D1227" s="245" t="s">
        <v>296</v>
      </c>
      <c r="E1227" s="246">
        <v>1</v>
      </c>
      <c r="F1227" s="358"/>
      <c r="G1227" s="247">
        <f>E1227*F1227</f>
        <v>0</v>
      </c>
      <c r="H1227" s="248">
        <v>0</v>
      </c>
      <c r="I1227" s="249">
        <f>E1227*H1227</f>
        <v>0</v>
      </c>
      <c r="J1227" s="248"/>
      <c r="K1227" s="249">
        <f>E1227*J1227</f>
        <v>0</v>
      </c>
      <c r="O1227" s="241">
        <v>2</v>
      </c>
      <c r="AA1227" s="214">
        <v>12</v>
      </c>
      <c r="AB1227" s="214">
        <v>0</v>
      </c>
      <c r="AC1227" s="214">
        <v>205</v>
      </c>
      <c r="AZ1227" s="214">
        <v>2</v>
      </c>
      <c r="BA1227" s="214">
        <f>IF(AZ1227=1,G1227,0)</f>
        <v>0</v>
      </c>
      <c r="BB1227" s="214">
        <f>IF(AZ1227=2,G1227,0)</f>
        <v>0</v>
      </c>
      <c r="BC1227" s="214">
        <f>IF(AZ1227=3,G1227,0)</f>
        <v>0</v>
      </c>
      <c r="BD1227" s="214">
        <f>IF(AZ1227=4,G1227,0)</f>
        <v>0</v>
      </c>
      <c r="BE1227" s="214">
        <f>IF(AZ1227=5,G1227,0)</f>
        <v>0</v>
      </c>
      <c r="CA1227" s="241">
        <v>12</v>
      </c>
      <c r="CB1227" s="241">
        <v>0</v>
      </c>
    </row>
    <row r="1228" spans="1:15" ht="12.75">
      <c r="A1228" s="250"/>
      <c r="B1228" s="253"/>
      <c r="C1228" s="468" t="s">
        <v>975</v>
      </c>
      <c r="D1228" s="469"/>
      <c r="E1228" s="254">
        <v>0</v>
      </c>
      <c r="F1228" s="359"/>
      <c r="G1228" s="255"/>
      <c r="H1228" s="256"/>
      <c r="I1228" s="251"/>
      <c r="J1228" s="257"/>
      <c r="K1228" s="251"/>
      <c r="M1228" s="252" t="s">
        <v>975</v>
      </c>
      <c r="O1228" s="241"/>
    </row>
    <row r="1229" spans="1:15" ht="22.5">
      <c r="A1229" s="250"/>
      <c r="B1229" s="253"/>
      <c r="C1229" s="468" t="s">
        <v>976</v>
      </c>
      <c r="D1229" s="469"/>
      <c r="E1229" s="254">
        <v>0</v>
      </c>
      <c r="F1229" s="359"/>
      <c r="G1229" s="255"/>
      <c r="H1229" s="256"/>
      <c r="I1229" s="251"/>
      <c r="J1229" s="257"/>
      <c r="K1229" s="251"/>
      <c r="M1229" s="252" t="s">
        <v>976</v>
      </c>
      <c r="O1229" s="241"/>
    </row>
    <row r="1230" spans="1:15" ht="12.75">
      <c r="A1230" s="250"/>
      <c r="B1230" s="253"/>
      <c r="C1230" s="468" t="s">
        <v>1014</v>
      </c>
      <c r="D1230" s="469"/>
      <c r="E1230" s="254">
        <v>1</v>
      </c>
      <c r="F1230" s="359"/>
      <c r="G1230" s="255"/>
      <c r="H1230" s="256"/>
      <c r="I1230" s="251"/>
      <c r="J1230" s="257"/>
      <c r="K1230" s="251"/>
      <c r="M1230" s="252" t="s">
        <v>1014</v>
      </c>
      <c r="O1230" s="241"/>
    </row>
    <row r="1231" spans="1:80" ht="22.5">
      <c r="A1231" s="242">
        <v>224</v>
      </c>
      <c r="B1231" s="243" t="s">
        <v>1015</v>
      </c>
      <c r="C1231" s="244" t="s">
        <v>1016</v>
      </c>
      <c r="D1231" s="245" t="s">
        <v>296</v>
      </c>
      <c r="E1231" s="246">
        <v>2</v>
      </c>
      <c r="F1231" s="358"/>
      <c r="G1231" s="247">
        <f>E1231*F1231</f>
        <v>0</v>
      </c>
      <c r="H1231" s="248">
        <v>0</v>
      </c>
      <c r="I1231" s="249">
        <f>E1231*H1231</f>
        <v>0</v>
      </c>
      <c r="J1231" s="248"/>
      <c r="K1231" s="249">
        <f>E1231*J1231</f>
        <v>0</v>
      </c>
      <c r="O1231" s="241">
        <v>2</v>
      </c>
      <c r="AA1231" s="214">
        <v>12</v>
      </c>
      <c r="AB1231" s="214">
        <v>0</v>
      </c>
      <c r="AC1231" s="214">
        <v>202</v>
      </c>
      <c r="AZ1231" s="214">
        <v>2</v>
      </c>
      <c r="BA1231" s="214">
        <f>IF(AZ1231=1,G1231,0)</f>
        <v>0</v>
      </c>
      <c r="BB1231" s="214">
        <f>IF(AZ1231=2,G1231,0)</f>
        <v>0</v>
      </c>
      <c r="BC1231" s="214">
        <f>IF(AZ1231=3,G1231,0)</f>
        <v>0</v>
      </c>
      <c r="BD1231" s="214">
        <f>IF(AZ1231=4,G1231,0)</f>
        <v>0</v>
      </c>
      <c r="BE1231" s="214">
        <f>IF(AZ1231=5,G1231,0)</f>
        <v>0</v>
      </c>
      <c r="CA1231" s="241">
        <v>12</v>
      </c>
      <c r="CB1231" s="241">
        <v>0</v>
      </c>
    </row>
    <row r="1232" spans="1:15" ht="12.75">
      <c r="A1232" s="250"/>
      <c r="B1232" s="253"/>
      <c r="C1232" s="468" t="s">
        <v>975</v>
      </c>
      <c r="D1232" s="469"/>
      <c r="E1232" s="254">
        <v>0</v>
      </c>
      <c r="F1232" s="359"/>
      <c r="G1232" s="255"/>
      <c r="H1232" s="256"/>
      <c r="I1232" s="251"/>
      <c r="J1232" s="257"/>
      <c r="K1232" s="251"/>
      <c r="M1232" s="252" t="s">
        <v>975</v>
      </c>
      <c r="O1232" s="241"/>
    </row>
    <row r="1233" spans="1:15" ht="22.5">
      <c r="A1233" s="250"/>
      <c r="B1233" s="253"/>
      <c r="C1233" s="468" t="s">
        <v>976</v>
      </c>
      <c r="D1233" s="469"/>
      <c r="E1233" s="254">
        <v>0</v>
      </c>
      <c r="F1233" s="359"/>
      <c r="G1233" s="255"/>
      <c r="H1233" s="256"/>
      <c r="I1233" s="251"/>
      <c r="J1233" s="257"/>
      <c r="K1233" s="251"/>
      <c r="M1233" s="252" t="s">
        <v>976</v>
      </c>
      <c r="O1233" s="241"/>
    </row>
    <row r="1234" spans="1:15" ht="12.75">
      <c r="A1234" s="250"/>
      <c r="B1234" s="253"/>
      <c r="C1234" s="468" t="s">
        <v>1017</v>
      </c>
      <c r="D1234" s="469"/>
      <c r="E1234" s="254">
        <v>2</v>
      </c>
      <c r="F1234" s="359"/>
      <c r="G1234" s="255"/>
      <c r="H1234" s="256"/>
      <c r="I1234" s="251"/>
      <c r="J1234" s="257"/>
      <c r="K1234" s="251"/>
      <c r="M1234" s="252" t="s">
        <v>1017</v>
      </c>
      <c r="O1234" s="241"/>
    </row>
    <row r="1235" spans="1:80" ht="12.75">
      <c r="A1235" s="242">
        <v>225</v>
      </c>
      <c r="B1235" s="243" t="s">
        <v>1018</v>
      </c>
      <c r="C1235" s="244" t="s">
        <v>1019</v>
      </c>
      <c r="D1235" s="245" t="s">
        <v>296</v>
      </c>
      <c r="E1235" s="246">
        <v>1</v>
      </c>
      <c r="F1235" s="358"/>
      <c r="G1235" s="247">
        <f>E1235*F1235</f>
        <v>0</v>
      </c>
      <c r="H1235" s="248">
        <v>0</v>
      </c>
      <c r="I1235" s="249">
        <f>E1235*H1235</f>
        <v>0</v>
      </c>
      <c r="J1235" s="248"/>
      <c r="K1235" s="249">
        <f>E1235*J1235</f>
        <v>0</v>
      </c>
      <c r="O1235" s="241">
        <v>2</v>
      </c>
      <c r="AA1235" s="214">
        <v>12</v>
      </c>
      <c r="AB1235" s="214">
        <v>0</v>
      </c>
      <c r="AC1235" s="214">
        <v>196</v>
      </c>
      <c r="AZ1235" s="214">
        <v>2</v>
      </c>
      <c r="BA1235" s="214">
        <f>IF(AZ1235=1,G1235,0)</f>
        <v>0</v>
      </c>
      <c r="BB1235" s="214">
        <f>IF(AZ1235=2,G1235,0)</f>
        <v>0</v>
      </c>
      <c r="BC1235" s="214">
        <f>IF(AZ1235=3,G1235,0)</f>
        <v>0</v>
      </c>
      <c r="BD1235" s="214">
        <f>IF(AZ1235=4,G1235,0)</f>
        <v>0</v>
      </c>
      <c r="BE1235" s="214">
        <f>IF(AZ1235=5,G1235,0)</f>
        <v>0</v>
      </c>
      <c r="CA1235" s="241">
        <v>12</v>
      </c>
      <c r="CB1235" s="241">
        <v>0</v>
      </c>
    </row>
    <row r="1236" spans="1:15" ht="12.75">
      <c r="A1236" s="250"/>
      <c r="B1236" s="253"/>
      <c r="C1236" s="468" t="s">
        <v>975</v>
      </c>
      <c r="D1236" s="469"/>
      <c r="E1236" s="254">
        <v>0</v>
      </c>
      <c r="F1236" s="359"/>
      <c r="G1236" s="255"/>
      <c r="H1236" s="256"/>
      <c r="I1236" s="251"/>
      <c r="J1236" s="257"/>
      <c r="K1236" s="251"/>
      <c r="M1236" s="252" t="s">
        <v>975</v>
      </c>
      <c r="O1236" s="241"/>
    </row>
    <row r="1237" spans="1:15" ht="22.5">
      <c r="A1237" s="250"/>
      <c r="B1237" s="253"/>
      <c r="C1237" s="468" t="s">
        <v>976</v>
      </c>
      <c r="D1237" s="469"/>
      <c r="E1237" s="254">
        <v>0</v>
      </c>
      <c r="F1237" s="359"/>
      <c r="G1237" s="255"/>
      <c r="H1237" s="256"/>
      <c r="I1237" s="251"/>
      <c r="J1237" s="257"/>
      <c r="K1237" s="251"/>
      <c r="M1237" s="252" t="s">
        <v>976</v>
      </c>
      <c r="O1237" s="241"/>
    </row>
    <row r="1238" spans="1:15" ht="12.75">
      <c r="A1238" s="250"/>
      <c r="B1238" s="253"/>
      <c r="C1238" s="468" t="s">
        <v>1020</v>
      </c>
      <c r="D1238" s="469"/>
      <c r="E1238" s="254">
        <v>1</v>
      </c>
      <c r="F1238" s="359"/>
      <c r="G1238" s="255"/>
      <c r="H1238" s="256"/>
      <c r="I1238" s="251"/>
      <c r="J1238" s="257"/>
      <c r="K1238" s="251"/>
      <c r="M1238" s="252" t="s">
        <v>1020</v>
      </c>
      <c r="O1238" s="241"/>
    </row>
    <row r="1239" spans="1:80" ht="22.5">
      <c r="A1239" s="242">
        <v>226</v>
      </c>
      <c r="B1239" s="243" t="s">
        <v>1021</v>
      </c>
      <c r="C1239" s="244" t="s">
        <v>1022</v>
      </c>
      <c r="D1239" s="245" t="s">
        <v>296</v>
      </c>
      <c r="E1239" s="246">
        <v>2</v>
      </c>
      <c r="F1239" s="358"/>
      <c r="G1239" s="247">
        <f>E1239*F1239</f>
        <v>0</v>
      </c>
      <c r="H1239" s="248">
        <v>0</v>
      </c>
      <c r="I1239" s="249">
        <f>E1239*H1239</f>
        <v>0</v>
      </c>
      <c r="J1239" s="248"/>
      <c r="K1239" s="249">
        <f>E1239*J1239</f>
        <v>0</v>
      </c>
      <c r="O1239" s="241">
        <v>2</v>
      </c>
      <c r="AA1239" s="214">
        <v>12</v>
      </c>
      <c r="AB1239" s="214">
        <v>0</v>
      </c>
      <c r="AC1239" s="214">
        <v>206</v>
      </c>
      <c r="AZ1239" s="214">
        <v>2</v>
      </c>
      <c r="BA1239" s="214">
        <f>IF(AZ1239=1,G1239,0)</f>
        <v>0</v>
      </c>
      <c r="BB1239" s="214">
        <f>IF(AZ1239=2,G1239,0)</f>
        <v>0</v>
      </c>
      <c r="BC1239" s="214">
        <f>IF(AZ1239=3,G1239,0)</f>
        <v>0</v>
      </c>
      <c r="BD1239" s="214">
        <f>IF(AZ1239=4,G1239,0)</f>
        <v>0</v>
      </c>
      <c r="BE1239" s="214">
        <f>IF(AZ1239=5,G1239,0)</f>
        <v>0</v>
      </c>
      <c r="CA1239" s="241">
        <v>12</v>
      </c>
      <c r="CB1239" s="241">
        <v>0</v>
      </c>
    </row>
    <row r="1240" spans="1:15" ht="12.75">
      <c r="A1240" s="250"/>
      <c r="B1240" s="253"/>
      <c r="C1240" s="468" t="s">
        <v>975</v>
      </c>
      <c r="D1240" s="469"/>
      <c r="E1240" s="254">
        <v>0</v>
      </c>
      <c r="F1240" s="359"/>
      <c r="G1240" s="255"/>
      <c r="H1240" s="256"/>
      <c r="I1240" s="251"/>
      <c r="J1240" s="257"/>
      <c r="K1240" s="251"/>
      <c r="M1240" s="252" t="s">
        <v>975</v>
      </c>
      <c r="O1240" s="241"/>
    </row>
    <row r="1241" spans="1:15" ht="22.5">
      <c r="A1241" s="250"/>
      <c r="B1241" s="253"/>
      <c r="C1241" s="468" t="s">
        <v>976</v>
      </c>
      <c r="D1241" s="469"/>
      <c r="E1241" s="254">
        <v>0</v>
      </c>
      <c r="F1241" s="359"/>
      <c r="G1241" s="255"/>
      <c r="H1241" s="256"/>
      <c r="I1241" s="251"/>
      <c r="J1241" s="257"/>
      <c r="K1241" s="251"/>
      <c r="M1241" s="252" t="s">
        <v>976</v>
      </c>
      <c r="O1241" s="241"/>
    </row>
    <row r="1242" spans="1:15" ht="12.75">
      <c r="A1242" s="250"/>
      <c r="B1242" s="253"/>
      <c r="C1242" s="468" t="s">
        <v>1023</v>
      </c>
      <c r="D1242" s="469"/>
      <c r="E1242" s="254">
        <v>2</v>
      </c>
      <c r="F1242" s="359"/>
      <c r="G1242" s="255"/>
      <c r="H1242" s="256"/>
      <c r="I1242" s="251"/>
      <c r="J1242" s="257"/>
      <c r="K1242" s="251"/>
      <c r="M1242" s="252" t="s">
        <v>1023</v>
      </c>
      <c r="O1242" s="241"/>
    </row>
    <row r="1243" spans="1:80" ht="12.75">
      <c r="A1243" s="242">
        <v>227</v>
      </c>
      <c r="B1243" s="243" t="s">
        <v>1024</v>
      </c>
      <c r="C1243" s="244" t="s">
        <v>1025</v>
      </c>
      <c r="D1243" s="245" t="s">
        <v>296</v>
      </c>
      <c r="E1243" s="246">
        <v>1</v>
      </c>
      <c r="F1243" s="358"/>
      <c r="G1243" s="247">
        <f>E1243*F1243</f>
        <v>0</v>
      </c>
      <c r="H1243" s="248">
        <v>0</v>
      </c>
      <c r="I1243" s="249">
        <f>E1243*H1243</f>
        <v>0</v>
      </c>
      <c r="J1243" s="248"/>
      <c r="K1243" s="249">
        <f>E1243*J1243</f>
        <v>0</v>
      </c>
      <c r="O1243" s="241">
        <v>2</v>
      </c>
      <c r="AA1243" s="214">
        <v>12</v>
      </c>
      <c r="AB1243" s="214">
        <v>0</v>
      </c>
      <c r="AC1243" s="214">
        <v>224</v>
      </c>
      <c r="AZ1243" s="214">
        <v>2</v>
      </c>
      <c r="BA1243" s="214">
        <f>IF(AZ1243=1,G1243,0)</f>
        <v>0</v>
      </c>
      <c r="BB1243" s="214">
        <f>IF(AZ1243=2,G1243,0)</f>
        <v>0</v>
      </c>
      <c r="BC1243" s="214">
        <f>IF(AZ1243=3,G1243,0)</f>
        <v>0</v>
      </c>
      <c r="BD1243" s="214">
        <f>IF(AZ1243=4,G1243,0)</f>
        <v>0</v>
      </c>
      <c r="BE1243" s="214">
        <f>IF(AZ1243=5,G1243,0)</f>
        <v>0</v>
      </c>
      <c r="CA1243" s="241">
        <v>12</v>
      </c>
      <c r="CB1243" s="241">
        <v>0</v>
      </c>
    </row>
    <row r="1244" spans="1:15" ht="22.5">
      <c r="A1244" s="250"/>
      <c r="B1244" s="253"/>
      <c r="C1244" s="468" t="s">
        <v>1026</v>
      </c>
      <c r="D1244" s="469"/>
      <c r="E1244" s="254">
        <v>1</v>
      </c>
      <c r="F1244" s="359"/>
      <c r="G1244" s="255"/>
      <c r="H1244" s="256"/>
      <c r="I1244" s="251"/>
      <c r="J1244" s="257"/>
      <c r="K1244" s="251"/>
      <c r="M1244" s="252" t="s">
        <v>1026</v>
      </c>
      <c r="O1244" s="241"/>
    </row>
    <row r="1245" spans="1:80" ht="12.75">
      <c r="A1245" s="242">
        <v>228</v>
      </c>
      <c r="B1245" s="243" t="s">
        <v>1027</v>
      </c>
      <c r="C1245" s="244" t="s">
        <v>1028</v>
      </c>
      <c r="D1245" s="245" t="s">
        <v>673</v>
      </c>
      <c r="E1245" s="246">
        <v>1.5171074</v>
      </c>
      <c r="F1245" s="358"/>
      <c r="G1245" s="247">
        <f>E1245*F1245</f>
        <v>0</v>
      </c>
      <c r="H1245" s="248">
        <v>0</v>
      </c>
      <c r="I1245" s="249">
        <f>E1245*H1245</f>
        <v>0</v>
      </c>
      <c r="J1245" s="248"/>
      <c r="K1245" s="249">
        <f>E1245*J1245</f>
        <v>0</v>
      </c>
      <c r="O1245" s="241">
        <v>2</v>
      </c>
      <c r="AA1245" s="214">
        <v>7</v>
      </c>
      <c r="AB1245" s="214">
        <v>1001</v>
      </c>
      <c r="AC1245" s="214">
        <v>5</v>
      </c>
      <c r="AZ1245" s="214">
        <v>2</v>
      </c>
      <c r="BA1245" s="214">
        <f>IF(AZ1245=1,G1245,0)</f>
        <v>0</v>
      </c>
      <c r="BB1245" s="214">
        <f>IF(AZ1245=2,G1245,0)</f>
        <v>0</v>
      </c>
      <c r="BC1245" s="214">
        <f>IF(AZ1245=3,G1245,0)</f>
        <v>0</v>
      </c>
      <c r="BD1245" s="214">
        <f>IF(AZ1245=4,G1245,0)</f>
        <v>0</v>
      </c>
      <c r="BE1245" s="214">
        <f>IF(AZ1245=5,G1245,0)</f>
        <v>0</v>
      </c>
      <c r="CA1245" s="241">
        <v>7</v>
      </c>
      <c r="CB1245" s="241">
        <v>1001</v>
      </c>
    </row>
    <row r="1246" spans="1:57" ht="12.75">
      <c r="A1246" s="258"/>
      <c r="B1246" s="259" t="s">
        <v>102</v>
      </c>
      <c r="C1246" s="260" t="s">
        <v>953</v>
      </c>
      <c r="D1246" s="261"/>
      <c r="E1246" s="262"/>
      <c r="F1246" s="360"/>
      <c r="G1246" s="264">
        <f>SUM(G1153:G1245)</f>
        <v>0</v>
      </c>
      <c r="H1246" s="265"/>
      <c r="I1246" s="266">
        <f>SUM(I1153:I1245)</f>
        <v>1.5171074</v>
      </c>
      <c r="J1246" s="265"/>
      <c r="K1246" s="266">
        <f>SUM(K1153:K1245)</f>
        <v>-1.75709</v>
      </c>
      <c r="O1246" s="241">
        <v>4</v>
      </c>
      <c r="BA1246" s="267">
        <f>SUM(BA1153:BA1245)</f>
        <v>0</v>
      </c>
      <c r="BB1246" s="267">
        <f>SUM(BB1153:BB1245)</f>
        <v>0</v>
      </c>
      <c r="BC1246" s="267">
        <f>SUM(BC1153:BC1245)</f>
        <v>0</v>
      </c>
      <c r="BD1246" s="267">
        <f>SUM(BD1153:BD1245)</f>
        <v>0</v>
      </c>
      <c r="BE1246" s="267">
        <f>SUM(BE1153:BE1245)</f>
        <v>0</v>
      </c>
    </row>
    <row r="1247" spans="1:15" ht="12.75">
      <c r="A1247" s="231" t="s">
        <v>98</v>
      </c>
      <c r="B1247" s="232" t="s">
        <v>1029</v>
      </c>
      <c r="C1247" s="233" t="s">
        <v>1030</v>
      </c>
      <c r="D1247" s="234"/>
      <c r="E1247" s="235"/>
      <c r="F1247" s="361"/>
      <c r="G1247" s="236"/>
      <c r="H1247" s="237"/>
      <c r="I1247" s="238"/>
      <c r="J1247" s="239"/>
      <c r="K1247" s="240"/>
      <c r="O1247" s="241">
        <v>1</v>
      </c>
    </row>
    <row r="1248" spans="1:80" ht="22.5">
      <c r="A1248" s="242">
        <v>229</v>
      </c>
      <c r="B1248" s="243" t="s">
        <v>1032</v>
      </c>
      <c r="C1248" s="244" t="s">
        <v>1033</v>
      </c>
      <c r="D1248" s="245" t="s">
        <v>296</v>
      </c>
      <c r="E1248" s="246">
        <v>5</v>
      </c>
      <c r="F1248" s="358"/>
      <c r="G1248" s="247">
        <f>E1248*F1248</f>
        <v>0</v>
      </c>
      <c r="H1248" s="248">
        <v>0.017</v>
      </c>
      <c r="I1248" s="249">
        <f>E1248*H1248</f>
        <v>0.085</v>
      </c>
      <c r="J1248" s="248"/>
      <c r="K1248" s="249">
        <f>E1248*J1248</f>
        <v>0</v>
      </c>
      <c r="O1248" s="241">
        <v>2</v>
      </c>
      <c r="AA1248" s="214">
        <v>12</v>
      </c>
      <c r="AB1248" s="214">
        <v>0</v>
      </c>
      <c r="AC1248" s="214">
        <v>107</v>
      </c>
      <c r="AZ1248" s="214">
        <v>2</v>
      </c>
      <c r="BA1248" s="214">
        <f>IF(AZ1248=1,G1248,0)</f>
        <v>0</v>
      </c>
      <c r="BB1248" s="214">
        <f>IF(AZ1248=2,G1248,0)</f>
        <v>0</v>
      </c>
      <c r="BC1248" s="214">
        <f>IF(AZ1248=3,G1248,0)</f>
        <v>0</v>
      </c>
      <c r="BD1248" s="214">
        <f>IF(AZ1248=4,G1248,0)</f>
        <v>0</v>
      </c>
      <c r="BE1248" s="214">
        <f>IF(AZ1248=5,G1248,0)</f>
        <v>0</v>
      </c>
      <c r="CA1248" s="241">
        <v>12</v>
      </c>
      <c r="CB1248" s="241">
        <v>0</v>
      </c>
    </row>
    <row r="1249" spans="1:15" ht="12.75">
      <c r="A1249" s="250"/>
      <c r="B1249" s="253"/>
      <c r="C1249" s="468" t="s">
        <v>1034</v>
      </c>
      <c r="D1249" s="469"/>
      <c r="E1249" s="254">
        <v>0</v>
      </c>
      <c r="F1249" s="359"/>
      <c r="G1249" s="255"/>
      <c r="H1249" s="256"/>
      <c r="I1249" s="251"/>
      <c r="J1249" s="257"/>
      <c r="K1249" s="251"/>
      <c r="M1249" s="252" t="s">
        <v>1034</v>
      </c>
      <c r="O1249" s="241"/>
    </row>
    <row r="1250" spans="1:15" ht="12.75">
      <c r="A1250" s="250"/>
      <c r="B1250" s="253"/>
      <c r="C1250" s="468" t="s">
        <v>1035</v>
      </c>
      <c r="D1250" s="469"/>
      <c r="E1250" s="254">
        <v>0</v>
      </c>
      <c r="F1250" s="359"/>
      <c r="G1250" s="255"/>
      <c r="H1250" s="256"/>
      <c r="I1250" s="251"/>
      <c r="J1250" s="257"/>
      <c r="K1250" s="251"/>
      <c r="M1250" s="252" t="s">
        <v>1035</v>
      </c>
      <c r="O1250" s="241"/>
    </row>
    <row r="1251" spans="1:15" ht="12.75">
      <c r="A1251" s="250"/>
      <c r="B1251" s="253"/>
      <c r="C1251" s="468" t="s">
        <v>1036</v>
      </c>
      <c r="D1251" s="469"/>
      <c r="E1251" s="254">
        <v>0</v>
      </c>
      <c r="F1251" s="359"/>
      <c r="G1251" s="255"/>
      <c r="H1251" s="256"/>
      <c r="I1251" s="251"/>
      <c r="J1251" s="257"/>
      <c r="K1251" s="251"/>
      <c r="M1251" s="252" t="s">
        <v>1036</v>
      </c>
      <c r="O1251" s="241"/>
    </row>
    <row r="1252" spans="1:15" ht="12.75">
      <c r="A1252" s="250"/>
      <c r="B1252" s="253"/>
      <c r="C1252" s="468" t="s">
        <v>1037</v>
      </c>
      <c r="D1252" s="469"/>
      <c r="E1252" s="254">
        <v>0</v>
      </c>
      <c r="F1252" s="359"/>
      <c r="G1252" s="255"/>
      <c r="H1252" s="256"/>
      <c r="I1252" s="251"/>
      <c r="J1252" s="257"/>
      <c r="K1252" s="251"/>
      <c r="M1252" s="252" t="s">
        <v>1037</v>
      </c>
      <c r="O1252" s="241"/>
    </row>
    <row r="1253" spans="1:15" ht="22.5">
      <c r="A1253" s="250"/>
      <c r="B1253" s="253"/>
      <c r="C1253" s="468" t="s">
        <v>1038</v>
      </c>
      <c r="D1253" s="469"/>
      <c r="E1253" s="254">
        <v>0</v>
      </c>
      <c r="F1253" s="359"/>
      <c r="G1253" s="255"/>
      <c r="H1253" s="256"/>
      <c r="I1253" s="251"/>
      <c r="J1253" s="257"/>
      <c r="K1253" s="251"/>
      <c r="M1253" s="252" t="s">
        <v>1038</v>
      </c>
      <c r="O1253" s="241"/>
    </row>
    <row r="1254" spans="1:15" ht="12.75">
      <c r="A1254" s="250"/>
      <c r="B1254" s="253"/>
      <c r="C1254" s="468" t="s">
        <v>1039</v>
      </c>
      <c r="D1254" s="469"/>
      <c r="E1254" s="254">
        <v>5</v>
      </c>
      <c r="F1254" s="359"/>
      <c r="G1254" s="255"/>
      <c r="H1254" s="256"/>
      <c r="I1254" s="251"/>
      <c r="J1254" s="257"/>
      <c r="K1254" s="251"/>
      <c r="M1254" s="252" t="s">
        <v>1039</v>
      </c>
      <c r="O1254" s="241"/>
    </row>
    <row r="1255" spans="1:80" ht="22.5">
      <c r="A1255" s="242">
        <v>230</v>
      </c>
      <c r="B1255" s="243" t="s">
        <v>1040</v>
      </c>
      <c r="C1255" s="244" t="s">
        <v>1041</v>
      </c>
      <c r="D1255" s="245" t="s">
        <v>296</v>
      </c>
      <c r="E1255" s="246">
        <v>1</v>
      </c>
      <c r="F1255" s="358"/>
      <c r="G1255" s="247">
        <f>E1255*F1255</f>
        <v>0</v>
      </c>
      <c r="H1255" s="248">
        <v>0.017</v>
      </c>
      <c r="I1255" s="249">
        <f>E1255*H1255</f>
        <v>0.017</v>
      </c>
      <c r="J1255" s="248"/>
      <c r="K1255" s="249">
        <f>E1255*J1255</f>
        <v>0</v>
      </c>
      <c r="O1255" s="241">
        <v>2</v>
      </c>
      <c r="AA1255" s="214">
        <v>12</v>
      </c>
      <c r="AB1255" s="214">
        <v>0</v>
      </c>
      <c r="AC1255" s="214">
        <v>188</v>
      </c>
      <c r="AZ1255" s="214">
        <v>2</v>
      </c>
      <c r="BA1255" s="214">
        <f>IF(AZ1255=1,G1255,0)</f>
        <v>0</v>
      </c>
      <c r="BB1255" s="214">
        <f>IF(AZ1255=2,G1255,0)</f>
        <v>0</v>
      </c>
      <c r="BC1255" s="214">
        <f>IF(AZ1255=3,G1255,0)</f>
        <v>0</v>
      </c>
      <c r="BD1255" s="214">
        <f>IF(AZ1255=4,G1255,0)</f>
        <v>0</v>
      </c>
      <c r="BE1255" s="214">
        <f>IF(AZ1255=5,G1255,0)</f>
        <v>0</v>
      </c>
      <c r="CA1255" s="241">
        <v>12</v>
      </c>
      <c r="CB1255" s="241">
        <v>0</v>
      </c>
    </row>
    <row r="1256" spans="1:15" ht="12.75">
      <c r="A1256" s="250"/>
      <c r="B1256" s="253"/>
      <c r="C1256" s="468" t="s">
        <v>1042</v>
      </c>
      <c r="D1256" s="469"/>
      <c r="E1256" s="254">
        <v>0</v>
      </c>
      <c r="F1256" s="359"/>
      <c r="G1256" s="255"/>
      <c r="H1256" s="256"/>
      <c r="I1256" s="251"/>
      <c r="J1256" s="257"/>
      <c r="K1256" s="251"/>
      <c r="M1256" s="252" t="s">
        <v>1042</v>
      </c>
      <c r="O1256" s="241"/>
    </row>
    <row r="1257" spans="1:15" ht="12.75">
      <c r="A1257" s="250"/>
      <c r="B1257" s="253"/>
      <c r="C1257" s="468" t="s">
        <v>1043</v>
      </c>
      <c r="D1257" s="469"/>
      <c r="E1257" s="254">
        <v>0</v>
      </c>
      <c r="F1257" s="359"/>
      <c r="G1257" s="255"/>
      <c r="H1257" s="256"/>
      <c r="I1257" s="251"/>
      <c r="J1257" s="257"/>
      <c r="K1257" s="251"/>
      <c r="M1257" s="252" t="s">
        <v>1043</v>
      </c>
      <c r="O1257" s="241"/>
    </row>
    <row r="1258" spans="1:15" ht="12.75">
      <c r="A1258" s="250"/>
      <c r="B1258" s="253"/>
      <c r="C1258" s="468" t="s">
        <v>1044</v>
      </c>
      <c r="D1258" s="469"/>
      <c r="E1258" s="254">
        <v>0</v>
      </c>
      <c r="F1258" s="359"/>
      <c r="G1258" s="255"/>
      <c r="H1258" s="256"/>
      <c r="I1258" s="251"/>
      <c r="J1258" s="257"/>
      <c r="K1258" s="251"/>
      <c r="M1258" s="252" t="s">
        <v>1044</v>
      </c>
      <c r="O1258" s="241"/>
    </row>
    <row r="1259" spans="1:15" ht="12.75">
      <c r="A1259" s="250"/>
      <c r="B1259" s="253"/>
      <c r="C1259" s="468" t="s">
        <v>1037</v>
      </c>
      <c r="D1259" s="469"/>
      <c r="E1259" s="254">
        <v>0</v>
      </c>
      <c r="F1259" s="359"/>
      <c r="G1259" s="255"/>
      <c r="H1259" s="256"/>
      <c r="I1259" s="251"/>
      <c r="J1259" s="257"/>
      <c r="K1259" s="251"/>
      <c r="M1259" s="252" t="s">
        <v>1037</v>
      </c>
      <c r="O1259" s="241"/>
    </row>
    <row r="1260" spans="1:15" ht="22.5">
      <c r="A1260" s="250"/>
      <c r="B1260" s="253"/>
      <c r="C1260" s="468" t="s">
        <v>1038</v>
      </c>
      <c r="D1260" s="469"/>
      <c r="E1260" s="254">
        <v>0</v>
      </c>
      <c r="F1260" s="359"/>
      <c r="G1260" s="255"/>
      <c r="H1260" s="256"/>
      <c r="I1260" s="251"/>
      <c r="J1260" s="257"/>
      <c r="K1260" s="251"/>
      <c r="M1260" s="252" t="s">
        <v>1038</v>
      </c>
      <c r="O1260" s="241"/>
    </row>
    <row r="1261" spans="1:15" ht="12.75">
      <c r="A1261" s="250"/>
      <c r="B1261" s="253"/>
      <c r="C1261" s="468" t="s">
        <v>1045</v>
      </c>
      <c r="D1261" s="469"/>
      <c r="E1261" s="254">
        <v>1</v>
      </c>
      <c r="F1261" s="359"/>
      <c r="G1261" s="255"/>
      <c r="H1261" s="256"/>
      <c r="I1261" s="251"/>
      <c r="J1261" s="257"/>
      <c r="K1261" s="251"/>
      <c r="M1261" s="252" t="s">
        <v>1045</v>
      </c>
      <c r="O1261" s="241"/>
    </row>
    <row r="1262" spans="1:80" ht="22.5">
      <c r="A1262" s="242">
        <v>231</v>
      </c>
      <c r="B1262" s="243" t="s">
        <v>1046</v>
      </c>
      <c r="C1262" s="244" t="s">
        <v>1047</v>
      </c>
      <c r="D1262" s="245" t="s">
        <v>296</v>
      </c>
      <c r="E1262" s="246">
        <v>1</v>
      </c>
      <c r="F1262" s="358"/>
      <c r="G1262" s="247">
        <f>E1262*F1262</f>
        <v>0</v>
      </c>
      <c r="H1262" s="248">
        <v>0.017</v>
      </c>
      <c r="I1262" s="249">
        <f>E1262*H1262</f>
        <v>0.017</v>
      </c>
      <c r="J1262" s="248"/>
      <c r="K1262" s="249">
        <f>E1262*J1262</f>
        <v>0</v>
      </c>
      <c r="O1262" s="241">
        <v>2</v>
      </c>
      <c r="AA1262" s="214">
        <v>12</v>
      </c>
      <c r="AB1262" s="214">
        <v>0</v>
      </c>
      <c r="AC1262" s="214">
        <v>189</v>
      </c>
      <c r="AZ1262" s="214">
        <v>2</v>
      </c>
      <c r="BA1262" s="214">
        <f>IF(AZ1262=1,G1262,0)</f>
        <v>0</v>
      </c>
      <c r="BB1262" s="214">
        <f>IF(AZ1262=2,G1262,0)</f>
        <v>0</v>
      </c>
      <c r="BC1262" s="214">
        <f>IF(AZ1262=3,G1262,0)</f>
        <v>0</v>
      </c>
      <c r="BD1262" s="214">
        <f>IF(AZ1262=4,G1262,0)</f>
        <v>0</v>
      </c>
      <c r="BE1262" s="214">
        <f>IF(AZ1262=5,G1262,0)</f>
        <v>0</v>
      </c>
      <c r="CA1262" s="241">
        <v>12</v>
      </c>
      <c r="CB1262" s="241">
        <v>0</v>
      </c>
    </row>
    <row r="1263" spans="1:15" ht="12.75">
      <c r="A1263" s="250"/>
      <c r="B1263" s="253"/>
      <c r="C1263" s="468" t="s">
        <v>1048</v>
      </c>
      <c r="D1263" s="469"/>
      <c r="E1263" s="254">
        <v>0</v>
      </c>
      <c r="F1263" s="359"/>
      <c r="G1263" s="255"/>
      <c r="H1263" s="256"/>
      <c r="I1263" s="251"/>
      <c r="J1263" s="257"/>
      <c r="K1263" s="251"/>
      <c r="M1263" s="252" t="s">
        <v>1048</v>
      </c>
      <c r="O1263" s="241"/>
    </row>
    <row r="1264" spans="1:15" ht="12.75">
      <c r="A1264" s="250"/>
      <c r="B1264" s="253"/>
      <c r="C1264" s="468" t="s">
        <v>1049</v>
      </c>
      <c r="D1264" s="469"/>
      <c r="E1264" s="254">
        <v>0</v>
      </c>
      <c r="F1264" s="359"/>
      <c r="G1264" s="255"/>
      <c r="H1264" s="256"/>
      <c r="I1264" s="251"/>
      <c r="J1264" s="257"/>
      <c r="K1264" s="251"/>
      <c r="M1264" s="252" t="s">
        <v>1049</v>
      </c>
      <c r="O1264" s="241"/>
    </row>
    <row r="1265" spans="1:15" ht="12.75">
      <c r="A1265" s="250"/>
      <c r="B1265" s="253"/>
      <c r="C1265" s="468" t="s">
        <v>1050</v>
      </c>
      <c r="D1265" s="469"/>
      <c r="E1265" s="254">
        <v>0</v>
      </c>
      <c r="F1265" s="359"/>
      <c r="G1265" s="255"/>
      <c r="H1265" s="256"/>
      <c r="I1265" s="251"/>
      <c r="J1265" s="257"/>
      <c r="K1265" s="251"/>
      <c r="M1265" s="252" t="s">
        <v>1050</v>
      </c>
      <c r="O1265" s="241"/>
    </row>
    <row r="1266" spans="1:15" ht="12.75">
      <c r="A1266" s="250"/>
      <c r="B1266" s="253"/>
      <c r="C1266" s="468" t="s">
        <v>1037</v>
      </c>
      <c r="D1266" s="469"/>
      <c r="E1266" s="254">
        <v>0</v>
      </c>
      <c r="F1266" s="359"/>
      <c r="G1266" s="255"/>
      <c r="H1266" s="256"/>
      <c r="I1266" s="251"/>
      <c r="J1266" s="257"/>
      <c r="K1266" s="251"/>
      <c r="M1266" s="252" t="s">
        <v>1037</v>
      </c>
      <c r="O1266" s="241"/>
    </row>
    <row r="1267" spans="1:15" ht="22.5">
      <c r="A1267" s="250"/>
      <c r="B1267" s="253"/>
      <c r="C1267" s="468" t="s">
        <v>1038</v>
      </c>
      <c r="D1267" s="469"/>
      <c r="E1267" s="254">
        <v>0</v>
      </c>
      <c r="F1267" s="359"/>
      <c r="G1267" s="255"/>
      <c r="H1267" s="256"/>
      <c r="I1267" s="251"/>
      <c r="J1267" s="257"/>
      <c r="K1267" s="251"/>
      <c r="M1267" s="252" t="s">
        <v>1038</v>
      </c>
      <c r="O1267" s="241"/>
    </row>
    <row r="1268" spans="1:15" ht="12.75">
      <c r="A1268" s="250"/>
      <c r="B1268" s="253"/>
      <c r="C1268" s="468" t="s">
        <v>1051</v>
      </c>
      <c r="D1268" s="469"/>
      <c r="E1268" s="254">
        <v>1</v>
      </c>
      <c r="F1268" s="359"/>
      <c r="G1268" s="255"/>
      <c r="H1268" s="256"/>
      <c r="I1268" s="251"/>
      <c r="J1268" s="257"/>
      <c r="K1268" s="251"/>
      <c r="M1268" s="252" t="s">
        <v>1051</v>
      </c>
      <c r="O1268" s="241"/>
    </row>
    <row r="1269" spans="1:57" ht="12.75">
      <c r="A1269" s="258"/>
      <c r="B1269" s="259" t="s">
        <v>102</v>
      </c>
      <c r="C1269" s="260" t="s">
        <v>1031</v>
      </c>
      <c r="D1269" s="261"/>
      <c r="E1269" s="262"/>
      <c r="F1269" s="360"/>
      <c r="G1269" s="264">
        <f>SUM(G1247:G1268)</f>
        <v>0</v>
      </c>
      <c r="H1269" s="265"/>
      <c r="I1269" s="266">
        <f>SUM(I1247:I1268)</f>
        <v>0.11900000000000001</v>
      </c>
      <c r="J1269" s="265"/>
      <c r="K1269" s="266">
        <f>SUM(K1247:K1268)</f>
        <v>0</v>
      </c>
      <c r="O1269" s="241">
        <v>4</v>
      </c>
      <c r="BA1269" s="267">
        <f>SUM(BA1247:BA1268)</f>
        <v>0</v>
      </c>
      <c r="BB1269" s="267">
        <f>SUM(BB1247:BB1268)</f>
        <v>0</v>
      </c>
      <c r="BC1269" s="267">
        <f>SUM(BC1247:BC1268)</f>
        <v>0</v>
      </c>
      <c r="BD1269" s="267">
        <f>SUM(BD1247:BD1268)</f>
        <v>0</v>
      </c>
      <c r="BE1269" s="267">
        <f>SUM(BE1247:BE1268)</f>
        <v>0</v>
      </c>
    </row>
    <row r="1270" spans="1:15" ht="12.75">
      <c r="A1270" s="231" t="s">
        <v>98</v>
      </c>
      <c r="B1270" s="232" t="s">
        <v>1052</v>
      </c>
      <c r="C1270" s="233" t="s">
        <v>1053</v>
      </c>
      <c r="D1270" s="234"/>
      <c r="E1270" s="235"/>
      <c r="F1270" s="361"/>
      <c r="G1270" s="236"/>
      <c r="H1270" s="237"/>
      <c r="I1270" s="238"/>
      <c r="J1270" s="239"/>
      <c r="K1270" s="240"/>
      <c r="O1270" s="241">
        <v>1</v>
      </c>
    </row>
    <row r="1271" spans="1:80" ht="12.75">
      <c r="A1271" s="242">
        <v>232</v>
      </c>
      <c r="B1271" s="243" t="s">
        <v>1055</v>
      </c>
      <c r="C1271" s="244" t="s">
        <v>1056</v>
      </c>
      <c r="D1271" s="245" t="s">
        <v>112</v>
      </c>
      <c r="E1271" s="246">
        <v>1.15</v>
      </c>
      <c r="F1271" s="358"/>
      <c r="G1271" s="247">
        <f>E1271*F1271</f>
        <v>0</v>
      </c>
      <c r="H1271" s="248">
        <v>0.00027</v>
      </c>
      <c r="I1271" s="249">
        <f>E1271*H1271</f>
        <v>0.00031049999999999996</v>
      </c>
      <c r="J1271" s="248">
        <v>0</v>
      </c>
      <c r="K1271" s="249">
        <f>E1271*J1271</f>
        <v>0</v>
      </c>
      <c r="O1271" s="241">
        <v>2</v>
      </c>
      <c r="AA1271" s="214">
        <v>2</v>
      </c>
      <c r="AB1271" s="214">
        <v>7</v>
      </c>
      <c r="AC1271" s="214">
        <v>7</v>
      </c>
      <c r="AZ1271" s="214">
        <v>2</v>
      </c>
      <c r="BA1271" s="214">
        <f>IF(AZ1271=1,G1271,0)</f>
        <v>0</v>
      </c>
      <c r="BB1271" s="214">
        <f>IF(AZ1271=2,G1271,0)</f>
        <v>0</v>
      </c>
      <c r="BC1271" s="214">
        <f>IF(AZ1271=3,G1271,0)</f>
        <v>0</v>
      </c>
      <c r="BD1271" s="214">
        <f>IF(AZ1271=4,G1271,0)</f>
        <v>0</v>
      </c>
      <c r="BE1271" s="214">
        <f>IF(AZ1271=5,G1271,0)</f>
        <v>0</v>
      </c>
      <c r="CA1271" s="241">
        <v>2</v>
      </c>
      <c r="CB1271" s="241">
        <v>7</v>
      </c>
    </row>
    <row r="1272" spans="1:15" ht="12.75">
      <c r="A1272" s="250"/>
      <c r="B1272" s="253"/>
      <c r="C1272" s="468" t="s">
        <v>1057</v>
      </c>
      <c r="D1272" s="469"/>
      <c r="E1272" s="254">
        <v>1.15</v>
      </c>
      <c r="F1272" s="359"/>
      <c r="G1272" s="255"/>
      <c r="H1272" s="256"/>
      <c r="I1272" s="251"/>
      <c r="J1272" s="257"/>
      <c r="K1272" s="251"/>
      <c r="M1272" s="252" t="s">
        <v>1057</v>
      </c>
      <c r="O1272" s="241"/>
    </row>
    <row r="1273" spans="1:57" ht="12.75">
      <c r="A1273" s="258"/>
      <c r="B1273" s="259" t="s">
        <v>102</v>
      </c>
      <c r="C1273" s="260" t="s">
        <v>1054</v>
      </c>
      <c r="D1273" s="261"/>
      <c r="E1273" s="262"/>
      <c r="F1273" s="360"/>
      <c r="G1273" s="264">
        <f>SUM(G1270:G1272)</f>
        <v>0</v>
      </c>
      <c r="H1273" s="265"/>
      <c r="I1273" s="266">
        <f>SUM(I1270:I1272)</f>
        <v>0.00031049999999999996</v>
      </c>
      <c r="J1273" s="265"/>
      <c r="K1273" s="266">
        <f>SUM(K1270:K1272)</f>
        <v>0</v>
      </c>
      <c r="O1273" s="241">
        <v>4</v>
      </c>
      <c r="BA1273" s="267">
        <f>SUM(BA1270:BA1272)</f>
        <v>0</v>
      </c>
      <c r="BB1273" s="267">
        <f>SUM(BB1270:BB1272)</f>
        <v>0</v>
      </c>
      <c r="BC1273" s="267">
        <f>SUM(BC1270:BC1272)</f>
        <v>0</v>
      </c>
      <c r="BD1273" s="267">
        <f>SUM(BD1270:BD1272)</f>
        <v>0</v>
      </c>
      <c r="BE1273" s="267">
        <f>SUM(BE1270:BE1272)</f>
        <v>0</v>
      </c>
    </row>
    <row r="1274" spans="1:15" ht="12.75">
      <c r="A1274" s="231" t="s">
        <v>98</v>
      </c>
      <c r="B1274" s="232" t="s">
        <v>1058</v>
      </c>
      <c r="C1274" s="233" t="s">
        <v>1059</v>
      </c>
      <c r="D1274" s="234"/>
      <c r="E1274" s="235"/>
      <c r="F1274" s="361"/>
      <c r="G1274" s="236"/>
      <c r="H1274" s="237"/>
      <c r="I1274" s="238"/>
      <c r="J1274" s="239"/>
      <c r="K1274" s="240"/>
      <c r="O1274" s="241">
        <v>1</v>
      </c>
    </row>
    <row r="1275" spans="1:80" ht="12.75">
      <c r="A1275" s="242">
        <v>233</v>
      </c>
      <c r="B1275" s="243" t="s">
        <v>1061</v>
      </c>
      <c r="C1275" s="244" t="s">
        <v>1062</v>
      </c>
      <c r="D1275" s="245" t="s">
        <v>112</v>
      </c>
      <c r="E1275" s="246">
        <v>291.1744</v>
      </c>
      <c r="F1275" s="358"/>
      <c r="G1275" s="247">
        <f>E1275*F1275</f>
        <v>0</v>
      </c>
      <c r="H1275" s="248">
        <v>0.00019</v>
      </c>
      <c r="I1275" s="249">
        <f>E1275*H1275</f>
        <v>0.055323136</v>
      </c>
      <c r="J1275" s="248">
        <v>0</v>
      </c>
      <c r="K1275" s="249">
        <f>E1275*J1275</f>
        <v>0</v>
      </c>
      <c r="O1275" s="241">
        <v>2</v>
      </c>
      <c r="AA1275" s="214">
        <v>1</v>
      </c>
      <c r="AB1275" s="214">
        <v>7</v>
      </c>
      <c r="AC1275" s="214">
        <v>7</v>
      </c>
      <c r="AZ1275" s="214">
        <v>2</v>
      </c>
      <c r="BA1275" s="214">
        <f>IF(AZ1275=1,G1275,0)</f>
        <v>0</v>
      </c>
      <c r="BB1275" s="214">
        <f>IF(AZ1275=2,G1275,0)</f>
        <v>0</v>
      </c>
      <c r="BC1275" s="214">
        <f>IF(AZ1275=3,G1275,0)</f>
        <v>0</v>
      </c>
      <c r="BD1275" s="214">
        <f>IF(AZ1275=4,G1275,0)</f>
        <v>0</v>
      </c>
      <c r="BE1275" s="214">
        <f>IF(AZ1275=5,G1275,0)</f>
        <v>0</v>
      </c>
      <c r="CA1275" s="241">
        <v>1</v>
      </c>
      <c r="CB1275" s="241">
        <v>7</v>
      </c>
    </row>
    <row r="1276" spans="1:15" ht="12.75">
      <c r="A1276" s="250"/>
      <c r="B1276" s="253"/>
      <c r="C1276" s="468" t="s">
        <v>1063</v>
      </c>
      <c r="D1276" s="469"/>
      <c r="E1276" s="254">
        <v>11.604</v>
      </c>
      <c r="F1276" s="359"/>
      <c r="G1276" s="255"/>
      <c r="H1276" s="256"/>
      <c r="I1276" s="251"/>
      <c r="J1276" s="257"/>
      <c r="K1276" s="251"/>
      <c r="M1276" s="252" t="s">
        <v>1063</v>
      </c>
      <c r="O1276" s="241"/>
    </row>
    <row r="1277" spans="1:15" ht="12.75">
      <c r="A1277" s="250"/>
      <c r="B1277" s="253"/>
      <c r="C1277" s="468" t="s">
        <v>1064</v>
      </c>
      <c r="D1277" s="469"/>
      <c r="E1277" s="254">
        <v>87.1324</v>
      </c>
      <c r="F1277" s="359"/>
      <c r="G1277" s="255"/>
      <c r="H1277" s="256"/>
      <c r="I1277" s="251"/>
      <c r="J1277" s="257"/>
      <c r="K1277" s="251"/>
      <c r="M1277" s="252" t="s">
        <v>1064</v>
      </c>
      <c r="O1277" s="241"/>
    </row>
    <row r="1278" spans="1:15" ht="12.75">
      <c r="A1278" s="250"/>
      <c r="B1278" s="253"/>
      <c r="C1278" s="470" t="s">
        <v>128</v>
      </c>
      <c r="D1278" s="469"/>
      <c r="E1278" s="278">
        <v>98.7364</v>
      </c>
      <c r="F1278" s="359"/>
      <c r="G1278" s="255"/>
      <c r="H1278" s="256"/>
      <c r="I1278" s="251"/>
      <c r="J1278" s="257"/>
      <c r="K1278" s="251"/>
      <c r="M1278" s="252" t="s">
        <v>128</v>
      </c>
      <c r="O1278" s="241"/>
    </row>
    <row r="1279" spans="1:15" ht="12.75">
      <c r="A1279" s="250"/>
      <c r="B1279" s="253"/>
      <c r="C1279" s="468" t="s">
        <v>186</v>
      </c>
      <c r="D1279" s="469"/>
      <c r="E1279" s="254">
        <v>0</v>
      </c>
      <c r="F1279" s="359"/>
      <c r="G1279" s="255"/>
      <c r="H1279" s="256"/>
      <c r="I1279" s="251"/>
      <c r="J1279" s="257"/>
      <c r="K1279" s="251"/>
      <c r="M1279" s="252" t="s">
        <v>186</v>
      </c>
      <c r="O1279" s="241"/>
    </row>
    <row r="1280" spans="1:15" ht="12.75">
      <c r="A1280" s="250"/>
      <c r="B1280" s="253"/>
      <c r="C1280" s="468" t="s">
        <v>303</v>
      </c>
      <c r="D1280" s="469"/>
      <c r="E1280" s="254">
        <v>65.7</v>
      </c>
      <c r="F1280" s="359"/>
      <c r="G1280" s="255"/>
      <c r="H1280" s="256"/>
      <c r="I1280" s="251"/>
      <c r="J1280" s="257"/>
      <c r="K1280" s="251"/>
      <c r="M1280" s="252" t="s">
        <v>303</v>
      </c>
      <c r="O1280" s="241"/>
    </row>
    <row r="1281" spans="1:15" ht="12.75">
      <c r="A1281" s="250"/>
      <c r="B1281" s="253"/>
      <c r="C1281" s="468" t="s">
        <v>304</v>
      </c>
      <c r="D1281" s="469"/>
      <c r="E1281" s="254">
        <v>12.4</v>
      </c>
      <c r="F1281" s="359"/>
      <c r="G1281" s="255"/>
      <c r="H1281" s="256"/>
      <c r="I1281" s="251"/>
      <c r="J1281" s="257"/>
      <c r="K1281" s="251"/>
      <c r="M1281" s="252" t="s">
        <v>304</v>
      </c>
      <c r="O1281" s="241"/>
    </row>
    <row r="1282" spans="1:15" ht="12.75">
      <c r="A1282" s="250"/>
      <c r="B1282" s="253"/>
      <c r="C1282" s="468" t="s">
        <v>305</v>
      </c>
      <c r="D1282" s="469"/>
      <c r="E1282" s="254">
        <v>69.6</v>
      </c>
      <c r="F1282" s="359"/>
      <c r="G1282" s="255"/>
      <c r="H1282" s="256"/>
      <c r="I1282" s="251"/>
      <c r="J1282" s="257"/>
      <c r="K1282" s="251"/>
      <c r="M1282" s="252" t="s">
        <v>305</v>
      </c>
      <c r="O1282" s="241"/>
    </row>
    <row r="1283" spans="1:15" ht="12.75">
      <c r="A1283" s="250"/>
      <c r="B1283" s="253"/>
      <c r="C1283" s="468" t="s">
        <v>306</v>
      </c>
      <c r="D1283" s="469"/>
      <c r="E1283" s="254">
        <v>22.62</v>
      </c>
      <c r="F1283" s="359"/>
      <c r="G1283" s="255"/>
      <c r="H1283" s="256"/>
      <c r="I1283" s="251"/>
      <c r="J1283" s="257"/>
      <c r="K1283" s="251"/>
      <c r="M1283" s="252" t="s">
        <v>306</v>
      </c>
      <c r="O1283" s="241"/>
    </row>
    <row r="1284" spans="1:15" ht="12.75">
      <c r="A1284" s="250"/>
      <c r="B1284" s="253"/>
      <c r="C1284" s="468" t="s">
        <v>307</v>
      </c>
      <c r="D1284" s="469"/>
      <c r="E1284" s="254">
        <v>8.7</v>
      </c>
      <c r="F1284" s="359"/>
      <c r="G1284" s="255"/>
      <c r="H1284" s="256"/>
      <c r="I1284" s="251"/>
      <c r="J1284" s="257"/>
      <c r="K1284" s="251"/>
      <c r="M1284" s="252" t="s">
        <v>307</v>
      </c>
      <c r="O1284" s="241"/>
    </row>
    <row r="1285" spans="1:15" ht="12.75">
      <c r="A1285" s="250"/>
      <c r="B1285" s="253"/>
      <c r="C1285" s="468" t="s">
        <v>308</v>
      </c>
      <c r="D1285" s="469"/>
      <c r="E1285" s="254">
        <v>18</v>
      </c>
      <c r="F1285" s="359"/>
      <c r="G1285" s="255"/>
      <c r="H1285" s="256"/>
      <c r="I1285" s="251"/>
      <c r="J1285" s="257"/>
      <c r="K1285" s="251"/>
      <c r="M1285" s="252" t="s">
        <v>308</v>
      </c>
      <c r="O1285" s="241"/>
    </row>
    <row r="1286" spans="1:15" ht="12.75">
      <c r="A1286" s="250"/>
      <c r="B1286" s="253"/>
      <c r="C1286" s="468" t="s">
        <v>309</v>
      </c>
      <c r="D1286" s="469"/>
      <c r="E1286" s="254">
        <v>1.65</v>
      </c>
      <c r="F1286" s="359"/>
      <c r="G1286" s="255"/>
      <c r="H1286" s="256"/>
      <c r="I1286" s="251"/>
      <c r="J1286" s="257"/>
      <c r="K1286" s="251"/>
      <c r="M1286" s="252" t="s">
        <v>309</v>
      </c>
      <c r="O1286" s="241"/>
    </row>
    <row r="1287" spans="1:15" ht="12.75">
      <c r="A1287" s="250"/>
      <c r="B1287" s="253"/>
      <c r="C1287" s="468" t="s">
        <v>310</v>
      </c>
      <c r="D1287" s="469"/>
      <c r="E1287" s="254">
        <v>20.7</v>
      </c>
      <c r="F1287" s="359"/>
      <c r="G1287" s="255"/>
      <c r="H1287" s="256"/>
      <c r="I1287" s="251"/>
      <c r="J1287" s="257"/>
      <c r="K1287" s="251"/>
      <c r="M1287" s="252" t="s">
        <v>310</v>
      </c>
      <c r="O1287" s="241"/>
    </row>
    <row r="1288" spans="1:15" ht="12.75">
      <c r="A1288" s="250"/>
      <c r="B1288" s="253"/>
      <c r="C1288" s="468" t="s">
        <v>311</v>
      </c>
      <c r="D1288" s="469"/>
      <c r="E1288" s="254">
        <v>4.15</v>
      </c>
      <c r="F1288" s="359"/>
      <c r="G1288" s="255"/>
      <c r="H1288" s="256"/>
      <c r="I1288" s="251"/>
      <c r="J1288" s="257"/>
      <c r="K1288" s="251"/>
      <c r="M1288" s="252" t="s">
        <v>311</v>
      </c>
      <c r="O1288" s="241"/>
    </row>
    <row r="1289" spans="1:15" ht="12.75">
      <c r="A1289" s="250"/>
      <c r="B1289" s="253"/>
      <c r="C1289" s="468" t="s">
        <v>312</v>
      </c>
      <c r="D1289" s="469"/>
      <c r="E1289" s="254">
        <v>4.95</v>
      </c>
      <c r="F1289" s="359"/>
      <c r="G1289" s="255"/>
      <c r="H1289" s="256"/>
      <c r="I1289" s="251"/>
      <c r="J1289" s="257"/>
      <c r="K1289" s="251"/>
      <c r="M1289" s="252" t="s">
        <v>312</v>
      </c>
      <c r="O1289" s="241"/>
    </row>
    <row r="1290" spans="1:15" ht="12.75">
      <c r="A1290" s="250"/>
      <c r="B1290" s="253"/>
      <c r="C1290" s="468" t="s">
        <v>313</v>
      </c>
      <c r="D1290" s="469"/>
      <c r="E1290" s="254">
        <v>78</v>
      </c>
      <c r="F1290" s="359"/>
      <c r="G1290" s="255"/>
      <c r="H1290" s="256"/>
      <c r="I1290" s="251"/>
      <c r="J1290" s="257"/>
      <c r="K1290" s="251"/>
      <c r="M1290" s="252" t="s">
        <v>313</v>
      </c>
      <c r="O1290" s="241"/>
    </row>
    <row r="1291" spans="1:15" ht="12.75">
      <c r="A1291" s="250"/>
      <c r="B1291" s="253"/>
      <c r="C1291" s="468" t="s">
        <v>314</v>
      </c>
      <c r="D1291" s="469"/>
      <c r="E1291" s="254">
        <v>18.06</v>
      </c>
      <c r="F1291" s="359"/>
      <c r="G1291" s="255"/>
      <c r="H1291" s="256"/>
      <c r="I1291" s="251"/>
      <c r="J1291" s="257"/>
      <c r="K1291" s="251"/>
      <c r="M1291" s="252" t="s">
        <v>314</v>
      </c>
      <c r="O1291" s="241"/>
    </row>
    <row r="1292" spans="1:15" ht="12.75">
      <c r="A1292" s="250"/>
      <c r="B1292" s="253"/>
      <c r="C1292" s="468" t="s">
        <v>315</v>
      </c>
      <c r="D1292" s="469"/>
      <c r="E1292" s="254">
        <v>72</v>
      </c>
      <c r="F1292" s="359"/>
      <c r="G1292" s="255"/>
      <c r="H1292" s="256"/>
      <c r="I1292" s="251"/>
      <c r="J1292" s="257"/>
      <c r="K1292" s="251"/>
      <c r="M1292" s="252" t="s">
        <v>315</v>
      </c>
      <c r="O1292" s="241"/>
    </row>
    <row r="1293" spans="1:15" ht="12.75">
      <c r="A1293" s="250"/>
      <c r="B1293" s="253"/>
      <c r="C1293" s="468" t="s">
        <v>316</v>
      </c>
      <c r="D1293" s="469"/>
      <c r="E1293" s="254">
        <v>30</v>
      </c>
      <c r="F1293" s="359"/>
      <c r="G1293" s="255"/>
      <c r="H1293" s="256"/>
      <c r="I1293" s="251"/>
      <c r="J1293" s="257"/>
      <c r="K1293" s="251"/>
      <c r="M1293" s="252" t="s">
        <v>316</v>
      </c>
      <c r="O1293" s="241"/>
    </row>
    <row r="1294" spans="1:15" ht="12.75">
      <c r="A1294" s="250"/>
      <c r="B1294" s="253"/>
      <c r="C1294" s="468" t="s">
        <v>317</v>
      </c>
      <c r="D1294" s="469"/>
      <c r="E1294" s="254">
        <v>60</v>
      </c>
      <c r="F1294" s="359"/>
      <c r="G1294" s="255"/>
      <c r="H1294" s="256"/>
      <c r="I1294" s="251"/>
      <c r="J1294" s="257"/>
      <c r="K1294" s="251"/>
      <c r="M1294" s="252" t="s">
        <v>317</v>
      </c>
      <c r="O1294" s="241"/>
    </row>
    <row r="1295" spans="1:15" ht="12.75">
      <c r="A1295" s="250"/>
      <c r="B1295" s="253"/>
      <c r="C1295" s="468" t="s">
        <v>318</v>
      </c>
      <c r="D1295" s="469"/>
      <c r="E1295" s="254">
        <v>7.4</v>
      </c>
      <c r="F1295" s="359"/>
      <c r="G1295" s="255"/>
      <c r="H1295" s="256"/>
      <c r="I1295" s="251"/>
      <c r="J1295" s="257"/>
      <c r="K1295" s="251"/>
      <c r="M1295" s="252" t="s">
        <v>318</v>
      </c>
      <c r="O1295" s="241"/>
    </row>
    <row r="1296" spans="1:15" ht="12.75">
      <c r="A1296" s="250"/>
      <c r="B1296" s="253"/>
      <c r="C1296" s="468" t="s">
        <v>319</v>
      </c>
      <c r="D1296" s="469"/>
      <c r="E1296" s="254">
        <v>14.4</v>
      </c>
      <c r="F1296" s="359"/>
      <c r="G1296" s="255"/>
      <c r="H1296" s="256"/>
      <c r="I1296" s="251"/>
      <c r="J1296" s="257"/>
      <c r="K1296" s="251"/>
      <c r="M1296" s="252" t="s">
        <v>319</v>
      </c>
      <c r="O1296" s="241"/>
    </row>
    <row r="1297" spans="1:15" ht="12.75">
      <c r="A1297" s="250"/>
      <c r="B1297" s="253"/>
      <c r="C1297" s="468" t="s">
        <v>320</v>
      </c>
      <c r="D1297" s="469"/>
      <c r="E1297" s="254">
        <v>21.6</v>
      </c>
      <c r="F1297" s="359"/>
      <c r="G1297" s="255"/>
      <c r="H1297" s="256"/>
      <c r="I1297" s="251"/>
      <c r="J1297" s="257"/>
      <c r="K1297" s="251"/>
      <c r="M1297" s="252" t="s">
        <v>320</v>
      </c>
      <c r="O1297" s="241"/>
    </row>
    <row r="1298" spans="1:15" ht="12.75">
      <c r="A1298" s="250"/>
      <c r="B1298" s="253"/>
      <c r="C1298" s="468" t="s">
        <v>321</v>
      </c>
      <c r="D1298" s="469"/>
      <c r="E1298" s="254">
        <v>1.55</v>
      </c>
      <c r="F1298" s="359"/>
      <c r="G1298" s="255"/>
      <c r="H1298" s="256"/>
      <c r="I1298" s="251"/>
      <c r="J1298" s="257"/>
      <c r="K1298" s="251"/>
      <c r="M1298" s="252" t="s">
        <v>321</v>
      </c>
      <c r="O1298" s="241"/>
    </row>
    <row r="1299" spans="1:15" ht="12.75">
      <c r="A1299" s="250"/>
      <c r="B1299" s="253"/>
      <c r="C1299" s="468" t="s">
        <v>322</v>
      </c>
      <c r="D1299" s="469"/>
      <c r="E1299" s="254">
        <v>4.6</v>
      </c>
      <c r="F1299" s="359"/>
      <c r="G1299" s="255"/>
      <c r="H1299" s="256"/>
      <c r="I1299" s="251"/>
      <c r="J1299" s="257"/>
      <c r="K1299" s="251"/>
      <c r="M1299" s="252" t="s">
        <v>322</v>
      </c>
      <c r="O1299" s="241"/>
    </row>
    <row r="1300" spans="1:15" ht="12.75">
      <c r="A1300" s="250"/>
      <c r="B1300" s="253"/>
      <c r="C1300" s="468" t="s">
        <v>323</v>
      </c>
      <c r="D1300" s="469"/>
      <c r="E1300" s="254">
        <v>4.25</v>
      </c>
      <c r="F1300" s="359"/>
      <c r="G1300" s="255"/>
      <c r="H1300" s="256"/>
      <c r="I1300" s="251"/>
      <c r="J1300" s="257"/>
      <c r="K1300" s="251"/>
      <c r="M1300" s="252" t="s">
        <v>323</v>
      </c>
      <c r="O1300" s="241"/>
    </row>
    <row r="1301" spans="1:15" ht="12.75">
      <c r="A1301" s="250"/>
      <c r="B1301" s="253"/>
      <c r="C1301" s="468" t="s">
        <v>208</v>
      </c>
      <c r="D1301" s="469"/>
      <c r="E1301" s="254">
        <v>48.16</v>
      </c>
      <c r="F1301" s="359"/>
      <c r="G1301" s="255"/>
      <c r="H1301" s="256"/>
      <c r="I1301" s="251"/>
      <c r="J1301" s="257"/>
      <c r="K1301" s="251"/>
      <c r="M1301" s="252" t="s">
        <v>208</v>
      </c>
      <c r="O1301" s="241"/>
    </row>
    <row r="1302" spans="1:15" ht="12.75">
      <c r="A1302" s="250"/>
      <c r="B1302" s="253"/>
      <c r="C1302" s="468" t="s">
        <v>209</v>
      </c>
      <c r="D1302" s="469"/>
      <c r="E1302" s="254">
        <v>7.23</v>
      </c>
      <c r="F1302" s="359"/>
      <c r="G1302" s="255"/>
      <c r="H1302" s="256"/>
      <c r="I1302" s="251"/>
      <c r="J1302" s="257"/>
      <c r="K1302" s="251"/>
      <c r="M1302" s="252" t="s">
        <v>209</v>
      </c>
      <c r="O1302" s="241"/>
    </row>
    <row r="1303" spans="1:15" ht="12.75">
      <c r="A1303" s="250"/>
      <c r="B1303" s="253"/>
      <c r="C1303" s="468" t="s">
        <v>210</v>
      </c>
      <c r="D1303" s="469"/>
      <c r="E1303" s="254">
        <v>10.2</v>
      </c>
      <c r="F1303" s="359"/>
      <c r="G1303" s="255"/>
      <c r="H1303" s="256"/>
      <c r="I1303" s="251"/>
      <c r="J1303" s="257"/>
      <c r="K1303" s="251"/>
      <c r="M1303" s="252" t="s">
        <v>210</v>
      </c>
      <c r="O1303" s="241"/>
    </row>
    <row r="1304" spans="1:15" ht="12.75">
      <c r="A1304" s="250"/>
      <c r="B1304" s="253"/>
      <c r="C1304" s="468" t="s">
        <v>211</v>
      </c>
      <c r="D1304" s="469"/>
      <c r="E1304" s="254">
        <v>6.9</v>
      </c>
      <c r="F1304" s="359"/>
      <c r="G1304" s="255"/>
      <c r="H1304" s="256"/>
      <c r="I1304" s="251"/>
      <c r="J1304" s="257"/>
      <c r="K1304" s="251"/>
      <c r="M1304" s="252" t="s">
        <v>211</v>
      </c>
      <c r="O1304" s="241"/>
    </row>
    <row r="1305" spans="1:15" ht="12.75">
      <c r="A1305" s="250"/>
      <c r="B1305" s="253"/>
      <c r="C1305" s="468" t="s">
        <v>212</v>
      </c>
      <c r="D1305" s="469"/>
      <c r="E1305" s="254">
        <v>5.32</v>
      </c>
      <c r="F1305" s="359"/>
      <c r="G1305" s="255"/>
      <c r="H1305" s="256"/>
      <c r="I1305" s="251"/>
      <c r="J1305" s="257"/>
      <c r="K1305" s="251"/>
      <c r="M1305" s="252" t="s">
        <v>212</v>
      </c>
      <c r="O1305" s="241"/>
    </row>
    <row r="1306" spans="1:15" ht="12.75">
      <c r="A1306" s="250"/>
      <c r="B1306" s="253"/>
      <c r="C1306" s="468" t="s">
        <v>213</v>
      </c>
      <c r="D1306" s="469"/>
      <c r="E1306" s="254">
        <v>4.9</v>
      </c>
      <c r="F1306" s="359"/>
      <c r="G1306" s="255"/>
      <c r="H1306" s="256"/>
      <c r="I1306" s="251"/>
      <c r="J1306" s="257"/>
      <c r="K1306" s="251"/>
      <c r="M1306" s="252" t="s">
        <v>213</v>
      </c>
      <c r="O1306" s="241"/>
    </row>
    <row r="1307" spans="1:15" ht="12.75">
      <c r="A1307" s="250"/>
      <c r="B1307" s="253"/>
      <c r="C1307" s="468" t="s">
        <v>214</v>
      </c>
      <c r="D1307" s="469"/>
      <c r="E1307" s="254">
        <v>12.32</v>
      </c>
      <c r="F1307" s="359"/>
      <c r="G1307" s="255"/>
      <c r="H1307" s="256"/>
      <c r="I1307" s="251"/>
      <c r="J1307" s="257"/>
      <c r="K1307" s="251"/>
      <c r="M1307" s="252" t="s">
        <v>214</v>
      </c>
      <c r="O1307" s="241"/>
    </row>
    <row r="1308" spans="1:15" ht="12.75">
      <c r="A1308" s="250"/>
      <c r="B1308" s="253"/>
      <c r="C1308" s="468" t="s">
        <v>215</v>
      </c>
      <c r="D1308" s="469"/>
      <c r="E1308" s="254">
        <v>6.1</v>
      </c>
      <c r="F1308" s="359"/>
      <c r="G1308" s="255"/>
      <c r="H1308" s="256"/>
      <c r="I1308" s="251"/>
      <c r="J1308" s="257"/>
      <c r="K1308" s="251"/>
      <c r="M1308" s="252" t="s">
        <v>215</v>
      </c>
      <c r="O1308" s="241"/>
    </row>
    <row r="1309" spans="1:15" ht="12.75">
      <c r="A1309" s="250"/>
      <c r="B1309" s="253"/>
      <c r="C1309" s="470" t="s">
        <v>128</v>
      </c>
      <c r="D1309" s="469"/>
      <c r="E1309" s="278">
        <v>641.46</v>
      </c>
      <c r="F1309" s="359"/>
      <c r="G1309" s="255"/>
      <c r="H1309" s="256"/>
      <c r="I1309" s="251"/>
      <c r="J1309" s="257"/>
      <c r="K1309" s="251"/>
      <c r="M1309" s="252" t="s">
        <v>128</v>
      </c>
      <c r="O1309" s="241"/>
    </row>
    <row r="1310" spans="1:15" ht="12.75">
      <c r="A1310" s="250"/>
      <c r="B1310" s="253"/>
      <c r="C1310" s="468" t="s">
        <v>1065</v>
      </c>
      <c r="D1310" s="469"/>
      <c r="E1310" s="254">
        <v>0</v>
      </c>
      <c r="F1310" s="359"/>
      <c r="G1310" s="255"/>
      <c r="H1310" s="256"/>
      <c r="I1310" s="251"/>
      <c r="J1310" s="257"/>
      <c r="K1310" s="251"/>
      <c r="M1310" s="252" t="s">
        <v>1065</v>
      </c>
      <c r="O1310" s="241"/>
    </row>
    <row r="1311" spans="1:15" ht="12.75">
      <c r="A1311" s="250"/>
      <c r="B1311" s="253"/>
      <c r="C1311" s="468" t="s">
        <v>1066</v>
      </c>
      <c r="D1311" s="469"/>
      <c r="E1311" s="254">
        <v>-449.022</v>
      </c>
      <c r="F1311" s="359"/>
      <c r="G1311" s="255"/>
      <c r="H1311" s="256"/>
      <c r="I1311" s="251"/>
      <c r="J1311" s="257"/>
      <c r="K1311" s="251"/>
      <c r="M1311" s="252" t="s">
        <v>1066</v>
      </c>
      <c r="O1311" s="241"/>
    </row>
    <row r="1312" spans="1:80" ht="12.75">
      <c r="A1312" s="242">
        <v>234</v>
      </c>
      <c r="B1312" s="243" t="s">
        <v>1067</v>
      </c>
      <c r="C1312" s="244" t="s">
        <v>1068</v>
      </c>
      <c r="D1312" s="245" t="s">
        <v>112</v>
      </c>
      <c r="E1312" s="246">
        <v>291.1744</v>
      </c>
      <c r="F1312" s="358"/>
      <c r="G1312" s="247">
        <f>E1312*F1312</f>
        <v>0</v>
      </c>
      <c r="H1312" s="248">
        <v>0.00046</v>
      </c>
      <c r="I1312" s="249">
        <f>E1312*H1312</f>
        <v>0.133940224</v>
      </c>
      <c r="J1312" s="248">
        <v>0</v>
      </c>
      <c r="K1312" s="249">
        <f>E1312*J1312</f>
        <v>0</v>
      </c>
      <c r="O1312" s="241">
        <v>2</v>
      </c>
      <c r="AA1312" s="214">
        <v>1</v>
      </c>
      <c r="AB1312" s="214">
        <v>7</v>
      </c>
      <c r="AC1312" s="214">
        <v>7</v>
      </c>
      <c r="AZ1312" s="214">
        <v>2</v>
      </c>
      <c r="BA1312" s="214">
        <f>IF(AZ1312=1,G1312,0)</f>
        <v>0</v>
      </c>
      <c r="BB1312" s="214">
        <f>IF(AZ1312=2,G1312,0)</f>
        <v>0</v>
      </c>
      <c r="BC1312" s="214">
        <f>IF(AZ1312=3,G1312,0)</f>
        <v>0</v>
      </c>
      <c r="BD1312" s="214">
        <f>IF(AZ1312=4,G1312,0)</f>
        <v>0</v>
      </c>
      <c r="BE1312" s="214">
        <f>IF(AZ1312=5,G1312,0)</f>
        <v>0</v>
      </c>
      <c r="CA1312" s="241">
        <v>1</v>
      </c>
      <c r="CB1312" s="241">
        <v>7</v>
      </c>
    </row>
    <row r="1313" spans="1:15" ht="12.75">
      <c r="A1313" s="250"/>
      <c r="B1313" s="253"/>
      <c r="C1313" s="468" t="s">
        <v>1063</v>
      </c>
      <c r="D1313" s="469"/>
      <c r="E1313" s="254">
        <v>11.604</v>
      </c>
      <c r="F1313" s="359"/>
      <c r="G1313" s="255"/>
      <c r="H1313" s="256"/>
      <c r="I1313" s="251"/>
      <c r="J1313" s="257"/>
      <c r="K1313" s="251"/>
      <c r="M1313" s="252" t="s">
        <v>1063</v>
      </c>
      <c r="O1313" s="241"/>
    </row>
    <row r="1314" spans="1:15" ht="12.75">
      <c r="A1314" s="250"/>
      <c r="B1314" s="253"/>
      <c r="C1314" s="468" t="s">
        <v>1064</v>
      </c>
      <c r="D1314" s="469"/>
      <c r="E1314" s="254">
        <v>87.1324</v>
      </c>
      <c r="F1314" s="359"/>
      <c r="G1314" s="255"/>
      <c r="H1314" s="256"/>
      <c r="I1314" s="251"/>
      <c r="J1314" s="257"/>
      <c r="K1314" s="251"/>
      <c r="M1314" s="252" t="s">
        <v>1064</v>
      </c>
      <c r="O1314" s="241"/>
    </row>
    <row r="1315" spans="1:15" ht="12.75">
      <c r="A1315" s="250"/>
      <c r="B1315" s="253"/>
      <c r="C1315" s="470" t="s">
        <v>128</v>
      </c>
      <c r="D1315" s="469"/>
      <c r="E1315" s="278">
        <v>98.7364</v>
      </c>
      <c r="F1315" s="359"/>
      <c r="G1315" s="255"/>
      <c r="H1315" s="256"/>
      <c r="I1315" s="251"/>
      <c r="J1315" s="257"/>
      <c r="K1315" s="251"/>
      <c r="M1315" s="252" t="s">
        <v>128</v>
      </c>
      <c r="O1315" s="241"/>
    </row>
    <row r="1316" spans="1:15" ht="12.75">
      <c r="A1316" s="250"/>
      <c r="B1316" s="253"/>
      <c r="C1316" s="468" t="s">
        <v>186</v>
      </c>
      <c r="D1316" s="469"/>
      <c r="E1316" s="254">
        <v>0</v>
      </c>
      <c r="F1316" s="359"/>
      <c r="G1316" s="255"/>
      <c r="H1316" s="256"/>
      <c r="I1316" s="251"/>
      <c r="J1316" s="257"/>
      <c r="K1316" s="251"/>
      <c r="M1316" s="252" t="s">
        <v>186</v>
      </c>
      <c r="O1316" s="241"/>
    </row>
    <row r="1317" spans="1:15" ht="12.75">
      <c r="A1317" s="250"/>
      <c r="B1317" s="253"/>
      <c r="C1317" s="468" t="s">
        <v>303</v>
      </c>
      <c r="D1317" s="469"/>
      <c r="E1317" s="254">
        <v>65.7</v>
      </c>
      <c r="F1317" s="359"/>
      <c r="G1317" s="255"/>
      <c r="H1317" s="256"/>
      <c r="I1317" s="251"/>
      <c r="J1317" s="257"/>
      <c r="K1317" s="251"/>
      <c r="M1317" s="252" t="s">
        <v>303</v>
      </c>
      <c r="O1317" s="241"/>
    </row>
    <row r="1318" spans="1:15" ht="12.75">
      <c r="A1318" s="250"/>
      <c r="B1318" s="253"/>
      <c r="C1318" s="468" t="s">
        <v>304</v>
      </c>
      <c r="D1318" s="469"/>
      <c r="E1318" s="254">
        <v>12.4</v>
      </c>
      <c r="F1318" s="359"/>
      <c r="G1318" s="255"/>
      <c r="H1318" s="256"/>
      <c r="I1318" s="251"/>
      <c r="J1318" s="257"/>
      <c r="K1318" s="251"/>
      <c r="M1318" s="252" t="s">
        <v>304</v>
      </c>
      <c r="O1318" s="241"/>
    </row>
    <row r="1319" spans="1:15" ht="12.75">
      <c r="A1319" s="250"/>
      <c r="B1319" s="253"/>
      <c r="C1319" s="468" t="s">
        <v>305</v>
      </c>
      <c r="D1319" s="469"/>
      <c r="E1319" s="254">
        <v>69.6</v>
      </c>
      <c r="F1319" s="359"/>
      <c r="G1319" s="255"/>
      <c r="H1319" s="256"/>
      <c r="I1319" s="251"/>
      <c r="J1319" s="257"/>
      <c r="K1319" s="251"/>
      <c r="M1319" s="252" t="s">
        <v>305</v>
      </c>
      <c r="O1319" s="241"/>
    </row>
    <row r="1320" spans="1:15" ht="12.75">
      <c r="A1320" s="250"/>
      <c r="B1320" s="253"/>
      <c r="C1320" s="468" t="s">
        <v>306</v>
      </c>
      <c r="D1320" s="469"/>
      <c r="E1320" s="254">
        <v>22.62</v>
      </c>
      <c r="F1320" s="359"/>
      <c r="G1320" s="255"/>
      <c r="H1320" s="256"/>
      <c r="I1320" s="251"/>
      <c r="J1320" s="257"/>
      <c r="K1320" s="251"/>
      <c r="M1320" s="252" t="s">
        <v>306</v>
      </c>
      <c r="O1320" s="241"/>
    </row>
    <row r="1321" spans="1:15" ht="12.75">
      <c r="A1321" s="250"/>
      <c r="B1321" s="253"/>
      <c r="C1321" s="468" t="s">
        <v>307</v>
      </c>
      <c r="D1321" s="469"/>
      <c r="E1321" s="254">
        <v>8.7</v>
      </c>
      <c r="F1321" s="359"/>
      <c r="G1321" s="255"/>
      <c r="H1321" s="256"/>
      <c r="I1321" s="251"/>
      <c r="J1321" s="257"/>
      <c r="K1321" s="251"/>
      <c r="M1321" s="252" t="s">
        <v>307</v>
      </c>
      <c r="O1321" s="241"/>
    </row>
    <row r="1322" spans="1:15" ht="12.75">
      <c r="A1322" s="250"/>
      <c r="B1322" s="253"/>
      <c r="C1322" s="468" t="s">
        <v>308</v>
      </c>
      <c r="D1322" s="469"/>
      <c r="E1322" s="254">
        <v>18</v>
      </c>
      <c r="F1322" s="359"/>
      <c r="G1322" s="255"/>
      <c r="H1322" s="256"/>
      <c r="I1322" s="251"/>
      <c r="J1322" s="257"/>
      <c r="K1322" s="251"/>
      <c r="M1322" s="252" t="s">
        <v>308</v>
      </c>
      <c r="O1322" s="241"/>
    </row>
    <row r="1323" spans="1:15" ht="12.75">
      <c r="A1323" s="250"/>
      <c r="B1323" s="253"/>
      <c r="C1323" s="468" t="s">
        <v>309</v>
      </c>
      <c r="D1323" s="469"/>
      <c r="E1323" s="254">
        <v>1.65</v>
      </c>
      <c r="F1323" s="359"/>
      <c r="G1323" s="255"/>
      <c r="H1323" s="256"/>
      <c r="I1323" s="251"/>
      <c r="J1323" s="257"/>
      <c r="K1323" s="251"/>
      <c r="M1323" s="252" t="s">
        <v>309</v>
      </c>
      <c r="O1323" s="241"/>
    </row>
    <row r="1324" spans="1:15" ht="12.75">
      <c r="A1324" s="250"/>
      <c r="B1324" s="253"/>
      <c r="C1324" s="468" t="s">
        <v>310</v>
      </c>
      <c r="D1324" s="469"/>
      <c r="E1324" s="254">
        <v>20.7</v>
      </c>
      <c r="F1324" s="359"/>
      <c r="G1324" s="255"/>
      <c r="H1324" s="256"/>
      <c r="I1324" s="251"/>
      <c r="J1324" s="257"/>
      <c r="K1324" s="251"/>
      <c r="M1324" s="252" t="s">
        <v>310</v>
      </c>
      <c r="O1324" s="241"/>
    </row>
    <row r="1325" spans="1:15" ht="12.75">
      <c r="A1325" s="250"/>
      <c r="B1325" s="253"/>
      <c r="C1325" s="468" t="s">
        <v>311</v>
      </c>
      <c r="D1325" s="469"/>
      <c r="E1325" s="254">
        <v>4.15</v>
      </c>
      <c r="F1325" s="359"/>
      <c r="G1325" s="255"/>
      <c r="H1325" s="256"/>
      <c r="I1325" s="251"/>
      <c r="J1325" s="257"/>
      <c r="K1325" s="251"/>
      <c r="M1325" s="252" t="s">
        <v>311</v>
      </c>
      <c r="O1325" s="241"/>
    </row>
    <row r="1326" spans="1:15" ht="12.75">
      <c r="A1326" s="250"/>
      <c r="B1326" s="253"/>
      <c r="C1326" s="468" t="s">
        <v>312</v>
      </c>
      <c r="D1326" s="469"/>
      <c r="E1326" s="254">
        <v>4.95</v>
      </c>
      <c r="F1326" s="359"/>
      <c r="G1326" s="255"/>
      <c r="H1326" s="256"/>
      <c r="I1326" s="251"/>
      <c r="J1326" s="257"/>
      <c r="K1326" s="251"/>
      <c r="M1326" s="252" t="s">
        <v>312</v>
      </c>
      <c r="O1326" s="241"/>
    </row>
    <row r="1327" spans="1:15" ht="12.75">
      <c r="A1327" s="250"/>
      <c r="B1327" s="253"/>
      <c r="C1327" s="468" t="s">
        <v>313</v>
      </c>
      <c r="D1327" s="469"/>
      <c r="E1327" s="254">
        <v>78</v>
      </c>
      <c r="F1327" s="359"/>
      <c r="G1327" s="255"/>
      <c r="H1327" s="256"/>
      <c r="I1327" s="251"/>
      <c r="J1327" s="257"/>
      <c r="K1327" s="251"/>
      <c r="M1327" s="252" t="s">
        <v>313</v>
      </c>
      <c r="O1327" s="241"/>
    </row>
    <row r="1328" spans="1:15" ht="12.75">
      <c r="A1328" s="250"/>
      <c r="B1328" s="253"/>
      <c r="C1328" s="468" t="s">
        <v>314</v>
      </c>
      <c r="D1328" s="469"/>
      <c r="E1328" s="254">
        <v>18.06</v>
      </c>
      <c r="F1328" s="359"/>
      <c r="G1328" s="255"/>
      <c r="H1328" s="256"/>
      <c r="I1328" s="251"/>
      <c r="J1328" s="257"/>
      <c r="K1328" s="251"/>
      <c r="M1328" s="252" t="s">
        <v>314</v>
      </c>
      <c r="O1328" s="241"/>
    </row>
    <row r="1329" spans="1:15" ht="12.75">
      <c r="A1329" s="250"/>
      <c r="B1329" s="253"/>
      <c r="C1329" s="468" t="s">
        <v>315</v>
      </c>
      <c r="D1329" s="469"/>
      <c r="E1329" s="254">
        <v>72</v>
      </c>
      <c r="F1329" s="359"/>
      <c r="G1329" s="255"/>
      <c r="H1329" s="256"/>
      <c r="I1329" s="251"/>
      <c r="J1329" s="257"/>
      <c r="K1329" s="251"/>
      <c r="M1329" s="252" t="s">
        <v>315</v>
      </c>
      <c r="O1329" s="241"/>
    </row>
    <row r="1330" spans="1:15" ht="12.75">
      <c r="A1330" s="250"/>
      <c r="B1330" s="253"/>
      <c r="C1330" s="468" t="s">
        <v>316</v>
      </c>
      <c r="D1330" s="469"/>
      <c r="E1330" s="254">
        <v>30</v>
      </c>
      <c r="F1330" s="359"/>
      <c r="G1330" s="255"/>
      <c r="H1330" s="256"/>
      <c r="I1330" s="251"/>
      <c r="J1330" s="257"/>
      <c r="K1330" s="251"/>
      <c r="M1330" s="252" t="s">
        <v>316</v>
      </c>
      <c r="O1330" s="241"/>
    </row>
    <row r="1331" spans="1:15" ht="12.75">
      <c r="A1331" s="250"/>
      <c r="B1331" s="253"/>
      <c r="C1331" s="468" t="s">
        <v>317</v>
      </c>
      <c r="D1331" s="469"/>
      <c r="E1331" s="254">
        <v>60</v>
      </c>
      <c r="F1331" s="359"/>
      <c r="G1331" s="255"/>
      <c r="H1331" s="256"/>
      <c r="I1331" s="251"/>
      <c r="J1331" s="257"/>
      <c r="K1331" s="251"/>
      <c r="M1331" s="252" t="s">
        <v>317</v>
      </c>
      <c r="O1331" s="241"/>
    </row>
    <row r="1332" spans="1:15" ht="12.75">
      <c r="A1332" s="250"/>
      <c r="B1332" s="253"/>
      <c r="C1332" s="468" t="s">
        <v>318</v>
      </c>
      <c r="D1332" s="469"/>
      <c r="E1332" s="254">
        <v>7.4</v>
      </c>
      <c r="F1332" s="359"/>
      <c r="G1332" s="255"/>
      <c r="H1332" s="256"/>
      <c r="I1332" s="251"/>
      <c r="J1332" s="257"/>
      <c r="K1332" s="251"/>
      <c r="M1332" s="252" t="s">
        <v>318</v>
      </c>
      <c r="O1332" s="241"/>
    </row>
    <row r="1333" spans="1:15" ht="12.75">
      <c r="A1333" s="250"/>
      <c r="B1333" s="253"/>
      <c r="C1333" s="468" t="s">
        <v>319</v>
      </c>
      <c r="D1333" s="469"/>
      <c r="E1333" s="254">
        <v>14.4</v>
      </c>
      <c r="F1333" s="359"/>
      <c r="G1333" s="255"/>
      <c r="H1333" s="256"/>
      <c r="I1333" s="251"/>
      <c r="J1333" s="257"/>
      <c r="K1333" s="251"/>
      <c r="M1333" s="252" t="s">
        <v>319</v>
      </c>
      <c r="O1333" s="241"/>
    </row>
    <row r="1334" spans="1:15" ht="12.75">
      <c r="A1334" s="250"/>
      <c r="B1334" s="253"/>
      <c r="C1334" s="468" t="s">
        <v>320</v>
      </c>
      <c r="D1334" s="469"/>
      <c r="E1334" s="254">
        <v>21.6</v>
      </c>
      <c r="F1334" s="359"/>
      <c r="G1334" s="255"/>
      <c r="H1334" s="256"/>
      <c r="I1334" s="251"/>
      <c r="J1334" s="257"/>
      <c r="K1334" s="251"/>
      <c r="M1334" s="252" t="s">
        <v>320</v>
      </c>
      <c r="O1334" s="241"/>
    </row>
    <row r="1335" spans="1:15" ht="12.75">
      <c r="A1335" s="250"/>
      <c r="B1335" s="253"/>
      <c r="C1335" s="468" t="s">
        <v>321</v>
      </c>
      <c r="D1335" s="469"/>
      <c r="E1335" s="254">
        <v>1.55</v>
      </c>
      <c r="F1335" s="359"/>
      <c r="G1335" s="255"/>
      <c r="H1335" s="256"/>
      <c r="I1335" s="251"/>
      <c r="J1335" s="257"/>
      <c r="K1335" s="251"/>
      <c r="M1335" s="252" t="s">
        <v>321</v>
      </c>
      <c r="O1335" s="241"/>
    </row>
    <row r="1336" spans="1:15" ht="12.75">
      <c r="A1336" s="250"/>
      <c r="B1336" s="253"/>
      <c r="C1336" s="468" t="s">
        <v>322</v>
      </c>
      <c r="D1336" s="469"/>
      <c r="E1336" s="254">
        <v>4.6</v>
      </c>
      <c r="F1336" s="359"/>
      <c r="G1336" s="255"/>
      <c r="H1336" s="256"/>
      <c r="I1336" s="251"/>
      <c r="J1336" s="257"/>
      <c r="K1336" s="251"/>
      <c r="M1336" s="252" t="s">
        <v>322</v>
      </c>
      <c r="O1336" s="241"/>
    </row>
    <row r="1337" spans="1:15" ht="12.75">
      <c r="A1337" s="250"/>
      <c r="B1337" s="253"/>
      <c r="C1337" s="468" t="s">
        <v>323</v>
      </c>
      <c r="D1337" s="469"/>
      <c r="E1337" s="254">
        <v>4.25</v>
      </c>
      <c r="F1337" s="359"/>
      <c r="G1337" s="255"/>
      <c r="H1337" s="256"/>
      <c r="I1337" s="251"/>
      <c r="J1337" s="257"/>
      <c r="K1337" s="251"/>
      <c r="M1337" s="252" t="s">
        <v>323</v>
      </c>
      <c r="O1337" s="241"/>
    </row>
    <row r="1338" spans="1:15" ht="12.75">
      <c r="A1338" s="250"/>
      <c r="B1338" s="253"/>
      <c r="C1338" s="468" t="s">
        <v>208</v>
      </c>
      <c r="D1338" s="469"/>
      <c r="E1338" s="254">
        <v>48.16</v>
      </c>
      <c r="F1338" s="359"/>
      <c r="G1338" s="255"/>
      <c r="H1338" s="256"/>
      <c r="I1338" s="251"/>
      <c r="J1338" s="257"/>
      <c r="K1338" s="251"/>
      <c r="M1338" s="252" t="s">
        <v>208</v>
      </c>
      <c r="O1338" s="241"/>
    </row>
    <row r="1339" spans="1:15" ht="12.75">
      <c r="A1339" s="250"/>
      <c r="B1339" s="253"/>
      <c r="C1339" s="468" t="s">
        <v>209</v>
      </c>
      <c r="D1339" s="469"/>
      <c r="E1339" s="254">
        <v>7.23</v>
      </c>
      <c r="F1339" s="359"/>
      <c r="G1339" s="255"/>
      <c r="H1339" s="256"/>
      <c r="I1339" s="251"/>
      <c r="J1339" s="257"/>
      <c r="K1339" s="251"/>
      <c r="M1339" s="252" t="s">
        <v>209</v>
      </c>
      <c r="O1339" s="241"/>
    </row>
    <row r="1340" spans="1:15" ht="12.75">
      <c r="A1340" s="250"/>
      <c r="B1340" s="253"/>
      <c r="C1340" s="468" t="s">
        <v>210</v>
      </c>
      <c r="D1340" s="469"/>
      <c r="E1340" s="254">
        <v>10.2</v>
      </c>
      <c r="F1340" s="359"/>
      <c r="G1340" s="255"/>
      <c r="H1340" s="256"/>
      <c r="I1340" s="251"/>
      <c r="J1340" s="257"/>
      <c r="K1340" s="251"/>
      <c r="M1340" s="252" t="s">
        <v>210</v>
      </c>
      <c r="O1340" s="241"/>
    </row>
    <row r="1341" spans="1:15" ht="12.75">
      <c r="A1341" s="250"/>
      <c r="B1341" s="253"/>
      <c r="C1341" s="468" t="s">
        <v>211</v>
      </c>
      <c r="D1341" s="469"/>
      <c r="E1341" s="254">
        <v>6.9</v>
      </c>
      <c r="F1341" s="359"/>
      <c r="G1341" s="255"/>
      <c r="H1341" s="256"/>
      <c r="I1341" s="251"/>
      <c r="J1341" s="257"/>
      <c r="K1341" s="251"/>
      <c r="M1341" s="252" t="s">
        <v>211</v>
      </c>
      <c r="O1341" s="241"/>
    </row>
    <row r="1342" spans="1:15" ht="12.75">
      <c r="A1342" s="250"/>
      <c r="B1342" s="253"/>
      <c r="C1342" s="468" t="s">
        <v>212</v>
      </c>
      <c r="D1342" s="469"/>
      <c r="E1342" s="254">
        <v>5.32</v>
      </c>
      <c r="F1342" s="359"/>
      <c r="G1342" s="255"/>
      <c r="H1342" s="256"/>
      <c r="I1342" s="251"/>
      <c r="J1342" s="257"/>
      <c r="K1342" s="251"/>
      <c r="M1342" s="252" t="s">
        <v>212</v>
      </c>
      <c r="O1342" s="241"/>
    </row>
    <row r="1343" spans="1:15" ht="12.75">
      <c r="A1343" s="250"/>
      <c r="B1343" s="253"/>
      <c r="C1343" s="468" t="s">
        <v>213</v>
      </c>
      <c r="D1343" s="469"/>
      <c r="E1343" s="254">
        <v>4.9</v>
      </c>
      <c r="F1343" s="359"/>
      <c r="G1343" s="255"/>
      <c r="H1343" s="256"/>
      <c r="I1343" s="251"/>
      <c r="J1343" s="257"/>
      <c r="K1343" s="251"/>
      <c r="M1343" s="252" t="s">
        <v>213</v>
      </c>
      <c r="O1343" s="241"/>
    </row>
    <row r="1344" spans="1:15" ht="12.75">
      <c r="A1344" s="250"/>
      <c r="B1344" s="253"/>
      <c r="C1344" s="468" t="s">
        <v>214</v>
      </c>
      <c r="D1344" s="469"/>
      <c r="E1344" s="254">
        <v>12.32</v>
      </c>
      <c r="F1344" s="359"/>
      <c r="G1344" s="255"/>
      <c r="H1344" s="256"/>
      <c r="I1344" s="251"/>
      <c r="J1344" s="257"/>
      <c r="K1344" s="251"/>
      <c r="M1344" s="252" t="s">
        <v>214</v>
      </c>
      <c r="O1344" s="241"/>
    </row>
    <row r="1345" spans="1:15" ht="12.75">
      <c r="A1345" s="250"/>
      <c r="B1345" s="253"/>
      <c r="C1345" s="468" t="s">
        <v>215</v>
      </c>
      <c r="D1345" s="469"/>
      <c r="E1345" s="254">
        <v>6.1</v>
      </c>
      <c r="F1345" s="359"/>
      <c r="G1345" s="255"/>
      <c r="H1345" s="256"/>
      <c r="I1345" s="251"/>
      <c r="J1345" s="257"/>
      <c r="K1345" s="251"/>
      <c r="M1345" s="252" t="s">
        <v>215</v>
      </c>
      <c r="O1345" s="241"/>
    </row>
    <row r="1346" spans="1:15" ht="12.75">
      <c r="A1346" s="250"/>
      <c r="B1346" s="253"/>
      <c r="C1346" s="470" t="s">
        <v>128</v>
      </c>
      <c r="D1346" s="469"/>
      <c r="E1346" s="278">
        <v>641.46</v>
      </c>
      <c r="F1346" s="359"/>
      <c r="G1346" s="255"/>
      <c r="H1346" s="256"/>
      <c r="I1346" s="251"/>
      <c r="J1346" s="257"/>
      <c r="K1346" s="251"/>
      <c r="M1346" s="252" t="s">
        <v>128</v>
      </c>
      <c r="O1346" s="241"/>
    </row>
    <row r="1347" spans="1:15" ht="12.75">
      <c r="A1347" s="250"/>
      <c r="B1347" s="253"/>
      <c r="C1347" s="468" t="s">
        <v>1065</v>
      </c>
      <c r="D1347" s="469"/>
      <c r="E1347" s="254">
        <v>0</v>
      </c>
      <c r="F1347" s="359"/>
      <c r="G1347" s="255"/>
      <c r="H1347" s="256"/>
      <c r="I1347" s="251"/>
      <c r="J1347" s="257"/>
      <c r="K1347" s="251"/>
      <c r="M1347" s="252" t="s">
        <v>1065</v>
      </c>
      <c r="O1347" s="241"/>
    </row>
    <row r="1348" spans="1:15" ht="12.75">
      <c r="A1348" s="250"/>
      <c r="B1348" s="253"/>
      <c r="C1348" s="468" t="s">
        <v>1066</v>
      </c>
      <c r="D1348" s="469"/>
      <c r="E1348" s="254">
        <v>-449.022</v>
      </c>
      <c r="F1348" s="359"/>
      <c r="G1348" s="255"/>
      <c r="H1348" s="256"/>
      <c r="I1348" s="251"/>
      <c r="J1348" s="257"/>
      <c r="K1348" s="251"/>
      <c r="M1348" s="252" t="s">
        <v>1066</v>
      </c>
      <c r="O1348" s="241"/>
    </row>
    <row r="1349" spans="1:80" ht="22.5">
      <c r="A1349" s="242">
        <v>235</v>
      </c>
      <c r="B1349" s="243" t="s">
        <v>1069</v>
      </c>
      <c r="C1349" s="244" t="s">
        <v>1070</v>
      </c>
      <c r="D1349" s="245" t="s">
        <v>112</v>
      </c>
      <c r="E1349" s="246">
        <v>250</v>
      </c>
      <c r="F1349" s="358"/>
      <c r="G1349" s="247">
        <f>E1349*F1349</f>
        <v>0</v>
      </c>
      <c r="H1349" s="248">
        <v>0.00026</v>
      </c>
      <c r="I1349" s="249">
        <f>E1349*H1349</f>
        <v>0.06499999999999999</v>
      </c>
      <c r="J1349" s="248">
        <v>0</v>
      </c>
      <c r="K1349" s="249">
        <f>E1349*J1349</f>
        <v>0</v>
      </c>
      <c r="O1349" s="241">
        <v>2</v>
      </c>
      <c r="AA1349" s="214">
        <v>2</v>
      </c>
      <c r="AB1349" s="214">
        <v>7</v>
      </c>
      <c r="AC1349" s="214">
        <v>7</v>
      </c>
      <c r="AZ1349" s="214">
        <v>2</v>
      </c>
      <c r="BA1349" s="214">
        <f>IF(AZ1349=1,G1349,0)</f>
        <v>0</v>
      </c>
      <c r="BB1349" s="214">
        <f>IF(AZ1349=2,G1349,0)</f>
        <v>0</v>
      </c>
      <c r="BC1349" s="214">
        <f>IF(AZ1349=3,G1349,0)</f>
        <v>0</v>
      </c>
      <c r="BD1349" s="214">
        <f>IF(AZ1349=4,G1349,0)</f>
        <v>0</v>
      </c>
      <c r="BE1349" s="214">
        <f>IF(AZ1349=5,G1349,0)</f>
        <v>0</v>
      </c>
      <c r="CA1349" s="241">
        <v>2</v>
      </c>
      <c r="CB1349" s="241">
        <v>7</v>
      </c>
    </row>
    <row r="1350" spans="1:15" ht="12.75">
      <c r="A1350" s="250"/>
      <c r="B1350" s="253"/>
      <c r="C1350" s="468" t="s">
        <v>1071</v>
      </c>
      <c r="D1350" s="469"/>
      <c r="E1350" s="254">
        <v>250</v>
      </c>
      <c r="F1350" s="359"/>
      <c r="G1350" s="255"/>
      <c r="H1350" s="256"/>
      <c r="I1350" s="251"/>
      <c r="J1350" s="257"/>
      <c r="K1350" s="251"/>
      <c r="M1350" s="252" t="s">
        <v>1071</v>
      </c>
      <c r="O1350" s="241"/>
    </row>
    <row r="1351" spans="1:57" ht="12.75">
      <c r="A1351" s="258"/>
      <c r="B1351" s="259" t="s">
        <v>102</v>
      </c>
      <c r="C1351" s="260" t="s">
        <v>1060</v>
      </c>
      <c r="D1351" s="261"/>
      <c r="E1351" s="262"/>
      <c r="F1351" s="360"/>
      <c r="G1351" s="264">
        <f>SUM(G1274:G1350)</f>
        <v>0</v>
      </c>
      <c r="H1351" s="265"/>
      <c r="I1351" s="266">
        <f>SUM(I1274:I1350)</f>
        <v>0.25426336</v>
      </c>
      <c r="J1351" s="265"/>
      <c r="K1351" s="266">
        <f>SUM(K1274:K1350)</f>
        <v>0</v>
      </c>
      <c r="O1351" s="241">
        <v>4</v>
      </c>
      <c r="BA1351" s="267">
        <f>SUM(BA1274:BA1350)</f>
        <v>0</v>
      </c>
      <c r="BB1351" s="267">
        <f>SUM(BB1274:BB1350)</f>
        <v>0</v>
      </c>
      <c r="BC1351" s="267">
        <f>SUM(BC1274:BC1350)</f>
        <v>0</v>
      </c>
      <c r="BD1351" s="267">
        <f>SUM(BD1274:BD1350)</f>
        <v>0</v>
      </c>
      <c r="BE1351" s="267">
        <f>SUM(BE1274:BE1350)</f>
        <v>0</v>
      </c>
    </row>
    <row r="1352" spans="1:15" ht="12.75">
      <c r="A1352" s="231" t="s">
        <v>98</v>
      </c>
      <c r="B1352" s="232" t="s">
        <v>1072</v>
      </c>
      <c r="C1352" s="233" t="s">
        <v>1073</v>
      </c>
      <c r="D1352" s="234"/>
      <c r="E1352" s="235"/>
      <c r="F1352" s="361"/>
      <c r="G1352" s="236"/>
      <c r="H1352" s="237"/>
      <c r="I1352" s="238"/>
      <c r="J1352" s="239"/>
      <c r="K1352" s="240"/>
      <c r="O1352" s="241">
        <v>1</v>
      </c>
    </row>
    <row r="1353" spans="1:80" ht="12.75">
      <c r="A1353" s="242">
        <v>236</v>
      </c>
      <c r="B1353" s="243" t="s">
        <v>1075</v>
      </c>
      <c r="C1353" s="244" t="s">
        <v>1076</v>
      </c>
      <c r="D1353" s="245" t="s">
        <v>296</v>
      </c>
      <c r="E1353" s="246">
        <v>1</v>
      </c>
      <c r="F1353" s="358"/>
      <c r="G1353" s="247">
        <f>E1353*F1353</f>
        <v>0</v>
      </c>
      <c r="H1353" s="248">
        <v>0</v>
      </c>
      <c r="I1353" s="249">
        <f>E1353*H1353</f>
        <v>0</v>
      </c>
      <c r="J1353" s="248">
        <v>0</v>
      </c>
      <c r="K1353" s="249">
        <f>E1353*J1353</f>
        <v>0</v>
      </c>
      <c r="O1353" s="241">
        <v>2</v>
      </c>
      <c r="AA1353" s="214">
        <v>1</v>
      </c>
      <c r="AB1353" s="214">
        <v>9</v>
      </c>
      <c r="AC1353" s="214">
        <v>9</v>
      </c>
      <c r="AZ1353" s="214">
        <v>4</v>
      </c>
      <c r="BA1353" s="214">
        <f>IF(AZ1353=1,G1353,0)</f>
        <v>0</v>
      </c>
      <c r="BB1353" s="214">
        <f>IF(AZ1353=2,G1353,0)</f>
        <v>0</v>
      </c>
      <c r="BC1353" s="214">
        <f>IF(AZ1353=3,G1353,0)</f>
        <v>0</v>
      </c>
      <c r="BD1353" s="214">
        <f>IF(AZ1353=4,G1353,0)</f>
        <v>0</v>
      </c>
      <c r="BE1353" s="214">
        <f>IF(AZ1353=5,G1353,0)</f>
        <v>0</v>
      </c>
      <c r="CA1353" s="241">
        <v>1</v>
      </c>
      <c r="CB1353" s="241">
        <v>9</v>
      </c>
    </row>
    <row r="1354" spans="1:80" ht="12.75">
      <c r="A1354" s="242">
        <v>237</v>
      </c>
      <c r="B1354" s="243" t="s">
        <v>1077</v>
      </c>
      <c r="C1354" s="244" t="s">
        <v>1078</v>
      </c>
      <c r="D1354" s="245" t="s">
        <v>296</v>
      </c>
      <c r="E1354" s="246">
        <v>1</v>
      </c>
      <c r="F1354" s="358"/>
      <c r="G1354" s="247">
        <f>E1354*F1354</f>
        <v>0</v>
      </c>
      <c r="H1354" s="248">
        <v>0</v>
      </c>
      <c r="I1354" s="249">
        <f>E1354*H1354</f>
        <v>0</v>
      </c>
      <c r="J1354" s="248">
        <v>0</v>
      </c>
      <c r="K1354" s="249">
        <f>E1354*J1354</f>
        <v>0</v>
      </c>
      <c r="O1354" s="241">
        <v>2</v>
      </c>
      <c r="AA1354" s="214">
        <v>1</v>
      </c>
      <c r="AB1354" s="214">
        <v>9</v>
      </c>
      <c r="AC1354" s="214">
        <v>9</v>
      </c>
      <c r="AZ1354" s="214">
        <v>4</v>
      </c>
      <c r="BA1354" s="214">
        <f>IF(AZ1354=1,G1354,0)</f>
        <v>0</v>
      </c>
      <c r="BB1354" s="214">
        <f>IF(AZ1354=2,G1354,0)</f>
        <v>0</v>
      </c>
      <c r="BC1354" s="214">
        <f>IF(AZ1354=3,G1354,0)</f>
        <v>0</v>
      </c>
      <c r="BD1354" s="214">
        <f>IF(AZ1354=4,G1354,0)</f>
        <v>0</v>
      </c>
      <c r="BE1354" s="214">
        <f>IF(AZ1354=5,G1354,0)</f>
        <v>0</v>
      </c>
      <c r="CA1354" s="241">
        <v>1</v>
      </c>
      <c r="CB1354" s="241">
        <v>9</v>
      </c>
    </row>
    <row r="1355" spans="1:80" ht="22.5">
      <c r="A1355" s="242">
        <v>238</v>
      </c>
      <c r="B1355" s="243" t="s">
        <v>1079</v>
      </c>
      <c r="C1355" s="244" t="s">
        <v>1080</v>
      </c>
      <c r="D1355" s="245" t="s">
        <v>120</v>
      </c>
      <c r="E1355" s="246">
        <v>200</v>
      </c>
      <c r="F1355" s="358"/>
      <c r="G1355" s="247">
        <f>E1355*F1355</f>
        <v>0</v>
      </c>
      <c r="H1355" s="248">
        <v>0</v>
      </c>
      <c r="I1355" s="249">
        <f>E1355*H1355</f>
        <v>0</v>
      </c>
      <c r="J1355" s="248">
        <v>0</v>
      </c>
      <c r="K1355" s="249">
        <f>E1355*J1355</f>
        <v>0</v>
      </c>
      <c r="O1355" s="241">
        <v>2</v>
      </c>
      <c r="AA1355" s="214">
        <v>1</v>
      </c>
      <c r="AB1355" s="214">
        <v>9</v>
      </c>
      <c r="AC1355" s="214">
        <v>9</v>
      </c>
      <c r="AZ1355" s="214">
        <v>4</v>
      </c>
      <c r="BA1355" s="214">
        <f>IF(AZ1355=1,G1355,0)</f>
        <v>0</v>
      </c>
      <c r="BB1355" s="214">
        <f>IF(AZ1355=2,G1355,0)</f>
        <v>0</v>
      </c>
      <c r="BC1355" s="214">
        <f>IF(AZ1355=3,G1355,0)</f>
        <v>0</v>
      </c>
      <c r="BD1355" s="214">
        <f>IF(AZ1355=4,G1355,0)</f>
        <v>0</v>
      </c>
      <c r="BE1355" s="214">
        <f>IF(AZ1355=5,G1355,0)</f>
        <v>0</v>
      </c>
      <c r="CA1355" s="241">
        <v>1</v>
      </c>
      <c r="CB1355" s="241">
        <v>9</v>
      </c>
    </row>
    <row r="1356" spans="1:80" ht="12.75">
      <c r="A1356" s="242">
        <v>239</v>
      </c>
      <c r="B1356" s="243" t="s">
        <v>1081</v>
      </c>
      <c r="C1356" s="244" t="s">
        <v>1082</v>
      </c>
      <c r="D1356" s="245" t="s">
        <v>296</v>
      </c>
      <c r="E1356" s="246">
        <v>1</v>
      </c>
      <c r="F1356" s="358"/>
      <c r="G1356" s="247">
        <f>E1356*F1356</f>
        <v>0</v>
      </c>
      <c r="H1356" s="248">
        <v>0</v>
      </c>
      <c r="I1356" s="249">
        <f>E1356*H1356</f>
        <v>0</v>
      </c>
      <c r="J1356" s="248">
        <v>0</v>
      </c>
      <c r="K1356" s="249">
        <f>E1356*J1356</f>
        <v>0</v>
      </c>
      <c r="O1356" s="241">
        <v>2</v>
      </c>
      <c r="AA1356" s="214">
        <v>1</v>
      </c>
      <c r="AB1356" s="214">
        <v>9</v>
      </c>
      <c r="AC1356" s="214">
        <v>9</v>
      </c>
      <c r="AZ1356" s="214">
        <v>4</v>
      </c>
      <c r="BA1356" s="214">
        <f>IF(AZ1356=1,G1356,0)</f>
        <v>0</v>
      </c>
      <c r="BB1356" s="214">
        <f>IF(AZ1356=2,G1356,0)</f>
        <v>0</v>
      </c>
      <c r="BC1356" s="214">
        <f>IF(AZ1356=3,G1356,0)</f>
        <v>0</v>
      </c>
      <c r="BD1356" s="214">
        <f>IF(AZ1356=4,G1356,0)</f>
        <v>0</v>
      </c>
      <c r="BE1356" s="214">
        <f>IF(AZ1356=5,G1356,0)</f>
        <v>0</v>
      </c>
      <c r="CA1356" s="241">
        <v>1</v>
      </c>
      <c r="CB1356" s="241">
        <v>9</v>
      </c>
    </row>
    <row r="1357" spans="1:57" ht="12.75">
      <c r="A1357" s="258"/>
      <c r="B1357" s="259" t="s">
        <v>102</v>
      </c>
      <c r="C1357" s="260" t="s">
        <v>1074</v>
      </c>
      <c r="D1357" s="261"/>
      <c r="E1357" s="262"/>
      <c r="F1357" s="360"/>
      <c r="G1357" s="264">
        <f>SUM(G1352:G1356)</f>
        <v>0</v>
      </c>
      <c r="H1357" s="265"/>
      <c r="I1357" s="266">
        <f>SUM(I1352:I1356)</f>
        <v>0</v>
      </c>
      <c r="J1357" s="265"/>
      <c r="K1357" s="266">
        <f>SUM(K1352:K1356)</f>
        <v>0</v>
      </c>
      <c r="O1357" s="241">
        <v>4</v>
      </c>
      <c r="BA1357" s="267">
        <f>SUM(BA1352:BA1356)</f>
        <v>0</v>
      </c>
      <c r="BB1357" s="267">
        <f>SUM(BB1352:BB1356)</f>
        <v>0</v>
      </c>
      <c r="BC1357" s="267">
        <f>SUM(BC1352:BC1356)</f>
        <v>0</v>
      </c>
      <c r="BD1357" s="267">
        <f>SUM(BD1352:BD1356)</f>
        <v>0</v>
      </c>
      <c r="BE1357" s="267">
        <f>SUM(BE1352:BE1356)</f>
        <v>0</v>
      </c>
    </row>
    <row r="1358" spans="1:15" ht="12.75">
      <c r="A1358" s="231" t="s">
        <v>98</v>
      </c>
      <c r="B1358" s="232" t="s">
        <v>1083</v>
      </c>
      <c r="C1358" s="233" t="s">
        <v>1084</v>
      </c>
      <c r="D1358" s="234"/>
      <c r="E1358" s="235"/>
      <c r="F1358" s="361"/>
      <c r="G1358" s="236"/>
      <c r="H1358" s="237"/>
      <c r="I1358" s="238"/>
      <c r="J1358" s="239"/>
      <c r="K1358" s="240"/>
      <c r="O1358" s="241">
        <v>1</v>
      </c>
    </row>
    <row r="1359" spans="1:80" ht="12.75">
      <c r="A1359" s="242">
        <v>240</v>
      </c>
      <c r="B1359" s="243" t="s">
        <v>1086</v>
      </c>
      <c r="C1359" s="244" t="s">
        <v>1087</v>
      </c>
      <c r="D1359" s="245" t="s">
        <v>120</v>
      </c>
      <c r="E1359" s="246">
        <v>40</v>
      </c>
      <c r="F1359" s="358"/>
      <c r="G1359" s="247">
        <f>E1359*F1359</f>
        <v>0</v>
      </c>
      <c r="H1359" s="248">
        <v>0</v>
      </c>
      <c r="I1359" s="249">
        <f>E1359*H1359</f>
        <v>0</v>
      </c>
      <c r="J1359" s="248"/>
      <c r="K1359" s="249">
        <f>E1359*J1359</f>
        <v>0</v>
      </c>
      <c r="O1359" s="241">
        <v>2</v>
      </c>
      <c r="AA1359" s="214">
        <v>12</v>
      </c>
      <c r="AB1359" s="214">
        <v>0</v>
      </c>
      <c r="AC1359" s="214">
        <v>279</v>
      </c>
      <c r="AZ1359" s="214">
        <v>4</v>
      </c>
      <c r="BA1359" s="214">
        <f>IF(AZ1359=1,G1359,0)</f>
        <v>0</v>
      </c>
      <c r="BB1359" s="214">
        <f>IF(AZ1359=2,G1359,0)</f>
        <v>0</v>
      </c>
      <c r="BC1359" s="214">
        <f>IF(AZ1359=3,G1359,0)</f>
        <v>0</v>
      </c>
      <c r="BD1359" s="214">
        <f>IF(AZ1359=4,G1359,0)</f>
        <v>0</v>
      </c>
      <c r="BE1359" s="214">
        <f>IF(AZ1359=5,G1359,0)</f>
        <v>0</v>
      </c>
      <c r="CA1359" s="241">
        <v>12</v>
      </c>
      <c r="CB1359" s="241">
        <v>0</v>
      </c>
    </row>
    <row r="1360" spans="1:15" ht="12.75">
      <c r="A1360" s="250"/>
      <c r="B1360" s="253"/>
      <c r="C1360" s="468" t="s">
        <v>1088</v>
      </c>
      <c r="D1360" s="469"/>
      <c r="E1360" s="254">
        <v>40</v>
      </c>
      <c r="F1360" s="359"/>
      <c r="G1360" s="255"/>
      <c r="H1360" s="256"/>
      <c r="I1360" s="251"/>
      <c r="J1360" s="257"/>
      <c r="K1360" s="251"/>
      <c r="M1360" s="252" t="s">
        <v>1088</v>
      </c>
      <c r="O1360" s="241"/>
    </row>
    <row r="1361" spans="1:80" ht="22.5">
      <c r="A1361" s="242">
        <v>241</v>
      </c>
      <c r="B1361" s="243" t="s">
        <v>1089</v>
      </c>
      <c r="C1361" s="244" t="s">
        <v>1090</v>
      </c>
      <c r="D1361" s="245" t="s">
        <v>296</v>
      </c>
      <c r="E1361" s="246">
        <v>2</v>
      </c>
      <c r="F1361" s="358"/>
      <c r="G1361" s="247">
        <f>E1361*F1361</f>
        <v>0</v>
      </c>
      <c r="H1361" s="248">
        <v>0</v>
      </c>
      <c r="I1361" s="249">
        <f>E1361*H1361</f>
        <v>0</v>
      </c>
      <c r="J1361" s="248"/>
      <c r="K1361" s="249">
        <f>E1361*J1361</f>
        <v>0</v>
      </c>
      <c r="O1361" s="241">
        <v>2</v>
      </c>
      <c r="AA1361" s="214">
        <v>12</v>
      </c>
      <c r="AB1361" s="214">
        <v>0</v>
      </c>
      <c r="AC1361" s="214">
        <v>225</v>
      </c>
      <c r="AZ1361" s="214">
        <v>4</v>
      </c>
      <c r="BA1361" s="214">
        <f>IF(AZ1361=1,G1361,0)</f>
        <v>0</v>
      </c>
      <c r="BB1361" s="214">
        <f>IF(AZ1361=2,G1361,0)</f>
        <v>0</v>
      </c>
      <c r="BC1361" s="214">
        <f>IF(AZ1361=3,G1361,0)</f>
        <v>0</v>
      </c>
      <c r="BD1361" s="214">
        <f>IF(AZ1361=4,G1361,0)</f>
        <v>0</v>
      </c>
      <c r="BE1361" s="214">
        <f>IF(AZ1361=5,G1361,0)</f>
        <v>0</v>
      </c>
      <c r="CA1361" s="241">
        <v>12</v>
      </c>
      <c r="CB1361" s="241">
        <v>0</v>
      </c>
    </row>
    <row r="1362" spans="1:15" ht="12.75">
      <c r="A1362" s="250"/>
      <c r="B1362" s="253"/>
      <c r="C1362" s="468" t="s">
        <v>1091</v>
      </c>
      <c r="D1362" s="469"/>
      <c r="E1362" s="254">
        <v>2</v>
      </c>
      <c r="F1362" s="359"/>
      <c r="G1362" s="255"/>
      <c r="H1362" s="256"/>
      <c r="I1362" s="251"/>
      <c r="J1362" s="257"/>
      <c r="K1362" s="251"/>
      <c r="M1362" s="252" t="s">
        <v>1091</v>
      </c>
      <c r="O1362" s="241"/>
    </row>
    <row r="1363" spans="1:57" ht="12.75">
      <c r="A1363" s="258"/>
      <c r="B1363" s="259" t="s">
        <v>102</v>
      </c>
      <c r="C1363" s="260" t="s">
        <v>1085</v>
      </c>
      <c r="D1363" s="261"/>
      <c r="E1363" s="262"/>
      <c r="F1363" s="360"/>
      <c r="G1363" s="264">
        <f>SUM(G1358:G1362)</f>
        <v>0</v>
      </c>
      <c r="H1363" s="265"/>
      <c r="I1363" s="266">
        <f>SUM(I1358:I1362)</f>
        <v>0</v>
      </c>
      <c r="J1363" s="265"/>
      <c r="K1363" s="266">
        <f>SUM(K1358:K1362)</f>
        <v>0</v>
      </c>
      <c r="O1363" s="241">
        <v>4</v>
      </c>
      <c r="BA1363" s="267">
        <f>SUM(BA1358:BA1362)</f>
        <v>0</v>
      </c>
      <c r="BB1363" s="267">
        <f>SUM(BB1358:BB1362)</f>
        <v>0</v>
      </c>
      <c r="BC1363" s="267">
        <f>SUM(BC1358:BC1362)</f>
        <v>0</v>
      </c>
      <c r="BD1363" s="267">
        <f>SUM(BD1358:BD1362)</f>
        <v>0</v>
      </c>
      <c r="BE1363" s="267">
        <f>SUM(BE1358:BE1362)</f>
        <v>0</v>
      </c>
    </row>
    <row r="1364" spans="1:15" ht="12.75">
      <c r="A1364" s="231" t="s">
        <v>98</v>
      </c>
      <c r="B1364" s="232" t="s">
        <v>1092</v>
      </c>
      <c r="C1364" s="233" t="s">
        <v>1093</v>
      </c>
      <c r="D1364" s="234"/>
      <c r="E1364" s="235"/>
      <c r="F1364" s="361"/>
      <c r="G1364" s="236"/>
      <c r="H1364" s="237"/>
      <c r="I1364" s="238"/>
      <c r="J1364" s="239"/>
      <c r="K1364" s="240"/>
      <c r="O1364" s="241">
        <v>1</v>
      </c>
    </row>
    <row r="1365" spans="1:80" ht="12.75">
      <c r="A1365" s="242">
        <v>242</v>
      </c>
      <c r="B1365" s="243" t="s">
        <v>1095</v>
      </c>
      <c r="C1365" s="244" t="s">
        <v>1096</v>
      </c>
      <c r="D1365" s="245" t="s">
        <v>673</v>
      </c>
      <c r="E1365" s="246">
        <v>10.4</v>
      </c>
      <c r="F1365" s="358"/>
      <c r="G1365" s="247">
        <f>E1365*F1365</f>
        <v>0</v>
      </c>
      <c r="H1365" s="248">
        <v>0</v>
      </c>
      <c r="I1365" s="249">
        <f>E1365*H1365</f>
        <v>0</v>
      </c>
      <c r="J1365" s="248"/>
      <c r="K1365" s="249">
        <f>E1365*J1365</f>
        <v>0</v>
      </c>
      <c r="O1365" s="241">
        <v>2</v>
      </c>
      <c r="AA1365" s="214">
        <v>12</v>
      </c>
      <c r="AB1365" s="214">
        <v>0</v>
      </c>
      <c r="AC1365" s="214">
        <v>247</v>
      </c>
      <c r="AZ1365" s="214">
        <v>1</v>
      </c>
      <c r="BA1365" s="214">
        <f>IF(AZ1365=1,G1365,0)</f>
        <v>0</v>
      </c>
      <c r="BB1365" s="214">
        <f>IF(AZ1365=2,G1365,0)</f>
        <v>0</v>
      </c>
      <c r="BC1365" s="214">
        <f>IF(AZ1365=3,G1365,0)</f>
        <v>0</v>
      </c>
      <c r="BD1365" s="214">
        <f>IF(AZ1365=4,G1365,0)</f>
        <v>0</v>
      </c>
      <c r="BE1365" s="214">
        <f>IF(AZ1365=5,G1365,0)</f>
        <v>0</v>
      </c>
      <c r="CA1365" s="241">
        <v>12</v>
      </c>
      <c r="CB1365" s="241">
        <v>0</v>
      </c>
    </row>
    <row r="1366" spans="1:15" ht="12.75">
      <c r="A1366" s="250"/>
      <c r="B1366" s="253"/>
      <c r="C1366" s="468" t="s">
        <v>1097</v>
      </c>
      <c r="D1366" s="469"/>
      <c r="E1366" s="254">
        <v>10.4</v>
      </c>
      <c r="F1366" s="359"/>
      <c r="G1366" s="255"/>
      <c r="H1366" s="256"/>
      <c r="I1366" s="251"/>
      <c r="J1366" s="257"/>
      <c r="K1366" s="251"/>
      <c r="M1366" s="252" t="s">
        <v>1097</v>
      </c>
      <c r="O1366" s="241"/>
    </row>
    <row r="1367" spans="1:80" ht="12.75">
      <c r="A1367" s="242">
        <v>243</v>
      </c>
      <c r="B1367" s="243" t="s">
        <v>1098</v>
      </c>
      <c r="C1367" s="244" t="s">
        <v>1099</v>
      </c>
      <c r="D1367" s="245" t="s">
        <v>673</v>
      </c>
      <c r="E1367" s="246">
        <v>491.1559299</v>
      </c>
      <c r="F1367" s="358"/>
      <c r="G1367" s="247">
        <f aca="true" t="shared" si="0" ref="G1367:G1372">E1367*F1367</f>
        <v>0</v>
      </c>
      <c r="H1367" s="248">
        <v>0</v>
      </c>
      <c r="I1367" s="249">
        <f aca="true" t="shared" si="1" ref="I1367:I1372">E1367*H1367</f>
        <v>0</v>
      </c>
      <c r="J1367" s="248"/>
      <c r="K1367" s="249">
        <f aca="true" t="shared" si="2" ref="K1367:K1372">E1367*J1367</f>
        <v>0</v>
      </c>
      <c r="O1367" s="241">
        <v>2</v>
      </c>
      <c r="AA1367" s="214">
        <v>8</v>
      </c>
      <c r="AB1367" s="214">
        <v>0</v>
      </c>
      <c r="AC1367" s="214">
        <v>3</v>
      </c>
      <c r="AZ1367" s="214">
        <v>1</v>
      </c>
      <c r="BA1367" s="214">
        <f aca="true" t="shared" si="3" ref="BA1367:BA1372">IF(AZ1367=1,G1367,0)</f>
        <v>0</v>
      </c>
      <c r="BB1367" s="214">
        <f aca="true" t="shared" si="4" ref="BB1367:BB1372">IF(AZ1367=2,G1367,0)</f>
        <v>0</v>
      </c>
      <c r="BC1367" s="214">
        <f aca="true" t="shared" si="5" ref="BC1367:BC1372">IF(AZ1367=3,G1367,0)</f>
        <v>0</v>
      </c>
      <c r="BD1367" s="214">
        <f aca="true" t="shared" si="6" ref="BD1367:BD1372">IF(AZ1367=4,G1367,0)</f>
        <v>0</v>
      </c>
      <c r="BE1367" s="214">
        <f aca="true" t="shared" si="7" ref="BE1367:BE1372">IF(AZ1367=5,G1367,0)</f>
        <v>0</v>
      </c>
      <c r="CA1367" s="241">
        <v>8</v>
      </c>
      <c r="CB1367" s="241">
        <v>0</v>
      </c>
    </row>
    <row r="1368" spans="1:80" ht="12.75">
      <c r="A1368" s="242">
        <v>244</v>
      </c>
      <c r="B1368" s="243" t="s">
        <v>1100</v>
      </c>
      <c r="C1368" s="244" t="s">
        <v>1101</v>
      </c>
      <c r="D1368" s="245" t="s">
        <v>673</v>
      </c>
      <c r="E1368" s="246">
        <v>491.1559299</v>
      </c>
      <c r="F1368" s="358"/>
      <c r="G1368" s="247">
        <f t="shared" si="0"/>
        <v>0</v>
      </c>
      <c r="H1368" s="248">
        <v>0</v>
      </c>
      <c r="I1368" s="249">
        <f t="shared" si="1"/>
        <v>0</v>
      </c>
      <c r="J1368" s="248"/>
      <c r="K1368" s="249">
        <f t="shared" si="2"/>
        <v>0</v>
      </c>
      <c r="O1368" s="241">
        <v>2</v>
      </c>
      <c r="AA1368" s="214">
        <v>8</v>
      </c>
      <c r="AB1368" s="214">
        <v>0</v>
      </c>
      <c r="AC1368" s="214">
        <v>3</v>
      </c>
      <c r="AZ1368" s="214">
        <v>1</v>
      </c>
      <c r="BA1368" s="214">
        <f t="shared" si="3"/>
        <v>0</v>
      </c>
      <c r="BB1368" s="214">
        <f t="shared" si="4"/>
        <v>0</v>
      </c>
      <c r="BC1368" s="214">
        <f t="shared" si="5"/>
        <v>0</v>
      </c>
      <c r="BD1368" s="214">
        <f t="shared" si="6"/>
        <v>0</v>
      </c>
      <c r="BE1368" s="214">
        <f t="shared" si="7"/>
        <v>0</v>
      </c>
      <c r="CA1368" s="241">
        <v>8</v>
      </c>
      <c r="CB1368" s="241">
        <v>0</v>
      </c>
    </row>
    <row r="1369" spans="1:80" ht="12.75">
      <c r="A1369" s="242">
        <v>245</v>
      </c>
      <c r="B1369" s="243" t="s">
        <v>1102</v>
      </c>
      <c r="C1369" s="244" t="s">
        <v>1103</v>
      </c>
      <c r="D1369" s="245" t="s">
        <v>673</v>
      </c>
      <c r="E1369" s="246">
        <v>1964.6237196</v>
      </c>
      <c r="F1369" s="358"/>
      <c r="G1369" s="247">
        <f t="shared" si="0"/>
        <v>0</v>
      </c>
      <c r="H1369" s="248">
        <v>0</v>
      </c>
      <c r="I1369" s="249">
        <f t="shared" si="1"/>
        <v>0</v>
      </c>
      <c r="J1369" s="248"/>
      <c r="K1369" s="249">
        <f t="shared" si="2"/>
        <v>0</v>
      </c>
      <c r="O1369" s="241">
        <v>2</v>
      </c>
      <c r="AA1369" s="214">
        <v>8</v>
      </c>
      <c r="AB1369" s="214">
        <v>0</v>
      </c>
      <c r="AC1369" s="214">
        <v>3</v>
      </c>
      <c r="AZ1369" s="214">
        <v>1</v>
      </c>
      <c r="BA1369" s="214">
        <f t="shared" si="3"/>
        <v>0</v>
      </c>
      <c r="BB1369" s="214">
        <f t="shared" si="4"/>
        <v>0</v>
      </c>
      <c r="BC1369" s="214">
        <f t="shared" si="5"/>
        <v>0</v>
      </c>
      <c r="BD1369" s="214">
        <f t="shared" si="6"/>
        <v>0</v>
      </c>
      <c r="BE1369" s="214">
        <f t="shared" si="7"/>
        <v>0</v>
      </c>
      <c r="CA1369" s="241">
        <v>8</v>
      </c>
      <c r="CB1369" s="241">
        <v>0</v>
      </c>
    </row>
    <row r="1370" spans="1:80" ht="12.75">
      <c r="A1370" s="242">
        <v>246</v>
      </c>
      <c r="B1370" s="243" t="s">
        <v>1104</v>
      </c>
      <c r="C1370" s="244" t="s">
        <v>1105</v>
      </c>
      <c r="D1370" s="245" t="s">
        <v>673</v>
      </c>
      <c r="E1370" s="246">
        <v>491.1559299</v>
      </c>
      <c r="F1370" s="358"/>
      <c r="G1370" s="247">
        <f t="shared" si="0"/>
        <v>0</v>
      </c>
      <c r="H1370" s="248">
        <v>0</v>
      </c>
      <c r="I1370" s="249">
        <f t="shared" si="1"/>
        <v>0</v>
      </c>
      <c r="J1370" s="248"/>
      <c r="K1370" s="249">
        <f t="shared" si="2"/>
        <v>0</v>
      </c>
      <c r="O1370" s="241">
        <v>2</v>
      </c>
      <c r="AA1370" s="214">
        <v>8</v>
      </c>
      <c r="AB1370" s="214">
        <v>0</v>
      </c>
      <c r="AC1370" s="214">
        <v>3</v>
      </c>
      <c r="AZ1370" s="214">
        <v>1</v>
      </c>
      <c r="BA1370" s="214">
        <f t="shared" si="3"/>
        <v>0</v>
      </c>
      <c r="BB1370" s="214">
        <f t="shared" si="4"/>
        <v>0</v>
      </c>
      <c r="BC1370" s="214">
        <f t="shared" si="5"/>
        <v>0</v>
      </c>
      <c r="BD1370" s="214">
        <f t="shared" si="6"/>
        <v>0</v>
      </c>
      <c r="BE1370" s="214">
        <f t="shared" si="7"/>
        <v>0</v>
      </c>
      <c r="CA1370" s="241">
        <v>8</v>
      </c>
      <c r="CB1370" s="241">
        <v>0</v>
      </c>
    </row>
    <row r="1371" spans="1:80" ht="12.75">
      <c r="A1371" s="242">
        <v>247</v>
      </c>
      <c r="B1371" s="243" t="s">
        <v>1106</v>
      </c>
      <c r="C1371" s="244" t="s">
        <v>1107</v>
      </c>
      <c r="D1371" s="245" t="s">
        <v>673</v>
      </c>
      <c r="E1371" s="246">
        <v>1964.6237196</v>
      </c>
      <c r="F1371" s="358"/>
      <c r="G1371" s="247">
        <f t="shared" si="0"/>
        <v>0</v>
      </c>
      <c r="H1371" s="248">
        <v>0</v>
      </c>
      <c r="I1371" s="249">
        <f t="shared" si="1"/>
        <v>0</v>
      </c>
      <c r="J1371" s="248"/>
      <c r="K1371" s="249">
        <f t="shared" si="2"/>
        <v>0</v>
      </c>
      <c r="O1371" s="241">
        <v>2</v>
      </c>
      <c r="AA1371" s="214">
        <v>8</v>
      </c>
      <c r="AB1371" s="214">
        <v>0</v>
      </c>
      <c r="AC1371" s="214">
        <v>3</v>
      </c>
      <c r="AZ1371" s="214">
        <v>1</v>
      </c>
      <c r="BA1371" s="214">
        <f t="shared" si="3"/>
        <v>0</v>
      </c>
      <c r="BB1371" s="214">
        <f t="shared" si="4"/>
        <v>0</v>
      </c>
      <c r="BC1371" s="214">
        <f t="shared" si="5"/>
        <v>0</v>
      </c>
      <c r="BD1371" s="214">
        <f t="shared" si="6"/>
        <v>0</v>
      </c>
      <c r="BE1371" s="214">
        <f t="shared" si="7"/>
        <v>0</v>
      </c>
      <c r="CA1371" s="241">
        <v>8</v>
      </c>
      <c r="CB1371" s="241">
        <v>0</v>
      </c>
    </row>
    <row r="1372" spans="1:80" ht="12.75">
      <c r="A1372" s="242">
        <v>248</v>
      </c>
      <c r="B1372" s="243" t="s">
        <v>1108</v>
      </c>
      <c r="C1372" s="244" t="s">
        <v>1109</v>
      </c>
      <c r="D1372" s="245" t="s">
        <v>673</v>
      </c>
      <c r="E1372" s="246">
        <v>491.1559299</v>
      </c>
      <c r="F1372" s="358"/>
      <c r="G1372" s="247">
        <f t="shared" si="0"/>
        <v>0</v>
      </c>
      <c r="H1372" s="248">
        <v>0</v>
      </c>
      <c r="I1372" s="249">
        <f t="shared" si="1"/>
        <v>0</v>
      </c>
      <c r="J1372" s="248"/>
      <c r="K1372" s="249">
        <f t="shared" si="2"/>
        <v>0</v>
      </c>
      <c r="O1372" s="241">
        <v>2</v>
      </c>
      <c r="AA1372" s="214">
        <v>8</v>
      </c>
      <c r="AB1372" s="214">
        <v>0</v>
      </c>
      <c r="AC1372" s="214">
        <v>3</v>
      </c>
      <c r="AZ1372" s="214">
        <v>1</v>
      </c>
      <c r="BA1372" s="214">
        <f t="shared" si="3"/>
        <v>0</v>
      </c>
      <c r="BB1372" s="214">
        <f t="shared" si="4"/>
        <v>0</v>
      </c>
      <c r="BC1372" s="214">
        <f t="shared" si="5"/>
        <v>0</v>
      </c>
      <c r="BD1372" s="214">
        <f t="shared" si="6"/>
        <v>0</v>
      </c>
      <c r="BE1372" s="214">
        <f t="shared" si="7"/>
        <v>0</v>
      </c>
      <c r="CA1372" s="241">
        <v>8</v>
      </c>
      <c r="CB1372" s="241">
        <v>0</v>
      </c>
    </row>
    <row r="1373" spans="1:57" ht="12.75">
      <c r="A1373" s="258"/>
      <c r="B1373" s="259" t="s">
        <v>102</v>
      </c>
      <c r="C1373" s="260" t="s">
        <v>1094</v>
      </c>
      <c r="D1373" s="261"/>
      <c r="E1373" s="262"/>
      <c r="F1373" s="263"/>
      <c r="G1373" s="264">
        <f>SUM(G1364:G1372)</f>
        <v>0</v>
      </c>
      <c r="H1373" s="265"/>
      <c r="I1373" s="266">
        <f>SUM(I1364:I1372)</f>
        <v>0</v>
      </c>
      <c r="J1373" s="265"/>
      <c r="K1373" s="266">
        <f>SUM(K1364:K1372)</f>
        <v>0</v>
      </c>
      <c r="O1373" s="241">
        <v>4</v>
      </c>
      <c r="BA1373" s="267">
        <f>SUM(BA1364:BA1372)</f>
        <v>0</v>
      </c>
      <c r="BB1373" s="267">
        <f>SUM(BB1364:BB1372)</f>
        <v>0</v>
      </c>
      <c r="BC1373" s="267">
        <f>SUM(BC1364:BC1372)</f>
        <v>0</v>
      </c>
      <c r="BD1373" s="267">
        <f>SUM(BD1364:BD1372)</f>
        <v>0</v>
      </c>
      <c r="BE1373" s="267">
        <f>SUM(BE1364:BE1372)</f>
        <v>0</v>
      </c>
    </row>
    <row r="1374" ht="12.75">
      <c r="E1374" s="214"/>
    </row>
    <row r="1375" ht="12.75">
      <c r="E1375" s="214"/>
    </row>
    <row r="1376" ht="12.75">
      <c r="E1376" s="214"/>
    </row>
    <row r="1377" ht="12.75">
      <c r="E1377" s="214"/>
    </row>
    <row r="1378" ht="12.75">
      <c r="E1378" s="214"/>
    </row>
    <row r="1379" ht="12.75">
      <c r="E1379" s="214"/>
    </row>
    <row r="1380" ht="12.75">
      <c r="E1380" s="214"/>
    </row>
    <row r="1381" ht="12.75">
      <c r="E1381" s="214"/>
    </row>
    <row r="1382" ht="12.75">
      <c r="E1382" s="214"/>
    </row>
    <row r="1383" ht="12.75">
      <c r="E1383" s="214"/>
    </row>
    <row r="1384" ht="12.75">
      <c r="E1384" s="214"/>
    </row>
    <row r="1385" ht="12.75">
      <c r="E1385" s="214"/>
    </row>
    <row r="1386" ht="12.75">
      <c r="E1386" s="214"/>
    </row>
    <row r="1387" ht="12.75">
      <c r="E1387" s="214"/>
    </row>
    <row r="1388" ht="12.75">
      <c r="E1388" s="214"/>
    </row>
    <row r="1389" ht="12.75">
      <c r="E1389" s="214"/>
    </row>
    <row r="1390" ht="12.75">
      <c r="E1390" s="214"/>
    </row>
    <row r="1391" ht="12.75">
      <c r="E1391" s="214"/>
    </row>
    <row r="1392" ht="12.75">
      <c r="E1392" s="214"/>
    </row>
    <row r="1393" ht="12.75">
      <c r="E1393" s="214"/>
    </row>
    <row r="1394" ht="12.75">
      <c r="E1394" s="214"/>
    </row>
    <row r="1395" ht="12.75">
      <c r="E1395" s="214"/>
    </row>
    <row r="1396" ht="12.75">
      <c r="E1396" s="214"/>
    </row>
    <row r="1397" spans="1:7" ht="12.75">
      <c r="A1397" s="257"/>
      <c r="B1397" s="257"/>
      <c r="C1397" s="257"/>
      <c r="D1397" s="257"/>
      <c r="E1397" s="257"/>
      <c r="F1397" s="257"/>
      <c r="G1397" s="257"/>
    </row>
    <row r="1398" spans="1:7" ht="12.75">
      <c r="A1398" s="257"/>
      <c r="B1398" s="257"/>
      <c r="C1398" s="257"/>
      <c r="D1398" s="257"/>
      <c r="E1398" s="257"/>
      <c r="F1398" s="257"/>
      <c r="G1398" s="257"/>
    </row>
    <row r="1399" spans="1:7" ht="12.75">
      <c r="A1399" s="257"/>
      <c r="B1399" s="257"/>
      <c r="C1399" s="257"/>
      <c r="D1399" s="257"/>
      <c r="E1399" s="257"/>
      <c r="F1399" s="257"/>
      <c r="G1399" s="257"/>
    </row>
    <row r="1400" spans="1:7" ht="12.75">
      <c r="A1400" s="257"/>
      <c r="B1400" s="257"/>
      <c r="C1400" s="257"/>
      <c r="D1400" s="257"/>
      <c r="E1400" s="257"/>
      <c r="F1400" s="257"/>
      <c r="G1400" s="257"/>
    </row>
    <row r="1401" ht="12.75">
      <c r="E1401" s="214"/>
    </row>
    <row r="1402" ht="12.75">
      <c r="E1402" s="214"/>
    </row>
    <row r="1403" ht="12.75">
      <c r="E1403" s="214"/>
    </row>
    <row r="1404" ht="12.75">
      <c r="E1404" s="214"/>
    </row>
    <row r="1405" ht="12.75">
      <c r="E1405" s="214"/>
    </row>
    <row r="1406" ht="12.75">
      <c r="E1406" s="214"/>
    </row>
    <row r="1407" ht="12.75">
      <c r="E1407" s="214"/>
    </row>
    <row r="1408" ht="12.75">
      <c r="E1408" s="214"/>
    </row>
    <row r="1409" ht="12.75">
      <c r="E1409" s="214"/>
    </row>
    <row r="1410" ht="12.75">
      <c r="E1410" s="214"/>
    </row>
    <row r="1411" ht="12.75">
      <c r="E1411" s="214"/>
    </row>
    <row r="1412" ht="12.75">
      <c r="E1412" s="214"/>
    </row>
    <row r="1413" ht="12.75">
      <c r="E1413" s="214"/>
    </row>
    <row r="1414" ht="12.75">
      <c r="E1414" s="214"/>
    </row>
    <row r="1415" ht="12.75">
      <c r="E1415" s="214"/>
    </row>
    <row r="1416" ht="12.75">
      <c r="E1416" s="214"/>
    </row>
    <row r="1417" ht="12.75">
      <c r="E1417" s="214"/>
    </row>
    <row r="1418" ht="12.75">
      <c r="E1418" s="214"/>
    </row>
    <row r="1419" ht="12.75">
      <c r="E1419" s="214"/>
    </row>
    <row r="1420" ht="12.75">
      <c r="E1420" s="214"/>
    </row>
    <row r="1421" ht="12.75">
      <c r="E1421" s="214"/>
    </row>
    <row r="1422" ht="12.75">
      <c r="E1422" s="214"/>
    </row>
    <row r="1423" ht="12.75">
      <c r="E1423" s="214"/>
    </row>
    <row r="1424" ht="12.75">
      <c r="E1424" s="214"/>
    </row>
    <row r="1425" ht="12.75">
      <c r="E1425" s="214"/>
    </row>
    <row r="1426" ht="12.75">
      <c r="E1426" s="214"/>
    </row>
    <row r="1427" ht="12.75">
      <c r="E1427" s="214"/>
    </row>
    <row r="1428" ht="12.75">
      <c r="E1428" s="214"/>
    </row>
    <row r="1429" ht="12.75">
      <c r="E1429" s="214"/>
    </row>
    <row r="1430" ht="12.75">
      <c r="E1430" s="214"/>
    </row>
    <row r="1431" ht="12.75">
      <c r="E1431" s="214"/>
    </row>
    <row r="1432" spans="1:2" ht="12.75">
      <c r="A1432" s="268"/>
      <c r="B1432" s="268"/>
    </row>
    <row r="1433" spans="1:7" ht="12.75">
      <c r="A1433" s="257"/>
      <c r="B1433" s="257"/>
      <c r="C1433" s="269"/>
      <c r="D1433" s="269"/>
      <c r="E1433" s="270"/>
      <c r="F1433" s="269"/>
      <c r="G1433" s="271"/>
    </row>
    <row r="1434" spans="1:7" ht="12.75">
      <c r="A1434" s="272"/>
      <c r="B1434" s="272"/>
      <c r="C1434" s="257"/>
      <c r="D1434" s="257"/>
      <c r="E1434" s="273"/>
      <c r="F1434" s="257"/>
      <c r="G1434" s="257"/>
    </row>
    <row r="1435" spans="1:7" ht="12.75">
      <c r="A1435" s="257"/>
      <c r="B1435" s="257"/>
      <c r="C1435" s="257"/>
      <c r="D1435" s="257"/>
      <c r="E1435" s="273"/>
      <c r="F1435" s="257"/>
      <c r="G1435" s="257"/>
    </row>
    <row r="1436" spans="1:7" ht="12.75">
      <c r="A1436" s="257"/>
      <c r="B1436" s="257"/>
      <c r="C1436" s="257"/>
      <c r="D1436" s="257"/>
      <c r="E1436" s="273"/>
      <c r="F1436" s="257"/>
      <c r="G1436" s="257"/>
    </row>
    <row r="1437" spans="1:7" ht="12.75">
      <c r="A1437" s="257"/>
      <c r="B1437" s="257"/>
      <c r="C1437" s="257"/>
      <c r="D1437" s="257"/>
      <c r="E1437" s="273"/>
      <c r="F1437" s="257"/>
      <c r="G1437" s="257"/>
    </row>
    <row r="1438" spans="1:7" ht="12.75">
      <c r="A1438" s="257"/>
      <c r="B1438" s="257"/>
      <c r="C1438" s="257"/>
      <c r="D1438" s="257"/>
      <c r="E1438" s="273"/>
      <c r="F1438" s="257"/>
      <c r="G1438" s="257"/>
    </row>
    <row r="1439" spans="1:7" ht="12.75">
      <c r="A1439" s="257"/>
      <c r="B1439" s="257"/>
      <c r="C1439" s="257"/>
      <c r="D1439" s="257"/>
      <c r="E1439" s="273"/>
      <c r="F1439" s="257"/>
      <c r="G1439" s="257"/>
    </row>
    <row r="1440" spans="1:7" ht="12.75">
      <c r="A1440" s="257"/>
      <c r="B1440" s="257"/>
      <c r="C1440" s="257"/>
      <c r="D1440" s="257"/>
      <c r="E1440" s="273"/>
      <c r="F1440" s="257"/>
      <c r="G1440" s="257"/>
    </row>
    <row r="1441" spans="1:7" ht="12.75">
      <c r="A1441" s="257"/>
      <c r="B1441" s="257"/>
      <c r="C1441" s="257"/>
      <c r="D1441" s="257"/>
      <c r="E1441" s="273"/>
      <c r="F1441" s="257"/>
      <c r="G1441" s="257"/>
    </row>
    <row r="1442" spans="1:7" ht="12.75">
      <c r="A1442" s="257"/>
      <c r="B1442" s="257"/>
      <c r="C1442" s="257"/>
      <c r="D1442" s="257"/>
      <c r="E1442" s="273"/>
      <c r="F1442" s="257"/>
      <c r="G1442" s="257"/>
    </row>
    <row r="1443" spans="1:7" ht="12.75">
      <c r="A1443" s="257"/>
      <c r="B1443" s="257"/>
      <c r="C1443" s="257"/>
      <c r="D1443" s="257"/>
      <c r="E1443" s="273"/>
      <c r="F1443" s="257"/>
      <c r="G1443" s="257"/>
    </row>
    <row r="1444" spans="1:7" ht="12.75">
      <c r="A1444" s="257"/>
      <c r="B1444" s="257"/>
      <c r="C1444" s="257"/>
      <c r="D1444" s="257"/>
      <c r="E1444" s="273"/>
      <c r="F1444" s="257"/>
      <c r="G1444" s="257"/>
    </row>
    <row r="1445" spans="1:7" ht="12.75">
      <c r="A1445" s="257"/>
      <c r="B1445" s="257"/>
      <c r="C1445" s="257"/>
      <c r="D1445" s="257"/>
      <c r="E1445" s="273"/>
      <c r="F1445" s="257"/>
      <c r="G1445" s="257"/>
    </row>
    <row r="1446" spans="1:7" ht="12.75">
      <c r="A1446" s="257"/>
      <c r="B1446" s="257"/>
      <c r="C1446" s="257"/>
      <c r="D1446" s="257"/>
      <c r="E1446" s="273"/>
      <c r="F1446" s="257"/>
      <c r="G1446" s="257"/>
    </row>
  </sheetData>
  <sheetProtection algorithmName="SHA-512" hashValue="ydqj7xaIqeam2E8KROTx37PjkEqBiP3HnKgVoMoqnjGa81RY/hD36mnHrOLAlaQTdN5xL9zCocL7Mqvg+JeJIg==" saltValue="n0nRxdTxzyePv6fZP+1RaQ==" spinCount="100000" sheet="1" objects="1" scenarios="1"/>
  <mergeCells count="1061">
    <mergeCell ref="C1366:D1366"/>
    <mergeCell ref="C1348:D1348"/>
    <mergeCell ref="C1350:D1350"/>
    <mergeCell ref="C1360:D1360"/>
    <mergeCell ref="C1362:D1362"/>
    <mergeCell ref="C1342:D1342"/>
    <mergeCell ref="C1343:D1343"/>
    <mergeCell ref="C1344:D1344"/>
    <mergeCell ref="C1345:D1345"/>
    <mergeCell ref="C1346:D1346"/>
    <mergeCell ref="C1347:D1347"/>
    <mergeCell ref="C1336:D1336"/>
    <mergeCell ref="C1337:D1337"/>
    <mergeCell ref="C1338:D1338"/>
    <mergeCell ref="C1339:D1339"/>
    <mergeCell ref="C1340:D1340"/>
    <mergeCell ref="C1341:D1341"/>
    <mergeCell ref="C1330:D1330"/>
    <mergeCell ref="C1331:D1331"/>
    <mergeCell ref="C1332:D1332"/>
    <mergeCell ref="C1333:D1333"/>
    <mergeCell ref="C1334:D1334"/>
    <mergeCell ref="C1335:D1335"/>
    <mergeCell ref="C1324:D1324"/>
    <mergeCell ref="C1325:D1325"/>
    <mergeCell ref="C1326:D1326"/>
    <mergeCell ref="C1327:D1327"/>
    <mergeCell ref="C1328:D1328"/>
    <mergeCell ref="C1329:D1329"/>
    <mergeCell ref="C1318:D1318"/>
    <mergeCell ref="C1319:D1319"/>
    <mergeCell ref="C1320:D1320"/>
    <mergeCell ref="C1321:D1321"/>
    <mergeCell ref="C1322:D1322"/>
    <mergeCell ref="C1323:D1323"/>
    <mergeCell ref="C1311:D1311"/>
    <mergeCell ref="C1313:D1313"/>
    <mergeCell ref="C1314:D1314"/>
    <mergeCell ref="C1315:D1315"/>
    <mergeCell ref="C1316:D1316"/>
    <mergeCell ref="C1317:D1317"/>
    <mergeCell ref="C1305:D1305"/>
    <mergeCell ref="C1306:D1306"/>
    <mergeCell ref="C1307:D1307"/>
    <mergeCell ref="C1308:D1308"/>
    <mergeCell ref="C1309:D1309"/>
    <mergeCell ref="C1310:D1310"/>
    <mergeCell ref="C1299:D1299"/>
    <mergeCell ref="C1300:D1300"/>
    <mergeCell ref="C1301:D1301"/>
    <mergeCell ref="C1302:D1302"/>
    <mergeCell ref="C1303:D1303"/>
    <mergeCell ref="C1304:D1304"/>
    <mergeCell ref="C1293:D1293"/>
    <mergeCell ref="C1294:D1294"/>
    <mergeCell ref="C1295:D1295"/>
    <mergeCell ref="C1296:D1296"/>
    <mergeCell ref="C1297:D1297"/>
    <mergeCell ref="C1298:D1298"/>
    <mergeCell ref="C1287:D1287"/>
    <mergeCell ref="C1288:D1288"/>
    <mergeCell ref="C1289:D1289"/>
    <mergeCell ref="C1290:D1290"/>
    <mergeCell ref="C1291:D1291"/>
    <mergeCell ref="C1292:D1292"/>
    <mergeCell ref="C1281:D1281"/>
    <mergeCell ref="C1282:D1282"/>
    <mergeCell ref="C1283:D1283"/>
    <mergeCell ref="C1284:D1284"/>
    <mergeCell ref="C1285:D1285"/>
    <mergeCell ref="C1286:D1286"/>
    <mergeCell ref="C1272:D1272"/>
    <mergeCell ref="C1276:D1276"/>
    <mergeCell ref="C1277:D1277"/>
    <mergeCell ref="C1278:D1278"/>
    <mergeCell ref="C1279:D1279"/>
    <mergeCell ref="C1280:D1280"/>
    <mergeCell ref="C1263:D1263"/>
    <mergeCell ref="C1264:D1264"/>
    <mergeCell ref="C1265:D1265"/>
    <mergeCell ref="C1266:D1266"/>
    <mergeCell ref="C1267:D1267"/>
    <mergeCell ref="C1268:D1268"/>
    <mergeCell ref="C1256:D1256"/>
    <mergeCell ref="C1257:D1257"/>
    <mergeCell ref="C1258:D1258"/>
    <mergeCell ref="C1259:D1259"/>
    <mergeCell ref="C1260:D1260"/>
    <mergeCell ref="C1261:D1261"/>
    <mergeCell ref="C1242:D1242"/>
    <mergeCell ref="C1244:D1244"/>
    <mergeCell ref="C1249:D1249"/>
    <mergeCell ref="C1250:D1250"/>
    <mergeCell ref="C1251:D1251"/>
    <mergeCell ref="C1252:D1252"/>
    <mergeCell ref="C1253:D1253"/>
    <mergeCell ref="C1254:D1254"/>
    <mergeCell ref="C1234:D1234"/>
    <mergeCell ref="C1236:D1236"/>
    <mergeCell ref="C1237:D1237"/>
    <mergeCell ref="C1238:D1238"/>
    <mergeCell ref="C1240:D1240"/>
    <mergeCell ref="C1241:D1241"/>
    <mergeCell ref="C1226:D1226"/>
    <mergeCell ref="C1228:D1228"/>
    <mergeCell ref="C1229:D1229"/>
    <mergeCell ref="C1230:D1230"/>
    <mergeCell ref="C1232:D1232"/>
    <mergeCell ref="C1233:D1233"/>
    <mergeCell ref="C1218:D1218"/>
    <mergeCell ref="C1220:D1220"/>
    <mergeCell ref="C1221:D1221"/>
    <mergeCell ref="C1222:D1222"/>
    <mergeCell ref="C1224:D1224"/>
    <mergeCell ref="C1225:D1225"/>
    <mergeCell ref="C1210:D1210"/>
    <mergeCell ref="C1212:D1212"/>
    <mergeCell ref="C1213:D1213"/>
    <mergeCell ref="C1214:D1214"/>
    <mergeCell ref="C1216:D1216"/>
    <mergeCell ref="C1217:D1217"/>
    <mergeCell ref="C1202:D1202"/>
    <mergeCell ref="C1204:D1204"/>
    <mergeCell ref="C1205:D1205"/>
    <mergeCell ref="C1206:D1206"/>
    <mergeCell ref="C1208:D1208"/>
    <mergeCell ref="C1209:D1209"/>
    <mergeCell ref="C1194:D1194"/>
    <mergeCell ref="C1196:D1196"/>
    <mergeCell ref="C1197:D1197"/>
    <mergeCell ref="C1198:D1198"/>
    <mergeCell ref="C1200:D1200"/>
    <mergeCell ref="C1201:D1201"/>
    <mergeCell ref="C1186:D1186"/>
    <mergeCell ref="C1188:D1188"/>
    <mergeCell ref="C1189:D1189"/>
    <mergeCell ref="C1190:D1190"/>
    <mergeCell ref="C1192:D1192"/>
    <mergeCell ref="C1193:D1193"/>
    <mergeCell ref="C1178:D1178"/>
    <mergeCell ref="C1180:D1180"/>
    <mergeCell ref="C1181:D1181"/>
    <mergeCell ref="C1182:D1182"/>
    <mergeCell ref="C1184:D1184"/>
    <mergeCell ref="C1185:D1185"/>
    <mergeCell ref="C1169:D1169"/>
    <mergeCell ref="C1172:D1172"/>
    <mergeCell ref="C1173:D1173"/>
    <mergeCell ref="C1174:D1174"/>
    <mergeCell ref="C1176:D1176"/>
    <mergeCell ref="C1177:D1177"/>
    <mergeCell ref="C1163:D1163"/>
    <mergeCell ref="C1164:D1164"/>
    <mergeCell ref="C1165:D1165"/>
    <mergeCell ref="C1166:D1166"/>
    <mergeCell ref="C1167:D1167"/>
    <mergeCell ref="C1168:D1168"/>
    <mergeCell ref="C1150:D1150"/>
    <mergeCell ref="C1155:D1155"/>
    <mergeCell ref="C1156:D1156"/>
    <mergeCell ref="C1157:D1157"/>
    <mergeCell ref="C1159:D1159"/>
    <mergeCell ref="C1160:D1160"/>
    <mergeCell ref="C1161:D1161"/>
    <mergeCell ref="C1162:D1162"/>
    <mergeCell ref="C1143:D1143"/>
    <mergeCell ref="C1144:D1144"/>
    <mergeCell ref="C1145:D1145"/>
    <mergeCell ref="C1146:D1146"/>
    <mergeCell ref="C1147:D1147"/>
    <mergeCell ref="C1149:D1149"/>
    <mergeCell ref="C1137:D1137"/>
    <mergeCell ref="C1138:D1138"/>
    <mergeCell ref="C1139:D1139"/>
    <mergeCell ref="C1140:D1140"/>
    <mergeCell ref="C1141:D1141"/>
    <mergeCell ref="C1142:D1142"/>
    <mergeCell ref="C1131:D1131"/>
    <mergeCell ref="C1132:D1132"/>
    <mergeCell ref="C1133:D1133"/>
    <mergeCell ref="C1134:D1134"/>
    <mergeCell ref="C1135:D1135"/>
    <mergeCell ref="C1136:D1136"/>
    <mergeCell ref="C1125:D1125"/>
    <mergeCell ref="C1126:D1126"/>
    <mergeCell ref="C1127:D1127"/>
    <mergeCell ref="C1128:D1128"/>
    <mergeCell ref="C1129:D1129"/>
    <mergeCell ref="C1130:D1130"/>
    <mergeCell ref="C1118:D1118"/>
    <mergeCell ref="C1119:D1119"/>
    <mergeCell ref="C1120:D1120"/>
    <mergeCell ref="C1121:D1121"/>
    <mergeCell ref="C1123:D1123"/>
    <mergeCell ref="C1124:D1124"/>
    <mergeCell ref="C1112:D1112"/>
    <mergeCell ref="C1113:D1113"/>
    <mergeCell ref="C1114:D1114"/>
    <mergeCell ref="C1115:D1115"/>
    <mergeCell ref="C1116:D1116"/>
    <mergeCell ref="C1117:D1117"/>
    <mergeCell ref="C1106:D1106"/>
    <mergeCell ref="C1107:D1107"/>
    <mergeCell ref="C1108:D1108"/>
    <mergeCell ref="C1109:D1109"/>
    <mergeCell ref="C1110:D1110"/>
    <mergeCell ref="C1111:D1111"/>
    <mergeCell ref="C1100:D1100"/>
    <mergeCell ref="C1101:D1101"/>
    <mergeCell ref="C1102:D1102"/>
    <mergeCell ref="C1103:D1103"/>
    <mergeCell ref="C1104:D1104"/>
    <mergeCell ref="C1105:D1105"/>
    <mergeCell ref="C1094:D1094"/>
    <mergeCell ref="C1095:D1095"/>
    <mergeCell ref="C1096:D1096"/>
    <mergeCell ref="C1097:D1097"/>
    <mergeCell ref="C1098:D1098"/>
    <mergeCell ref="C1099:D1099"/>
    <mergeCell ref="C1088:D1088"/>
    <mergeCell ref="C1089:D1089"/>
    <mergeCell ref="C1090:D1090"/>
    <mergeCell ref="C1091:D1091"/>
    <mergeCell ref="C1092:D1092"/>
    <mergeCell ref="C1093:D1093"/>
    <mergeCell ref="C1081:D1081"/>
    <mergeCell ref="C1082:D1082"/>
    <mergeCell ref="C1083:D1083"/>
    <mergeCell ref="C1084:D1084"/>
    <mergeCell ref="C1086:D1086"/>
    <mergeCell ref="C1087:D1087"/>
    <mergeCell ref="C1074:D1074"/>
    <mergeCell ref="C1075:D1075"/>
    <mergeCell ref="C1077:D1077"/>
    <mergeCell ref="C1078:D1078"/>
    <mergeCell ref="C1079:D1079"/>
    <mergeCell ref="C1080:D1080"/>
    <mergeCell ref="C1061:D1061"/>
    <mergeCell ref="C1062:D1062"/>
    <mergeCell ref="C1064:D1064"/>
    <mergeCell ref="C1065:D1065"/>
    <mergeCell ref="C1070:D1070"/>
    <mergeCell ref="C1071:D1071"/>
    <mergeCell ref="C1072:D1072"/>
    <mergeCell ref="C1073:D1073"/>
    <mergeCell ref="C1052:D1052"/>
    <mergeCell ref="C1053:D1053"/>
    <mergeCell ref="C1055:D1055"/>
    <mergeCell ref="C1056:D1056"/>
    <mergeCell ref="C1058:D1058"/>
    <mergeCell ref="C1059:D1059"/>
    <mergeCell ref="C1044:D1044"/>
    <mergeCell ref="C1045:D1045"/>
    <mergeCell ref="C1046:D1046"/>
    <mergeCell ref="C1047:D1047"/>
    <mergeCell ref="C1049:D1049"/>
    <mergeCell ref="C1050:D1050"/>
    <mergeCell ref="C1037:D1037"/>
    <mergeCell ref="C1038:D1038"/>
    <mergeCell ref="C1040:D1040"/>
    <mergeCell ref="C1041:D1041"/>
    <mergeCell ref="C1042:D1042"/>
    <mergeCell ref="C1043:D1043"/>
    <mergeCell ref="C1031:D1031"/>
    <mergeCell ref="C1032:D1032"/>
    <mergeCell ref="C1033:D1033"/>
    <mergeCell ref="C1034:D1034"/>
    <mergeCell ref="C1035:D1035"/>
    <mergeCell ref="C1036:D1036"/>
    <mergeCell ref="C1025:D1025"/>
    <mergeCell ref="C1026:D1026"/>
    <mergeCell ref="C1027:D1027"/>
    <mergeCell ref="C1028:D1028"/>
    <mergeCell ref="C1029:D1029"/>
    <mergeCell ref="C1030:D1030"/>
    <mergeCell ref="C1018:D1018"/>
    <mergeCell ref="C1019:D1019"/>
    <mergeCell ref="C1020:D1020"/>
    <mergeCell ref="C1021:D1021"/>
    <mergeCell ref="C1022:D1022"/>
    <mergeCell ref="C1024:D1024"/>
    <mergeCell ref="C1011:D1011"/>
    <mergeCell ref="C1012:D1012"/>
    <mergeCell ref="C1013:D1013"/>
    <mergeCell ref="C1014:D1014"/>
    <mergeCell ref="C1016:D1016"/>
    <mergeCell ref="C1017:D1017"/>
    <mergeCell ref="C1005:D1005"/>
    <mergeCell ref="C1006:D1006"/>
    <mergeCell ref="C1007:D1007"/>
    <mergeCell ref="C1008:D1008"/>
    <mergeCell ref="C1009:D1009"/>
    <mergeCell ref="C1010:D1010"/>
    <mergeCell ref="C997:D997"/>
    <mergeCell ref="C998:D998"/>
    <mergeCell ref="C999:D999"/>
    <mergeCell ref="C1001:D1001"/>
    <mergeCell ref="C1002:D1002"/>
    <mergeCell ref="C1003:D1003"/>
    <mergeCell ref="C989:D989"/>
    <mergeCell ref="C990:D990"/>
    <mergeCell ref="C991:D991"/>
    <mergeCell ref="C992:D992"/>
    <mergeCell ref="C993:D993"/>
    <mergeCell ref="C994:D994"/>
    <mergeCell ref="C983:D983"/>
    <mergeCell ref="C984:D984"/>
    <mergeCell ref="C985:D985"/>
    <mergeCell ref="C986:D986"/>
    <mergeCell ref="C987:D987"/>
    <mergeCell ref="C988:D988"/>
    <mergeCell ref="C977:D977"/>
    <mergeCell ref="C978:D978"/>
    <mergeCell ref="C979:D979"/>
    <mergeCell ref="C980:D980"/>
    <mergeCell ref="C981:D981"/>
    <mergeCell ref="C982:D982"/>
    <mergeCell ref="C971:D971"/>
    <mergeCell ref="C972:D972"/>
    <mergeCell ref="C973:D973"/>
    <mergeCell ref="C974:D974"/>
    <mergeCell ref="C975:D975"/>
    <mergeCell ref="C976:D976"/>
    <mergeCell ref="C965:D965"/>
    <mergeCell ref="C966:D966"/>
    <mergeCell ref="C967:D967"/>
    <mergeCell ref="C968:D968"/>
    <mergeCell ref="C969:D969"/>
    <mergeCell ref="C970:D970"/>
    <mergeCell ref="C951:D951"/>
    <mergeCell ref="C957:D957"/>
    <mergeCell ref="C958:D958"/>
    <mergeCell ref="C959:D959"/>
    <mergeCell ref="C960:D960"/>
    <mergeCell ref="C961:D961"/>
    <mergeCell ref="C962:D962"/>
    <mergeCell ref="C964:D964"/>
    <mergeCell ref="C945:D945"/>
    <mergeCell ref="C946:D946"/>
    <mergeCell ref="C947:D947"/>
    <mergeCell ref="C948:D948"/>
    <mergeCell ref="C949:D949"/>
    <mergeCell ref="C950:D950"/>
    <mergeCell ref="C938:D938"/>
    <mergeCell ref="C939:D939"/>
    <mergeCell ref="C940:D940"/>
    <mergeCell ref="C941:D941"/>
    <mergeCell ref="C942:D942"/>
    <mergeCell ref="C943:D943"/>
    <mergeCell ref="C931:D931"/>
    <mergeCell ref="C932:D932"/>
    <mergeCell ref="C933:D933"/>
    <mergeCell ref="C934:D934"/>
    <mergeCell ref="C935:D935"/>
    <mergeCell ref="C937:D937"/>
    <mergeCell ref="C922:D922"/>
    <mergeCell ref="C924:D924"/>
    <mergeCell ref="C925:D925"/>
    <mergeCell ref="C927:D927"/>
    <mergeCell ref="C928:D928"/>
    <mergeCell ref="C930:D930"/>
    <mergeCell ref="C914:D914"/>
    <mergeCell ref="C915:D915"/>
    <mergeCell ref="C917:D917"/>
    <mergeCell ref="C918:D918"/>
    <mergeCell ref="C919:D919"/>
    <mergeCell ref="C921:D921"/>
    <mergeCell ref="C906:D906"/>
    <mergeCell ref="C907:D907"/>
    <mergeCell ref="C909:D909"/>
    <mergeCell ref="C910:D910"/>
    <mergeCell ref="C911:D911"/>
    <mergeCell ref="C913:D913"/>
    <mergeCell ref="C897:D897"/>
    <mergeCell ref="C898:D898"/>
    <mergeCell ref="C900:D900"/>
    <mergeCell ref="C901:D901"/>
    <mergeCell ref="C903:D903"/>
    <mergeCell ref="C904:D904"/>
    <mergeCell ref="C885:D885"/>
    <mergeCell ref="C887:D887"/>
    <mergeCell ref="C889:D889"/>
    <mergeCell ref="C871:D871"/>
    <mergeCell ref="C872:D872"/>
    <mergeCell ref="C877:D877"/>
    <mergeCell ref="C878:D878"/>
    <mergeCell ref="C865:D865"/>
    <mergeCell ref="C866:D866"/>
    <mergeCell ref="C867:D867"/>
    <mergeCell ref="C868:D868"/>
    <mergeCell ref="C869:D869"/>
    <mergeCell ref="C870:D870"/>
    <mergeCell ref="C855:D855"/>
    <mergeCell ref="C856:D856"/>
    <mergeCell ref="C859:D859"/>
    <mergeCell ref="C860:D860"/>
    <mergeCell ref="C862:D862"/>
    <mergeCell ref="C863:D863"/>
    <mergeCell ref="C848:D848"/>
    <mergeCell ref="C849:D849"/>
    <mergeCell ref="C850:D850"/>
    <mergeCell ref="C851:D851"/>
    <mergeCell ref="C852:D852"/>
    <mergeCell ref="C853:D853"/>
    <mergeCell ref="C840:D840"/>
    <mergeCell ref="C841:D841"/>
    <mergeCell ref="C843:D843"/>
    <mergeCell ref="C844:D844"/>
    <mergeCell ref="C846:D846"/>
    <mergeCell ref="C847:D847"/>
    <mergeCell ref="C831:D831"/>
    <mergeCell ref="C832:D832"/>
    <mergeCell ref="C834:D834"/>
    <mergeCell ref="C835:D835"/>
    <mergeCell ref="C837:D837"/>
    <mergeCell ref="C838:D838"/>
    <mergeCell ref="C813:D813"/>
    <mergeCell ref="C814:D814"/>
    <mergeCell ref="C816:D816"/>
    <mergeCell ref="C817:D817"/>
    <mergeCell ref="C819:D819"/>
    <mergeCell ref="C820:D820"/>
    <mergeCell ref="C822:D822"/>
    <mergeCell ref="C823:D823"/>
    <mergeCell ref="C825:D825"/>
    <mergeCell ref="C800:D800"/>
    <mergeCell ref="C802:D802"/>
    <mergeCell ref="C803:D803"/>
    <mergeCell ref="C805:D805"/>
    <mergeCell ref="C807:D807"/>
    <mergeCell ref="C826:D826"/>
    <mergeCell ref="C827:D827"/>
    <mergeCell ref="C828:D828"/>
    <mergeCell ref="C830:D830"/>
    <mergeCell ref="C790:D790"/>
    <mergeCell ref="C792:D792"/>
    <mergeCell ref="C793:D793"/>
    <mergeCell ref="C796:D796"/>
    <mergeCell ref="C797:D797"/>
    <mergeCell ref="C799:D799"/>
    <mergeCell ref="C775:D775"/>
    <mergeCell ref="C780:D780"/>
    <mergeCell ref="C781:D781"/>
    <mergeCell ref="C783:D783"/>
    <mergeCell ref="C784:D784"/>
    <mergeCell ref="C786:D786"/>
    <mergeCell ref="C787:D787"/>
    <mergeCell ref="C789:D789"/>
    <mergeCell ref="C766:D766"/>
    <mergeCell ref="C767:D767"/>
    <mergeCell ref="C769:D769"/>
    <mergeCell ref="C770:D770"/>
    <mergeCell ref="C772:D772"/>
    <mergeCell ref="C774:D774"/>
    <mergeCell ref="C752:D752"/>
    <mergeCell ref="C759:D759"/>
    <mergeCell ref="C761:D761"/>
    <mergeCell ref="C762:D762"/>
    <mergeCell ref="C764:D764"/>
    <mergeCell ref="C765:D765"/>
    <mergeCell ref="C745:D745"/>
    <mergeCell ref="C747:D747"/>
    <mergeCell ref="C748:D748"/>
    <mergeCell ref="C749:D749"/>
    <mergeCell ref="C750:D750"/>
    <mergeCell ref="C751:D751"/>
    <mergeCell ref="C736:D736"/>
    <mergeCell ref="C737:D737"/>
    <mergeCell ref="C739:D739"/>
    <mergeCell ref="C740:D740"/>
    <mergeCell ref="C742:D742"/>
    <mergeCell ref="C743:D743"/>
    <mergeCell ref="C728:D728"/>
    <mergeCell ref="C729:D729"/>
    <mergeCell ref="C731:D731"/>
    <mergeCell ref="C732:D732"/>
    <mergeCell ref="C733:D733"/>
    <mergeCell ref="C735:D735"/>
    <mergeCell ref="C720:D720"/>
    <mergeCell ref="C722:D722"/>
    <mergeCell ref="C723:D723"/>
    <mergeCell ref="C724:D724"/>
    <mergeCell ref="C725:D725"/>
    <mergeCell ref="C726:D726"/>
    <mergeCell ref="C711:D711"/>
    <mergeCell ref="C713:D713"/>
    <mergeCell ref="C714:D714"/>
    <mergeCell ref="C716:D716"/>
    <mergeCell ref="C717:D717"/>
    <mergeCell ref="C719:D719"/>
    <mergeCell ref="C696:D696"/>
    <mergeCell ref="C697:D697"/>
    <mergeCell ref="C698:D698"/>
    <mergeCell ref="C699:D699"/>
    <mergeCell ref="C703:D703"/>
    <mergeCell ref="C705:D705"/>
    <mergeCell ref="C707:D707"/>
    <mergeCell ref="C709:D709"/>
    <mergeCell ref="C689:D689"/>
    <mergeCell ref="C690:D690"/>
    <mergeCell ref="C691:D691"/>
    <mergeCell ref="C692:D692"/>
    <mergeCell ref="C693:D693"/>
    <mergeCell ref="C695:D695"/>
    <mergeCell ref="C677:D677"/>
    <mergeCell ref="C678:D678"/>
    <mergeCell ref="C680:D680"/>
    <mergeCell ref="C681:D681"/>
    <mergeCell ref="C683:D683"/>
    <mergeCell ref="C684:D684"/>
    <mergeCell ref="C686:D686"/>
    <mergeCell ref="C687:D687"/>
    <mergeCell ref="C660:D660"/>
    <mergeCell ref="C664:D664"/>
    <mergeCell ref="C665:D665"/>
    <mergeCell ref="C667:D667"/>
    <mergeCell ref="C670:D670"/>
    <mergeCell ref="C672:D672"/>
    <mergeCell ref="C642:D642"/>
    <mergeCell ref="C645:D645"/>
    <mergeCell ref="C649:D649"/>
    <mergeCell ref="C650:D650"/>
    <mergeCell ref="C655:D655"/>
    <mergeCell ref="C656:D656"/>
    <mergeCell ref="C658:D658"/>
    <mergeCell ref="C659:D659"/>
    <mergeCell ref="C631:D631"/>
    <mergeCell ref="C632:D632"/>
    <mergeCell ref="C633:D633"/>
    <mergeCell ref="C634:D634"/>
    <mergeCell ref="C635:D635"/>
    <mergeCell ref="C636:D636"/>
    <mergeCell ref="C638:D638"/>
    <mergeCell ref="C641:D641"/>
    <mergeCell ref="C622:D622"/>
    <mergeCell ref="C626:D626"/>
    <mergeCell ref="C627:D627"/>
    <mergeCell ref="C611:D611"/>
    <mergeCell ref="C612:D612"/>
    <mergeCell ref="C614:D614"/>
    <mergeCell ref="C615:D615"/>
    <mergeCell ref="C617:D617"/>
    <mergeCell ref="C618:D618"/>
    <mergeCell ref="C603:D603"/>
    <mergeCell ref="C604:D604"/>
    <mergeCell ref="C606:D606"/>
    <mergeCell ref="C607:D607"/>
    <mergeCell ref="C608:D608"/>
    <mergeCell ref="C609:D609"/>
    <mergeCell ref="C595:D595"/>
    <mergeCell ref="C596:D596"/>
    <mergeCell ref="C597:D597"/>
    <mergeCell ref="C598:D598"/>
    <mergeCell ref="C600:D600"/>
    <mergeCell ref="C601:D601"/>
    <mergeCell ref="C589:D589"/>
    <mergeCell ref="C590:D590"/>
    <mergeCell ref="C591:D591"/>
    <mergeCell ref="C592:D592"/>
    <mergeCell ref="C593:D593"/>
    <mergeCell ref="C594:D594"/>
    <mergeCell ref="C583:D583"/>
    <mergeCell ref="C584:D584"/>
    <mergeCell ref="C585:D585"/>
    <mergeCell ref="C586:D586"/>
    <mergeCell ref="C587:D587"/>
    <mergeCell ref="C588:D588"/>
    <mergeCell ref="C577:D577"/>
    <mergeCell ref="C578:D578"/>
    <mergeCell ref="C579:D579"/>
    <mergeCell ref="C580:D580"/>
    <mergeCell ref="C581:D581"/>
    <mergeCell ref="C582:D582"/>
    <mergeCell ref="C567:D567"/>
    <mergeCell ref="C568:D568"/>
    <mergeCell ref="C570:D570"/>
    <mergeCell ref="C571:D571"/>
    <mergeCell ref="C573:D573"/>
    <mergeCell ref="C574:D574"/>
    <mergeCell ref="C575:D575"/>
    <mergeCell ref="C576:D576"/>
    <mergeCell ref="C552:D552"/>
    <mergeCell ref="C553:D553"/>
    <mergeCell ref="C555:D555"/>
    <mergeCell ref="C561:D561"/>
    <mergeCell ref="C562:D562"/>
    <mergeCell ref="C563:D563"/>
    <mergeCell ref="C544:D544"/>
    <mergeCell ref="C545:D545"/>
    <mergeCell ref="C546:D546"/>
    <mergeCell ref="C547:D547"/>
    <mergeCell ref="C549:D549"/>
    <mergeCell ref="C550:D550"/>
    <mergeCell ref="C537:D537"/>
    <mergeCell ref="C538:D538"/>
    <mergeCell ref="C539:D539"/>
    <mergeCell ref="C540:D540"/>
    <mergeCell ref="C541:D541"/>
    <mergeCell ref="C543:D543"/>
    <mergeCell ref="C531:D531"/>
    <mergeCell ref="C532:D532"/>
    <mergeCell ref="C533:D533"/>
    <mergeCell ref="C534:D534"/>
    <mergeCell ref="C535:D535"/>
    <mergeCell ref="C536:D536"/>
    <mergeCell ref="C525:D525"/>
    <mergeCell ref="C526:D526"/>
    <mergeCell ref="C527:D527"/>
    <mergeCell ref="C528:D528"/>
    <mergeCell ref="C529:D529"/>
    <mergeCell ref="C530:D530"/>
    <mergeCell ref="C519:D519"/>
    <mergeCell ref="C520:D520"/>
    <mergeCell ref="C521:D521"/>
    <mergeCell ref="C522:D522"/>
    <mergeCell ref="C523:D523"/>
    <mergeCell ref="C524:D524"/>
    <mergeCell ref="C513:D513"/>
    <mergeCell ref="C514:D514"/>
    <mergeCell ref="C515:D515"/>
    <mergeCell ref="C516:D516"/>
    <mergeCell ref="C517:D517"/>
    <mergeCell ref="C518:D518"/>
    <mergeCell ref="C507:D507"/>
    <mergeCell ref="C508:D508"/>
    <mergeCell ref="C509:D509"/>
    <mergeCell ref="C510:D510"/>
    <mergeCell ref="C511:D511"/>
    <mergeCell ref="C512:D512"/>
    <mergeCell ref="C498:D498"/>
    <mergeCell ref="C500:D500"/>
    <mergeCell ref="C501:D501"/>
    <mergeCell ref="C502:D502"/>
    <mergeCell ref="C504:D504"/>
    <mergeCell ref="C505:D505"/>
    <mergeCell ref="C490:D490"/>
    <mergeCell ref="C491:D491"/>
    <mergeCell ref="C493:D493"/>
    <mergeCell ref="C494:D494"/>
    <mergeCell ref="C495:D495"/>
    <mergeCell ref="C497:D497"/>
    <mergeCell ref="C481:D481"/>
    <mergeCell ref="C483:D483"/>
    <mergeCell ref="C484:D484"/>
    <mergeCell ref="C486:D486"/>
    <mergeCell ref="C487:D487"/>
    <mergeCell ref="C489:D489"/>
    <mergeCell ref="C475:D475"/>
    <mergeCell ref="C476:D476"/>
    <mergeCell ref="C477:D477"/>
    <mergeCell ref="C478:D478"/>
    <mergeCell ref="C479:D479"/>
    <mergeCell ref="C480:D480"/>
    <mergeCell ref="C468:D468"/>
    <mergeCell ref="C469:D469"/>
    <mergeCell ref="C470:D470"/>
    <mergeCell ref="C472:D472"/>
    <mergeCell ref="C473:D473"/>
    <mergeCell ref="C474:D474"/>
    <mergeCell ref="C462:D462"/>
    <mergeCell ref="C463:D463"/>
    <mergeCell ref="C464:D464"/>
    <mergeCell ref="C465:D465"/>
    <mergeCell ref="C466:D466"/>
    <mergeCell ref="C467:D467"/>
    <mergeCell ref="C455:D455"/>
    <mergeCell ref="C456:D456"/>
    <mergeCell ref="C457:D457"/>
    <mergeCell ref="C458:D458"/>
    <mergeCell ref="C459:D459"/>
    <mergeCell ref="C461:D461"/>
    <mergeCell ref="C449:D449"/>
    <mergeCell ref="C450:D450"/>
    <mergeCell ref="C451:D451"/>
    <mergeCell ref="C452:D452"/>
    <mergeCell ref="C453:D453"/>
    <mergeCell ref="C454:D454"/>
    <mergeCell ref="C443:D443"/>
    <mergeCell ref="C444:D444"/>
    <mergeCell ref="C445:D445"/>
    <mergeCell ref="C446:D446"/>
    <mergeCell ref="C447:D447"/>
    <mergeCell ref="C448:D448"/>
    <mergeCell ref="C437:D437"/>
    <mergeCell ref="C438:D438"/>
    <mergeCell ref="C439:D439"/>
    <mergeCell ref="C440:D440"/>
    <mergeCell ref="C441:D441"/>
    <mergeCell ref="C442:D442"/>
    <mergeCell ref="C430:D430"/>
    <mergeCell ref="C431:D431"/>
    <mergeCell ref="C433:D433"/>
    <mergeCell ref="C434:D434"/>
    <mergeCell ref="C435:D435"/>
    <mergeCell ref="C436:D436"/>
    <mergeCell ref="C424:D424"/>
    <mergeCell ref="C425:D425"/>
    <mergeCell ref="C426:D426"/>
    <mergeCell ref="C427:D427"/>
    <mergeCell ref="C428:D428"/>
    <mergeCell ref="C429:D429"/>
    <mergeCell ref="C417:D417"/>
    <mergeCell ref="C418:D418"/>
    <mergeCell ref="C419:D419"/>
    <mergeCell ref="C420:D420"/>
    <mergeCell ref="C422:D422"/>
    <mergeCell ref="C423:D423"/>
    <mergeCell ref="C410:D410"/>
    <mergeCell ref="C411:D411"/>
    <mergeCell ref="C412:D412"/>
    <mergeCell ref="C414:D414"/>
    <mergeCell ref="C415:D415"/>
    <mergeCell ref="C416:D416"/>
    <mergeCell ref="C404:D404"/>
    <mergeCell ref="C405:D405"/>
    <mergeCell ref="C406:D406"/>
    <mergeCell ref="C407:D407"/>
    <mergeCell ref="C408:D408"/>
    <mergeCell ref="C409:D409"/>
    <mergeCell ref="C398:D398"/>
    <mergeCell ref="C399:D399"/>
    <mergeCell ref="C400:D400"/>
    <mergeCell ref="C401:D401"/>
    <mergeCell ref="C402:D402"/>
    <mergeCell ref="C403:D403"/>
    <mergeCell ref="C392:D392"/>
    <mergeCell ref="C393:D393"/>
    <mergeCell ref="C394:D394"/>
    <mergeCell ref="C395:D395"/>
    <mergeCell ref="C396:D396"/>
    <mergeCell ref="C397:D397"/>
    <mergeCell ref="C386:D386"/>
    <mergeCell ref="C387:D387"/>
    <mergeCell ref="C388:D388"/>
    <mergeCell ref="C389:D389"/>
    <mergeCell ref="C390:D390"/>
    <mergeCell ref="C391:D391"/>
    <mergeCell ref="C380:D380"/>
    <mergeCell ref="C381:D381"/>
    <mergeCell ref="C382:D382"/>
    <mergeCell ref="C383:D383"/>
    <mergeCell ref="C384:D384"/>
    <mergeCell ref="C385:D385"/>
    <mergeCell ref="C373:D373"/>
    <mergeCell ref="C375:D375"/>
    <mergeCell ref="C376:D376"/>
    <mergeCell ref="C377:D377"/>
    <mergeCell ref="C378:D378"/>
    <mergeCell ref="C379:D379"/>
    <mergeCell ref="C367:D367"/>
    <mergeCell ref="C368:D368"/>
    <mergeCell ref="C369:D369"/>
    <mergeCell ref="C370:D370"/>
    <mergeCell ref="C371:D371"/>
    <mergeCell ref="C372:D372"/>
    <mergeCell ref="C361:D361"/>
    <mergeCell ref="C362:D362"/>
    <mergeCell ref="C363:D363"/>
    <mergeCell ref="C364:D364"/>
    <mergeCell ref="C365:D365"/>
    <mergeCell ref="C366:D366"/>
    <mergeCell ref="C355:D355"/>
    <mergeCell ref="C356:D356"/>
    <mergeCell ref="C357:D357"/>
    <mergeCell ref="C358:D358"/>
    <mergeCell ref="C359:D359"/>
    <mergeCell ref="C360:D360"/>
    <mergeCell ref="C349:D349"/>
    <mergeCell ref="C350:D350"/>
    <mergeCell ref="C351:D351"/>
    <mergeCell ref="C352:D352"/>
    <mergeCell ref="C353:D353"/>
    <mergeCell ref="C354:D354"/>
    <mergeCell ref="C343:D343"/>
    <mergeCell ref="C344:D344"/>
    <mergeCell ref="C345:D345"/>
    <mergeCell ref="C346:D346"/>
    <mergeCell ref="C347:D347"/>
    <mergeCell ref="C348:D348"/>
    <mergeCell ref="C337:D337"/>
    <mergeCell ref="C338:D338"/>
    <mergeCell ref="C339:D339"/>
    <mergeCell ref="C340:D340"/>
    <mergeCell ref="C341:D341"/>
    <mergeCell ref="C342:D342"/>
    <mergeCell ref="C330:D330"/>
    <mergeCell ref="C331:D331"/>
    <mergeCell ref="C332:D332"/>
    <mergeCell ref="C333:D333"/>
    <mergeCell ref="C334:D334"/>
    <mergeCell ref="C336:D336"/>
    <mergeCell ref="C322:D322"/>
    <mergeCell ref="C325:D325"/>
    <mergeCell ref="C326:D326"/>
    <mergeCell ref="C327:D327"/>
    <mergeCell ref="C328:D328"/>
    <mergeCell ref="C329:D329"/>
    <mergeCell ref="C315:D315"/>
    <mergeCell ref="C317:D317"/>
    <mergeCell ref="C318:D318"/>
    <mergeCell ref="C319:D319"/>
    <mergeCell ref="C320:D320"/>
    <mergeCell ref="C321:D321"/>
    <mergeCell ref="C309:D309"/>
    <mergeCell ref="C310:D310"/>
    <mergeCell ref="C311:D311"/>
    <mergeCell ref="C312:D312"/>
    <mergeCell ref="C313:D313"/>
    <mergeCell ref="C314:D314"/>
    <mergeCell ref="C302:D302"/>
    <mergeCell ref="C303:D303"/>
    <mergeCell ref="C304:D304"/>
    <mergeCell ref="C305:D305"/>
    <mergeCell ref="C306:D306"/>
    <mergeCell ref="C307:D307"/>
    <mergeCell ref="C301:D301"/>
    <mergeCell ref="C290:D290"/>
    <mergeCell ref="C291:D291"/>
    <mergeCell ref="C292:D292"/>
    <mergeCell ref="C293:D293"/>
    <mergeCell ref="C294:D294"/>
    <mergeCell ref="C295:D295"/>
    <mergeCell ref="C284:D284"/>
    <mergeCell ref="C285:D285"/>
    <mergeCell ref="C286:D286"/>
    <mergeCell ref="C287:D287"/>
    <mergeCell ref="C288:D288"/>
    <mergeCell ref="C289:D289"/>
    <mergeCell ref="C283:D283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52:D252"/>
    <mergeCell ref="C253:D253"/>
    <mergeCell ref="C240:D240"/>
    <mergeCell ref="C241:D241"/>
    <mergeCell ref="C242:D242"/>
    <mergeCell ref="C244:D244"/>
    <mergeCell ref="C245:D245"/>
    <mergeCell ref="C247:D247"/>
    <mergeCell ref="C267:D267"/>
    <mergeCell ref="C280:D280"/>
    <mergeCell ref="C281:D281"/>
    <mergeCell ref="C282:D282"/>
    <mergeCell ref="C296:D296"/>
    <mergeCell ref="C297:D297"/>
    <mergeCell ref="C298:D298"/>
    <mergeCell ref="C299:D299"/>
    <mergeCell ref="C300:D300"/>
    <mergeCell ref="C262:D262"/>
    <mergeCell ref="C263:D263"/>
    <mergeCell ref="C264:D264"/>
    <mergeCell ref="C266:D266"/>
    <mergeCell ref="C233:D233"/>
    <mergeCell ref="C234:D234"/>
    <mergeCell ref="C235:D235"/>
    <mergeCell ref="C236:D236"/>
    <mergeCell ref="C238:D238"/>
    <mergeCell ref="C239:D239"/>
    <mergeCell ref="C227:D227"/>
    <mergeCell ref="C228:D228"/>
    <mergeCell ref="C229:D229"/>
    <mergeCell ref="C230:D230"/>
    <mergeCell ref="C231:D231"/>
    <mergeCell ref="C232:D232"/>
    <mergeCell ref="C221:D221"/>
    <mergeCell ref="C222:D222"/>
    <mergeCell ref="C223:D223"/>
    <mergeCell ref="C224:D224"/>
    <mergeCell ref="C225:D225"/>
    <mergeCell ref="C226:D226"/>
    <mergeCell ref="C254:D254"/>
    <mergeCell ref="C255:D255"/>
    <mergeCell ref="C257:D257"/>
    <mergeCell ref="C258:D258"/>
    <mergeCell ref="C260:D260"/>
    <mergeCell ref="C261:D261"/>
    <mergeCell ref="C248:D248"/>
    <mergeCell ref="C249:D249"/>
    <mergeCell ref="C250:D250"/>
    <mergeCell ref="C251:D251"/>
    <mergeCell ref="C215:D215"/>
    <mergeCell ref="C216:D216"/>
    <mergeCell ref="C217:D217"/>
    <mergeCell ref="C218:D218"/>
    <mergeCell ref="C219:D219"/>
    <mergeCell ref="C220:D220"/>
    <mergeCell ref="C209:D209"/>
    <mergeCell ref="C210:D210"/>
    <mergeCell ref="C211:D211"/>
    <mergeCell ref="C212:D212"/>
    <mergeCell ref="C213:D213"/>
    <mergeCell ref="C214:D214"/>
    <mergeCell ref="C200:D200"/>
    <mergeCell ref="C202:D202"/>
    <mergeCell ref="C204:D204"/>
    <mergeCell ref="C206:D206"/>
    <mergeCell ref="C207:D207"/>
    <mergeCell ref="C208:D208"/>
    <mergeCell ref="C191:D191"/>
    <mergeCell ref="C193:D193"/>
    <mergeCell ref="C194:D194"/>
    <mergeCell ref="C196:D196"/>
    <mergeCell ref="C197:D197"/>
    <mergeCell ref="C199:D199"/>
    <mergeCell ref="C184:D184"/>
    <mergeCell ref="C185:D185"/>
    <mergeCell ref="C186:D186"/>
    <mergeCell ref="C187:D187"/>
    <mergeCell ref="C188:D188"/>
    <mergeCell ref="C190:D190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41:D141"/>
    <mergeCell ref="C142:D142"/>
    <mergeCell ref="C143:D143"/>
    <mergeCell ref="C145:D145"/>
    <mergeCell ref="C146:D146"/>
    <mergeCell ref="C148:D148"/>
    <mergeCell ref="C132:D132"/>
    <mergeCell ref="C134:D134"/>
    <mergeCell ref="C136:D136"/>
    <mergeCell ref="C137:D137"/>
    <mergeCell ref="C138:D138"/>
    <mergeCell ref="C140:D140"/>
    <mergeCell ref="C120:D120"/>
    <mergeCell ref="C121:D121"/>
    <mergeCell ref="C125:D125"/>
    <mergeCell ref="C126:D126"/>
    <mergeCell ref="C127:D127"/>
    <mergeCell ref="C128:D128"/>
    <mergeCell ref="C130:D130"/>
    <mergeCell ref="C131:D131"/>
    <mergeCell ref="C113:D113"/>
    <mergeCell ref="C114:D114"/>
    <mergeCell ref="C115:D115"/>
    <mergeCell ref="C116:D116"/>
    <mergeCell ref="C118:D118"/>
    <mergeCell ref="C119:D119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6:D76"/>
    <mergeCell ref="C77:D77"/>
    <mergeCell ref="C78:D78"/>
    <mergeCell ref="C80:D80"/>
    <mergeCell ref="C81:D81"/>
    <mergeCell ref="C82:D82"/>
    <mergeCell ref="C58:D58"/>
    <mergeCell ref="C60:D60"/>
    <mergeCell ref="C61:D61"/>
    <mergeCell ref="C63:D63"/>
    <mergeCell ref="C64:D64"/>
    <mergeCell ref="C65:D65"/>
    <mergeCell ref="C66:D66"/>
    <mergeCell ref="C68:D68"/>
    <mergeCell ref="C69:D69"/>
    <mergeCell ref="C48:D48"/>
    <mergeCell ref="C50:D50"/>
    <mergeCell ref="C51:D51"/>
    <mergeCell ref="C53:D53"/>
    <mergeCell ref="C54:D54"/>
    <mergeCell ref="C70:D70"/>
    <mergeCell ref="C72:D72"/>
    <mergeCell ref="C73:D73"/>
    <mergeCell ref="C74:D74"/>
    <mergeCell ref="C39:D39"/>
    <mergeCell ref="C41:D41"/>
    <mergeCell ref="C42:D42"/>
    <mergeCell ref="C44:D44"/>
    <mergeCell ref="C45:D45"/>
    <mergeCell ref="C47:D47"/>
    <mergeCell ref="C30:D30"/>
    <mergeCell ref="C32:D32"/>
    <mergeCell ref="C33:D33"/>
    <mergeCell ref="C35:D35"/>
    <mergeCell ref="C36:D36"/>
    <mergeCell ref="C38:D38"/>
    <mergeCell ref="C22:D22"/>
    <mergeCell ref="C23:D23"/>
    <mergeCell ref="C24:D24"/>
    <mergeCell ref="C26:D26"/>
    <mergeCell ref="C27:D27"/>
    <mergeCell ref="C29:D29"/>
    <mergeCell ref="C14:D14"/>
    <mergeCell ref="C15:D15"/>
    <mergeCell ref="C17:D17"/>
    <mergeCell ref="C18:D18"/>
    <mergeCell ref="C19:D19"/>
    <mergeCell ref="C21:D21"/>
    <mergeCell ref="A1:G1"/>
    <mergeCell ref="A3:B3"/>
    <mergeCell ref="A4:B4"/>
    <mergeCell ref="E4:G4"/>
    <mergeCell ref="C9:D9"/>
    <mergeCell ref="C10:D10"/>
    <mergeCell ref="C11:D11"/>
    <mergeCell ref="C13:D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22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1114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1113</v>
      </c>
      <c r="B5" s="92"/>
      <c r="C5" s="93" t="s">
        <v>1114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450" t="s">
        <v>1111</v>
      </c>
      <c r="D8" s="450"/>
      <c r="E8" s="451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450"/>
      <c r="D9" s="450"/>
      <c r="E9" s="451"/>
      <c r="F9" s="87"/>
      <c r="G9" s="108"/>
      <c r="H9" s="109"/>
    </row>
    <row r="10" spans="1:8" ht="12.75">
      <c r="A10" s="103" t="s">
        <v>44</v>
      </c>
      <c r="B10" s="87"/>
      <c r="C10" s="450" t="s">
        <v>1110</v>
      </c>
      <c r="D10" s="450"/>
      <c r="E10" s="450"/>
      <c r="F10" s="110"/>
      <c r="G10" s="111"/>
      <c r="H10" s="112"/>
    </row>
    <row r="11" spans="1:57" ht="13.5" customHeight="1">
      <c r="A11" s="103" t="s">
        <v>45</v>
      </c>
      <c r="B11" s="87"/>
      <c r="C11" s="450"/>
      <c r="D11" s="450"/>
      <c r="E11" s="450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452"/>
      <c r="D12" s="452"/>
      <c r="E12" s="452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01 b 1 Rek'!E8</f>
        <v>0</v>
      </c>
      <c r="D15" s="131">
        <f>'SO 01 b 1 Rek'!A16</f>
        <v>0</v>
      </c>
      <c r="E15" s="132"/>
      <c r="F15" s="133"/>
      <c r="G15" s="130">
        <f>'SO 01 b 1 Rek'!I16</f>
        <v>0</v>
      </c>
    </row>
    <row r="16" spans="1:7" ht="15.95" customHeight="1">
      <c r="A16" s="128" t="s">
        <v>53</v>
      </c>
      <c r="B16" s="129" t="s">
        <v>54</v>
      </c>
      <c r="C16" s="130">
        <f>'SO 01 b 1 Rek'!F8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01 b 1 Rek'!H8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01 b 1 Rek'!G8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01 b 1 Rek'!I8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448" t="s">
        <v>62</v>
      </c>
      <c r="B23" s="449"/>
      <c r="C23" s="140">
        <f>C22+G23</f>
        <v>0</v>
      </c>
      <c r="D23" s="141" t="s">
        <v>63</v>
      </c>
      <c r="E23" s="142"/>
      <c r="F23" s="143"/>
      <c r="G23" s="130">
        <f>'SO 01 b 1 Rek'!H14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454">
        <f>C23-F32</f>
        <v>0</v>
      </c>
      <c r="G30" s="455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454">
        <f>ROUND(PRODUCT(F30,C31/100),0)</f>
        <v>0</v>
      </c>
      <c r="G31" s="455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454">
        <v>0</v>
      </c>
      <c r="G32" s="455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454">
        <f>ROUND(PRODUCT(F32,C33/100),0)</f>
        <v>0</v>
      </c>
      <c r="G33" s="455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456">
        <f>ROUND(SUM(F30:F33),0)</f>
        <v>0</v>
      </c>
      <c r="G34" s="457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58"/>
      <c r="C37" s="458"/>
      <c r="D37" s="458"/>
      <c r="E37" s="458"/>
      <c r="F37" s="458"/>
      <c r="G37" s="458"/>
      <c r="H37" s="1" t="s">
        <v>1</v>
      </c>
    </row>
    <row r="38" spans="1:8" ht="12.75" customHeight="1">
      <c r="A38" s="167"/>
      <c r="B38" s="458"/>
      <c r="C38" s="458"/>
      <c r="D38" s="458"/>
      <c r="E38" s="458"/>
      <c r="F38" s="458"/>
      <c r="G38" s="458"/>
      <c r="H38" s="1" t="s">
        <v>1</v>
      </c>
    </row>
    <row r="39" spans="1:8" ht="12.75">
      <c r="A39" s="167"/>
      <c r="B39" s="458"/>
      <c r="C39" s="458"/>
      <c r="D39" s="458"/>
      <c r="E39" s="458"/>
      <c r="F39" s="458"/>
      <c r="G39" s="458"/>
      <c r="H39" s="1" t="s">
        <v>1</v>
      </c>
    </row>
    <row r="40" spans="1:8" ht="12.75">
      <c r="A40" s="167"/>
      <c r="B40" s="458"/>
      <c r="C40" s="458"/>
      <c r="D40" s="458"/>
      <c r="E40" s="458"/>
      <c r="F40" s="458"/>
      <c r="G40" s="458"/>
      <c r="H40" s="1" t="s">
        <v>1</v>
      </c>
    </row>
    <row r="41" spans="1:8" ht="12.75">
      <c r="A41" s="167"/>
      <c r="B41" s="458"/>
      <c r="C41" s="458"/>
      <c r="D41" s="458"/>
      <c r="E41" s="458"/>
      <c r="F41" s="458"/>
      <c r="G41" s="458"/>
      <c r="H41" s="1" t="s">
        <v>1</v>
      </c>
    </row>
    <row r="42" spans="1:8" ht="12.75">
      <c r="A42" s="167"/>
      <c r="B42" s="458"/>
      <c r="C42" s="458"/>
      <c r="D42" s="458"/>
      <c r="E42" s="458"/>
      <c r="F42" s="458"/>
      <c r="G42" s="458"/>
      <c r="H42" s="1" t="s">
        <v>1</v>
      </c>
    </row>
    <row r="43" spans="1:8" ht="12.75">
      <c r="A43" s="167"/>
      <c r="B43" s="458"/>
      <c r="C43" s="458"/>
      <c r="D43" s="458"/>
      <c r="E43" s="458"/>
      <c r="F43" s="458"/>
      <c r="G43" s="458"/>
      <c r="H43" s="1" t="s">
        <v>1</v>
      </c>
    </row>
    <row r="44" spans="1:8" ht="12.75" customHeight="1">
      <c r="A44" s="167"/>
      <c r="B44" s="458"/>
      <c r="C44" s="458"/>
      <c r="D44" s="458"/>
      <c r="E44" s="458"/>
      <c r="F44" s="458"/>
      <c r="G44" s="458"/>
      <c r="H44" s="1" t="s">
        <v>1</v>
      </c>
    </row>
    <row r="45" spans="1:8" ht="12.75" customHeight="1">
      <c r="A45" s="167"/>
      <c r="B45" s="458"/>
      <c r="C45" s="458"/>
      <c r="D45" s="458"/>
      <c r="E45" s="458"/>
      <c r="F45" s="458"/>
      <c r="G45" s="458"/>
      <c r="H45" s="1" t="s">
        <v>1</v>
      </c>
    </row>
    <row r="46" spans="2:7" ht="12.75">
      <c r="B46" s="453"/>
      <c r="C46" s="453"/>
      <c r="D46" s="453"/>
      <c r="E46" s="453"/>
      <c r="F46" s="453"/>
      <c r="G46" s="453"/>
    </row>
    <row r="47" spans="2:7" ht="12.75">
      <c r="B47" s="453"/>
      <c r="C47" s="453"/>
      <c r="D47" s="453"/>
      <c r="E47" s="453"/>
      <c r="F47" s="453"/>
      <c r="G47" s="453"/>
    </row>
    <row r="48" spans="2:7" ht="12.75">
      <c r="B48" s="453"/>
      <c r="C48" s="453"/>
      <c r="D48" s="453"/>
      <c r="E48" s="453"/>
      <c r="F48" s="453"/>
      <c r="G48" s="453"/>
    </row>
    <row r="49" spans="2:7" ht="12.75">
      <c r="B49" s="453"/>
      <c r="C49" s="453"/>
      <c r="D49" s="453"/>
      <c r="E49" s="453"/>
      <c r="F49" s="453"/>
      <c r="G49" s="453"/>
    </row>
    <row r="50" spans="2:7" ht="12.75">
      <c r="B50" s="453"/>
      <c r="C50" s="453"/>
      <c r="D50" s="453"/>
      <c r="E50" s="453"/>
      <c r="F50" s="453"/>
      <c r="G50" s="453"/>
    </row>
    <row r="51" spans="2:7" ht="12.75">
      <c r="B51" s="453"/>
      <c r="C51" s="453"/>
      <c r="D51" s="453"/>
      <c r="E51" s="453"/>
      <c r="F51" s="453"/>
      <c r="G51" s="45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59" t="s">
        <v>2</v>
      </c>
      <c r="B1" s="460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461" t="s">
        <v>77</v>
      </c>
      <c r="B2" s="462"/>
      <c r="C2" s="174" t="s">
        <v>1115</v>
      </c>
      <c r="D2" s="175"/>
      <c r="E2" s="176"/>
      <c r="F2" s="175"/>
      <c r="G2" s="463" t="s">
        <v>1114</v>
      </c>
      <c r="H2" s="464"/>
      <c r="I2" s="465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3.5" thickBot="1">
      <c r="A7" s="274" t="str">
        <f>'SO 01 b 1 Pol'!B7</f>
        <v>01</v>
      </c>
      <c r="B7" s="47" t="str">
        <f>'SO 01 b 1 Pol'!C7</f>
        <v>Vedlejší rozpočtové náklady</v>
      </c>
      <c r="D7" s="186"/>
      <c r="E7" s="275">
        <f>'SO 01 b 1 Pol'!BA18</f>
        <v>0</v>
      </c>
      <c r="F7" s="276">
        <f>'SO 01 b 1 Pol'!BB18</f>
        <v>0</v>
      </c>
      <c r="G7" s="276">
        <f>'SO 01 b 1 Pol'!BC18</f>
        <v>0</v>
      </c>
      <c r="H7" s="276">
        <f>'SO 01 b 1 Pol'!BD18</f>
        <v>0</v>
      </c>
      <c r="I7" s="277">
        <f>'SO 01 b 1 Pol'!BE18</f>
        <v>0</v>
      </c>
    </row>
    <row r="8" spans="1:9" s="4" customFormat="1" ht="13.5" thickBot="1">
      <c r="A8" s="187"/>
      <c r="B8" s="188" t="s">
        <v>80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81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82</v>
      </c>
      <c r="B12" s="145"/>
      <c r="C12" s="145"/>
      <c r="D12" s="194"/>
      <c r="E12" s="195" t="s">
        <v>83</v>
      </c>
      <c r="F12" s="196" t="s">
        <v>12</v>
      </c>
      <c r="G12" s="197" t="s">
        <v>84</v>
      </c>
      <c r="H12" s="198"/>
      <c r="I12" s="199" t="s">
        <v>83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85</v>
      </c>
      <c r="C14" s="208"/>
      <c r="D14" s="209"/>
      <c r="E14" s="210"/>
      <c r="F14" s="211"/>
      <c r="G14" s="211"/>
      <c r="H14" s="466">
        <f>SUM(I13:I13)</f>
        <v>0</v>
      </c>
      <c r="I14" s="467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1"/>
  <sheetViews>
    <sheetView showGridLines="0" showZeros="0" zoomScaleSheetLayoutView="100" workbookViewId="0" topLeftCell="A1">
      <selection activeCell="F8" sqref="F8"/>
    </sheetView>
  </sheetViews>
  <sheetFormatPr defaultColWidth="9.00390625" defaultRowHeight="12.75"/>
  <cols>
    <col min="1" max="1" width="4.375" style="214" customWidth="1"/>
    <col min="2" max="2" width="11.625" style="214" customWidth="1"/>
    <col min="3" max="3" width="40.375" style="214" customWidth="1"/>
    <col min="4" max="4" width="5.625" style="214" customWidth="1"/>
    <col min="5" max="5" width="8.625" style="224" customWidth="1"/>
    <col min="6" max="6" width="9.875" style="214" customWidth="1"/>
    <col min="7" max="7" width="13.875" style="214" customWidth="1"/>
    <col min="8" max="8" width="11.75390625" style="214" hidden="1" customWidth="1"/>
    <col min="9" max="9" width="11.625" style="214" hidden="1" customWidth="1"/>
    <col min="10" max="10" width="11.00390625" style="214" hidden="1" customWidth="1"/>
    <col min="11" max="11" width="10.375" style="214" hidden="1" customWidth="1"/>
    <col min="12" max="12" width="75.375" style="214" customWidth="1"/>
    <col min="13" max="13" width="45.25390625" style="214" customWidth="1"/>
    <col min="14" max="16384" width="9.125" style="214" customWidth="1"/>
  </cols>
  <sheetData>
    <row r="1" spans="1:7" ht="15.75">
      <c r="A1" s="471" t="s">
        <v>1386</v>
      </c>
      <c r="B1" s="471"/>
      <c r="C1" s="471"/>
      <c r="D1" s="471"/>
      <c r="E1" s="471"/>
      <c r="F1" s="471"/>
      <c r="G1" s="471"/>
    </row>
    <row r="2" spans="2:7" ht="14.25" customHeight="1" thickBot="1">
      <c r="B2" s="215"/>
      <c r="C2" s="216"/>
      <c r="D2" s="216"/>
      <c r="E2" s="217"/>
      <c r="F2" s="216"/>
      <c r="G2" s="216"/>
    </row>
    <row r="3" spans="1:7" ht="13.5" thickTop="1">
      <c r="A3" s="459" t="s">
        <v>2</v>
      </c>
      <c r="B3" s="460"/>
      <c r="C3" s="168" t="s">
        <v>105</v>
      </c>
      <c r="D3" s="218"/>
      <c r="E3" s="219" t="s">
        <v>86</v>
      </c>
      <c r="F3" s="220" t="str">
        <f>'SO 01 b 1 Rek'!H1</f>
        <v>1</v>
      </c>
      <c r="G3" s="221"/>
    </row>
    <row r="4" spans="1:7" ht="13.5" thickBot="1">
      <c r="A4" s="472" t="s">
        <v>77</v>
      </c>
      <c r="B4" s="462"/>
      <c r="C4" s="174" t="s">
        <v>1115</v>
      </c>
      <c r="D4" s="222"/>
      <c r="E4" s="473" t="str">
        <f>'SO 01 b 1 Rek'!G2</f>
        <v>Vedlejší náklady</v>
      </c>
      <c r="F4" s="474"/>
      <c r="G4" s="475"/>
    </row>
    <row r="5" spans="1:7" ht="13.5" thickTop="1">
      <c r="A5" s="223"/>
      <c r="G5" s="225"/>
    </row>
    <row r="6" spans="1:11" ht="27" customHeight="1">
      <c r="A6" s="226" t="s">
        <v>87</v>
      </c>
      <c r="B6" s="227" t="s">
        <v>88</v>
      </c>
      <c r="C6" s="227" t="s">
        <v>89</v>
      </c>
      <c r="D6" s="227" t="s">
        <v>90</v>
      </c>
      <c r="E6" s="228" t="s">
        <v>91</v>
      </c>
      <c r="F6" s="227" t="s">
        <v>92</v>
      </c>
      <c r="G6" s="229" t="s">
        <v>93</v>
      </c>
      <c r="H6" s="230" t="s">
        <v>94</v>
      </c>
      <c r="I6" s="230" t="s">
        <v>95</v>
      </c>
      <c r="J6" s="230" t="s">
        <v>96</v>
      </c>
      <c r="K6" s="230" t="s">
        <v>97</v>
      </c>
    </row>
    <row r="7" spans="1:15" ht="12.75">
      <c r="A7" s="231" t="s">
        <v>98</v>
      </c>
      <c r="B7" s="232" t="s">
        <v>1116</v>
      </c>
      <c r="C7" s="233" t="s">
        <v>1117</v>
      </c>
      <c r="D7" s="234"/>
      <c r="E7" s="235"/>
      <c r="F7" s="235"/>
      <c r="G7" s="236"/>
      <c r="H7" s="237"/>
      <c r="I7" s="238"/>
      <c r="J7" s="239"/>
      <c r="K7" s="240"/>
      <c r="O7" s="241">
        <v>1</v>
      </c>
    </row>
    <row r="8" spans="1:80" ht="22.5">
      <c r="A8" s="242">
        <v>1</v>
      </c>
      <c r="B8" s="243" t="s">
        <v>1116</v>
      </c>
      <c r="C8" s="244" t="s">
        <v>1119</v>
      </c>
      <c r="D8" s="245" t="s">
        <v>1120</v>
      </c>
      <c r="E8" s="246">
        <v>1</v>
      </c>
      <c r="F8" s="358"/>
      <c r="G8" s="247">
        <f aca="true" t="shared" si="0" ref="G8:G17">E8*F8</f>
        <v>0</v>
      </c>
      <c r="H8" s="248">
        <v>0</v>
      </c>
      <c r="I8" s="249">
        <f aca="true" t="shared" si="1" ref="I8:I17">E8*H8</f>
        <v>0</v>
      </c>
      <c r="J8" s="248">
        <v>0</v>
      </c>
      <c r="K8" s="249">
        <f aca="true" t="shared" si="2" ref="K8:K17">E8*J8</f>
        <v>0</v>
      </c>
      <c r="O8" s="241">
        <v>2</v>
      </c>
      <c r="AA8" s="214">
        <v>1</v>
      </c>
      <c r="AB8" s="214">
        <v>1</v>
      </c>
      <c r="AC8" s="214">
        <v>1</v>
      </c>
      <c r="AZ8" s="214">
        <v>1</v>
      </c>
      <c r="BA8" s="214">
        <f aca="true" t="shared" si="3" ref="BA8:BA17">IF(AZ8=1,G8,0)</f>
        <v>0</v>
      </c>
      <c r="BB8" s="214">
        <f aca="true" t="shared" si="4" ref="BB8:BB17">IF(AZ8=2,G8,0)</f>
        <v>0</v>
      </c>
      <c r="BC8" s="214">
        <f aca="true" t="shared" si="5" ref="BC8:BC17">IF(AZ8=3,G8,0)</f>
        <v>0</v>
      </c>
      <c r="BD8" s="214">
        <f aca="true" t="shared" si="6" ref="BD8:BD17">IF(AZ8=4,G8,0)</f>
        <v>0</v>
      </c>
      <c r="BE8" s="214">
        <f aca="true" t="shared" si="7" ref="BE8:BE17">IF(AZ8=5,G8,0)</f>
        <v>0</v>
      </c>
      <c r="CA8" s="241">
        <v>1</v>
      </c>
      <c r="CB8" s="241">
        <v>1</v>
      </c>
    </row>
    <row r="9" spans="1:80" ht="22.5">
      <c r="A9" s="242">
        <v>2</v>
      </c>
      <c r="B9" s="243" t="s">
        <v>1121</v>
      </c>
      <c r="C9" s="244" t="s">
        <v>1122</v>
      </c>
      <c r="D9" s="245" t="s">
        <v>1120</v>
      </c>
      <c r="E9" s="246">
        <v>1</v>
      </c>
      <c r="F9" s="358"/>
      <c r="G9" s="247">
        <f t="shared" si="0"/>
        <v>0</v>
      </c>
      <c r="H9" s="248">
        <v>0</v>
      </c>
      <c r="I9" s="249">
        <f t="shared" si="1"/>
        <v>0</v>
      </c>
      <c r="J9" s="248">
        <v>0</v>
      </c>
      <c r="K9" s="249">
        <f t="shared" si="2"/>
        <v>0</v>
      </c>
      <c r="O9" s="241">
        <v>2</v>
      </c>
      <c r="AA9" s="214">
        <v>1</v>
      </c>
      <c r="AB9" s="214">
        <v>1</v>
      </c>
      <c r="AC9" s="214">
        <v>1</v>
      </c>
      <c r="AZ9" s="214">
        <v>1</v>
      </c>
      <c r="BA9" s="214">
        <f t="shared" si="3"/>
        <v>0</v>
      </c>
      <c r="BB9" s="214">
        <f t="shared" si="4"/>
        <v>0</v>
      </c>
      <c r="BC9" s="214">
        <f t="shared" si="5"/>
        <v>0</v>
      </c>
      <c r="BD9" s="214">
        <f t="shared" si="6"/>
        <v>0</v>
      </c>
      <c r="BE9" s="214">
        <f t="shared" si="7"/>
        <v>0</v>
      </c>
      <c r="CA9" s="241">
        <v>1</v>
      </c>
      <c r="CB9" s="241">
        <v>1</v>
      </c>
    </row>
    <row r="10" spans="1:80" ht="22.5">
      <c r="A10" s="242">
        <v>3</v>
      </c>
      <c r="B10" s="243" t="s">
        <v>1123</v>
      </c>
      <c r="C10" s="244" t="s">
        <v>1124</v>
      </c>
      <c r="D10" s="245" t="s">
        <v>1120</v>
      </c>
      <c r="E10" s="246">
        <v>1</v>
      </c>
      <c r="F10" s="358"/>
      <c r="G10" s="247">
        <f t="shared" si="0"/>
        <v>0</v>
      </c>
      <c r="H10" s="248">
        <v>0</v>
      </c>
      <c r="I10" s="249">
        <f t="shared" si="1"/>
        <v>0</v>
      </c>
      <c r="J10" s="248">
        <v>0</v>
      </c>
      <c r="K10" s="249">
        <f t="shared" si="2"/>
        <v>0</v>
      </c>
      <c r="O10" s="241">
        <v>2</v>
      </c>
      <c r="AA10" s="214">
        <v>1</v>
      </c>
      <c r="AB10" s="214">
        <v>1</v>
      </c>
      <c r="AC10" s="214">
        <v>1</v>
      </c>
      <c r="AZ10" s="214">
        <v>1</v>
      </c>
      <c r="BA10" s="214">
        <f t="shared" si="3"/>
        <v>0</v>
      </c>
      <c r="BB10" s="214">
        <f t="shared" si="4"/>
        <v>0</v>
      </c>
      <c r="BC10" s="214">
        <f t="shared" si="5"/>
        <v>0</v>
      </c>
      <c r="BD10" s="214">
        <f t="shared" si="6"/>
        <v>0</v>
      </c>
      <c r="BE10" s="214">
        <f t="shared" si="7"/>
        <v>0</v>
      </c>
      <c r="CA10" s="241">
        <v>1</v>
      </c>
      <c r="CB10" s="241">
        <v>1</v>
      </c>
    </row>
    <row r="11" spans="1:80" ht="12.75">
      <c r="A11" s="242">
        <v>4</v>
      </c>
      <c r="B11" s="243" t="s">
        <v>1125</v>
      </c>
      <c r="C11" s="244" t="s">
        <v>1126</v>
      </c>
      <c r="D11" s="245" t="s">
        <v>1120</v>
      </c>
      <c r="E11" s="246">
        <v>1</v>
      </c>
      <c r="F11" s="358"/>
      <c r="G11" s="247">
        <f t="shared" si="0"/>
        <v>0</v>
      </c>
      <c r="H11" s="248">
        <v>0</v>
      </c>
      <c r="I11" s="249">
        <f t="shared" si="1"/>
        <v>0</v>
      </c>
      <c r="J11" s="248">
        <v>0</v>
      </c>
      <c r="K11" s="249">
        <f t="shared" si="2"/>
        <v>0</v>
      </c>
      <c r="O11" s="241">
        <v>2</v>
      </c>
      <c r="AA11" s="214">
        <v>1</v>
      </c>
      <c r="AB11" s="214">
        <v>1</v>
      </c>
      <c r="AC11" s="214">
        <v>1</v>
      </c>
      <c r="AZ11" s="214">
        <v>1</v>
      </c>
      <c r="BA11" s="214">
        <f t="shared" si="3"/>
        <v>0</v>
      </c>
      <c r="BB11" s="214">
        <f t="shared" si="4"/>
        <v>0</v>
      </c>
      <c r="BC11" s="214">
        <f t="shared" si="5"/>
        <v>0</v>
      </c>
      <c r="BD11" s="214">
        <f t="shared" si="6"/>
        <v>0</v>
      </c>
      <c r="BE11" s="214">
        <f t="shared" si="7"/>
        <v>0</v>
      </c>
      <c r="CA11" s="241">
        <v>1</v>
      </c>
      <c r="CB11" s="241">
        <v>1</v>
      </c>
    </row>
    <row r="12" spans="1:80" ht="22.5">
      <c r="A12" s="242">
        <v>5</v>
      </c>
      <c r="B12" s="243" t="s">
        <v>1127</v>
      </c>
      <c r="C12" s="244" t="s">
        <v>1128</v>
      </c>
      <c r="D12" s="245" t="s">
        <v>1120</v>
      </c>
      <c r="E12" s="246">
        <v>1</v>
      </c>
      <c r="F12" s="358"/>
      <c r="G12" s="247">
        <f t="shared" si="0"/>
        <v>0</v>
      </c>
      <c r="H12" s="248">
        <v>0</v>
      </c>
      <c r="I12" s="249">
        <f t="shared" si="1"/>
        <v>0</v>
      </c>
      <c r="J12" s="248">
        <v>0</v>
      </c>
      <c r="K12" s="249">
        <f t="shared" si="2"/>
        <v>0</v>
      </c>
      <c r="O12" s="241">
        <v>2</v>
      </c>
      <c r="AA12" s="214">
        <v>1</v>
      </c>
      <c r="AB12" s="214">
        <v>1</v>
      </c>
      <c r="AC12" s="214">
        <v>1</v>
      </c>
      <c r="AZ12" s="214">
        <v>1</v>
      </c>
      <c r="BA12" s="214">
        <f t="shared" si="3"/>
        <v>0</v>
      </c>
      <c r="BB12" s="214">
        <f t="shared" si="4"/>
        <v>0</v>
      </c>
      <c r="BC12" s="214">
        <f t="shared" si="5"/>
        <v>0</v>
      </c>
      <c r="BD12" s="214">
        <f t="shared" si="6"/>
        <v>0</v>
      </c>
      <c r="BE12" s="214">
        <f t="shared" si="7"/>
        <v>0</v>
      </c>
      <c r="CA12" s="241">
        <v>1</v>
      </c>
      <c r="CB12" s="241">
        <v>1</v>
      </c>
    </row>
    <row r="13" spans="1:80" ht="22.5">
      <c r="A13" s="242">
        <v>6</v>
      </c>
      <c r="B13" s="243" t="s">
        <v>1129</v>
      </c>
      <c r="C13" s="244" t="s">
        <v>1130</v>
      </c>
      <c r="D13" s="245" t="s">
        <v>1120</v>
      </c>
      <c r="E13" s="246">
        <v>1</v>
      </c>
      <c r="F13" s="358"/>
      <c r="G13" s="247">
        <f t="shared" si="0"/>
        <v>0</v>
      </c>
      <c r="H13" s="248">
        <v>0</v>
      </c>
      <c r="I13" s="249">
        <f t="shared" si="1"/>
        <v>0</v>
      </c>
      <c r="J13" s="248">
        <v>0</v>
      </c>
      <c r="K13" s="249">
        <f t="shared" si="2"/>
        <v>0</v>
      </c>
      <c r="O13" s="241">
        <v>2</v>
      </c>
      <c r="AA13" s="214">
        <v>1</v>
      </c>
      <c r="AB13" s="214">
        <v>1</v>
      </c>
      <c r="AC13" s="214">
        <v>1</v>
      </c>
      <c r="AZ13" s="214">
        <v>1</v>
      </c>
      <c r="BA13" s="214">
        <f t="shared" si="3"/>
        <v>0</v>
      </c>
      <c r="BB13" s="214">
        <f t="shared" si="4"/>
        <v>0</v>
      </c>
      <c r="BC13" s="214">
        <f t="shared" si="5"/>
        <v>0</v>
      </c>
      <c r="BD13" s="214">
        <f t="shared" si="6"/>
        <v>0</v>
      </c>
      <c r="BE13" s="214">
        <f t="shared" si="7"/>
        <v>0</v>
      </c>
      <c r="CA13" s="241">
        <v>1</v>
      </c>
      <c r="CB13" s="241">
        <v>1</v>
      </c>
    </row>
    <row r="14" spans="1:80" ht="12.75">
      <c r="A14" s="242">
        <v>7</v>
      </c>
      <c r="B14" s="243" t="s">
        <v>1131</v>
      </c>
      <c r="C14" s="244" t="s">
        <v>1132</v>
      </c>
      <c r="D14" s="245" t="s">
        <v>1120</v>
      </c>
      <c r="E14" s="246">
        <v>1</v>
      </c>
      <c r="F14" s="358"/>
      <c r="G14" s="247">
        <f t="shared" si="0"/>
        <v>0</v>
      </c>
      <c r="H14" s="248">
        <v>0</v>
      </c>
      <c r="I14" s="249">
        <f t="shared" si="1"/>
        <v>0</v>
      </c>
      <c r="J14" s="248">
        <v>0</v>
      </c>
      <c r="K14" s="249">
        <f t="shared" si="2"/>
        <v>0</v>
      </c>
      <c r="O14" s="241">
        <v>2</v>
      </c>
      <c r="AA14" s="214">
        <v>1</v>
      </c>
      <c r="AB14" s="214">
        <v>1</v>
      </c>
      <c r="AC14" s="214">
        <v>1</v>
      </c>
      <c r="AZ14" s="214">
        <v>1</v>
      </c>
      <c r="BA14" s="214">
        <f t="shared" si="3"/>
        <v>0</v>
      </c>
      <c r="BB14" s="214">
        <f t="shared" si="4"/>
        <v>0</v>
      </c>
      <c r="BC14" s="214">
        <f t="shared" si="5"/>
        <v>0</v>
      </c>
      <c r="BD14" s="214">
        <f t="shared" si="6"/>
        <v>0</v>
      </c>
      <c r="BE14" s="214">
        <f t="shared" si="7"/>
        <v>0</v>
      </c>
      <c r="CA14" s="241">
        <v>1</v>
      </c>
      <c r="CB14" s="241">
        <v>1</v>
      </c>
    </row>
    <row r="15" spans="1:80" ht="12.75">
      <c r="A15" s="242">
        <v>8</v>
      </c>
      <c r="B15" s="243" t="s">
        <v>1133</v>
      </c>
      <c r="C15" s="244" t="s">
        <v>1134</v>
      </c>
      <c r="D15" s="245" t="s">
        <v>1120</v>
      </c>
      <c r="E15" s="246">
        <v>1</v>
      </c>
      <c r="F15" s="358"/>
      <c r="G15" s="247">
        <f t="shared" si="0"/>
        <v>0</v>
      </c>
      <c r="H15" s="248">
        <v>0</v>
      </c>
      <c r="I15" s="249">
        <f t="shared" si="1"/>
        <v>0</v>
      </c>
      <c r="J15" s="248">
        <v>0</v>
      </c>
      <c r="K15" s="249">
        <f t="shared" si="2"/>
        <v>0</v>
      </c>
      <c r="O15" s="241">
        <v>2</v>
      </c>
      <c r="AA15" s="214">
        <v>1</v>
      </c>
      <c r="AB15" s="214">
        <v>1</v>
      </c>
      <c r="AC15" s="214">
        <v>1</v>
      </c>
      <c r="AZ15" s="214">
        <v>1</v>
      </c>
      <c r="BA15" s="214">
        <f t="shared" si="3"/>
        <v>0</v>
      </c>
      <c r="BB15" s="214">
        <f t="shared" si="4"/>
        <v>0</v>
      </c>
      <c r="BC15" s="214">
        <f t="shared" si="5"/>
        <v>0</v>
      </c>
      <c r="BD15" s="214">
        <f t="shared" si="6"/>
        <v>0</v>
      </c>
      <c r="BE15" s="214">
        <f t="shared" si="7"/>
        <v>0</v>
      </c>
      <c r="CA15" s="241">
        <v>1</v>
      </c>
      <c r="CB15" s="241">
        <v>1</v>
      </c>
    </row>
    <row r="16" spans="1:80" ht="22.5">
      <c r="A16" s="242">
        <v>9</v>
      </c>
      <c r="B16" s="243" t="s">
        <v>1135</v>
      </c>
      <c r="C16" s="244" t="s">
        <v>1136</v>
      </c>
      <c r="D16" s="245" t="s">
        <v>1120</v>
      </c>
      <c r="E16" s="246">
        <v>1</v>
      </c>
      <c r="F16" s="358"/>
      <c r="G16" s="247">
        <f t="shared" si="0"/>
        <v>0</v>
      </c>
      <c r="H16" s="248">
        <v>0</v>
      </c>
      <c r="I16" s="249">
        <f t="shared" si="1"/>
        <v>0</v>
      </c>
      <c r="J16" s="248">
        <v>0</v>
      </c>
      <c r="K16" s="249">
        <f t="shared" si="2"/>
        <v>0</v>
      </c>
      <c r="O16" s="241">
        <v>2</v>
      </c>
      <c r="AA16" s="214">
        <v>1</v>
      </c>
      <c r="AB16" s="214">
        <v>1</v>
      </c>
      <c r="AC16" s="214">
        <v>1</v>
      </c>
      <c r="AZ16" s="214">
        <v>1</v>
      </c>
      <c r="BA16" s="214">
        <f t="shared" si="3"/>
        <v>0</v>
      </c>
      <c r="BB16" s="214">
        <f t="shared" si="4"/>
        <v>0</v>
      </c>
      <c r="BC16" s="214">
        <f t="shared" si="5"/>
        <v>0</v>
      </c>
      <c r="BD16" s="214">
        <f t="shared" si="6"/>
        <v>0</v>
      </c>
      <c r="BE16" s="214">
        <f t="shared" si="7"/>
        <v>0</v>
      </c>
      <c r="CA16" s="241">
        <v>1</v>
      </c>
      <c r="CB16" s="241">
        <v>1</v>
      </c>
    </row>
    <row r="17" spans="1:80" ht="22.5">
      <c r="A17" s="242">
        <v>10</v>
      </c>
      <c r="B17" s="243" t="s">
        <v>1137</v>
      </c>
      <c r="C17" s="244" t="s">
        <v>1138</v>
      </c>
      <c r="D17" s="245" t="s">
        <v>1120</v>
      </c>
      <c r="E17" s="246">
        <v>1</v>
      </c>
      <c r="F17" s="358"/>
      <c r="G17" s="247">
        <f t="shared" si="0"/>
        <v>0</v>
      </c>
      <c r="H17" s="248">
        <v>0</v>
      </c>
      <c r="I17" s="249">
        <f t="shared" si="1"/>
        <v>0</v>
      </c>
      <c r="J17" s="248">
        <v>0</v>
      </c>
      <c r="K17" s="249">
        <f t="shared" si="2"/>
        <v>0</v>
      </c>
      <c r="O17" s="241">
        <v>2</v>
      </c>
      <c r="AA17" s="214">
        <v>1</v>
      </c>
      <c r="AB17" s="214">
        <v>1</v>
      </c>
      <c r="AC17" s="214">
        <v>1</v>
      </c>
      <c r="AZ17" s="214">
        <v>1</v>
      </c>
      <c r="BA17" s="214">
        <f t="shared" si="3"/>
        <v>0</v>
      </c>
      <c r="BB17" s="214">
        <f t="shared" si="4"/>
        <v>0</v>
      </c>
      <c r="BC17" s="214">
        <f t="shared" si="5"/>
        <v>0</v>
      </c>
      <c r="BD17" s="214">
        <f t="shared" si="6"/>
        <v>0</v>
      </c>
      <c r="BE17" s="214">
        <f t="shared" si="7"/>
        <v>0</v>
      </c>
      <c r="CA17" s="241">
        <v>1</v>
      </c>
      <c r="CB17" s="241">
        <v>1</v>
      </c>
    </row>
    <row r="18" spans="1:57" ht="12.75">
      <c r="A18" s="258"/>
      <c r="B18" s="259" t="s">
        <v>102</v>
      </c>
      <c r="C18" s="260" t="s">
        <v>1118</v>
      </c>
      <c r="D18" s="261"/>
      <c r="E18" s="262"/>
      <c r="F18" s="263"/>
      <c r="G18" s="264">
        <f>SUM(G7:G17)</f>
        <v>0</v>
      </c>
      <c r="H18" s="265"/>
      <c r="I18" s="266">
        <f>SUM(I7:I17)</f>
        <v>0</v>
      </c>
      <c r="J18" s="265"/>
      <c r="K18" s="266">
        <f>SUM(K7:K17)</f>
        <v>0</v>
      </c>
      <c r="O18" s="241">
        <v>4</v>
      </c>
      <c r="BA18" s="267">
        <f>SUM(BA7:BA17)</f>
        <v>0</v>
      </c>
      <c r="BB18" s="267">
        <f>SUM(BB7:BB17)</f>
        <v>0</v>
      </c>
      <c r="BC18" s="267">
        <f>SUM(BC7:BC17)</f>
        <v>0</v>
      </c>
      <c r="BD18" s="267">
        <f>SUM(BD7:BD17)</f>
        <v>0</v>
      </c>
      <c r="BE18" s="267">
        <f>SUM(BE7:BE17)</f>
        <v>0</v>
      </c>
    </row>
    <row r="19" ht="12.75">
      <c r="E19" s="214"/>
    </row>
    <row r="20" ht="12.75">
      <c r="E20" s="214"/>
    </row>
    <row r="21" ht="12.75">
      <c r="E21" s="214"/>
    </row>
    <row r="22" ht="12.75">
      <c r="E22" s="214"/>
    </row>
    <row r="23" ht="12.75">
      <c r="E23" s="214"/>
    </row>
    <row r="24" ht="12.75">
      <c r="E24" s="214"/>
    </row>
    <row r="25" ht="12.75">
      <c r="E25" s="214"/>
    </row>
    <row r="26" ht="12.75">
      <c r="E26" s="214"/>
    </row>
    <row r="27" ht="12.75">
      <c r="E27" s="214"/>
    </row>
    <row r="28" ht="12.75">
      <c r="E28" s="214"/>
    </row>
    <row r="29" ht="12.75">
      <c r="E29" s="214"/>
    </row>
    <row r="30" ht="12.75">
      <c r="E30" s="214"/>
    </row>
    <row r="31" ht="12.75">
      <c r="E31" s="214"/>
    </row>
    <row r="32" ht="12.75">
      <c r="E32" s="214"/>
    </row>
    <row r="33" ht="12.75">
      <c r="E33" s="214"/>
    </row>
    <row r="34" ht="12.75">
      <c r="E34" s="214"/>
    </row>
    <row r="35" ht="12.75">
      <c r="E35" s="214"/>
    </row>
    <row r="36" ht="12.75">
      <c r="E36" s="214"/>
    </row>
    <row r="37" ht="12.75">
      <c r="E37" s="214"/>
    </row>
    <row r="38" ht="12.75">
      <c r="E38" s="214"/>
    </row>
    <row r="39" ht="12.75">
      <c r="E39" s="214"/>
    </row>
    <row r="40" ht="12.75">
      <c r="E40" s="214"/>
    </row>
    <row r="41" ht="12.75">
      <c r="E41" s="214"/>
    </row>
    <row r="42" spans="1:7" ht="12.75">
      <c r="A42" s="257"/>
      <c r="B42" s="257"/>
      <c r="C42" s="257"/>
      <c r="D42" s="257"/>
      <c r="E42" s="257"/>
      <c r="F42" s="257"/>
      <c r="G42" s="257"/>
    </row>
    <row r="43" spans="1:7" ht="12.75">
      <c r="A43" s="257"/>
      <c r="B43" s="257"/>
      <c r="C43" s="257"/>
      <c r="D43" s="257"/>
      <c r="E43" s="257"/>
      <c r="F43" s="257"/>
      <c r="G43" s="257"/>
    </row>
    <row r="44" spans="1:7" ht="12.75">
      <c r="A44" s="257"/>
      <c r="B44" s="257"/>
      <c r="C44" s="257"/>
      <c r="D44" s="257"/>
      <c r="E44" s="257"/>
      <c r="F44" s="257"/>
      <c r="G44" s="257"/>
    </row>
    <row r="45" spans="1:7" ht="12.75">
      <c r="A45" s="257"/>
      <c r="B45" s="257"/>
      <c r="C45" s="257"/>
      <c r="D45" s="257"/>
      <c r="E45" s="257"/>
      <c r="F45" s="257"/>
      <c r="G45" s="257"/>
    </row>
    <row r="46" ht="12.75">
      <c r="E46" s="214"/>
    </row>
    <row r="47" ht="12.75">
      <c r="E47" s="214"/>
    </row>
    <row r="48" ht="12.75">
      <c r="E48" s="214"/>
    </row>
    <row r="49" ht="12.75">
      <c r="E49" s="214"/>
    </row>
    <row r="50" ht="12.75">
      <c r="E50" s="214"/>
    </row>
    <row r="51" ht="12.75">
      <c r="E51" s="214"/>
    </row>
    <row r="52" ht="12.75">
      <c r="E52" s="214"/>
    </row>
    <row r="53" ht="12.75">
      <c r="E53" s="214"/>
    </row>
    <row r="54" ht="12.75">
      <c r="E54" s="214"/>
    </row>
    <row r="55" ht="12.75">
      <c r="E55" s="214"/>
    </row>
    <row r="56" ht="12.75">
      <c r="E56" s="214"/>
    </row>
    <row r="57" ht="12.75">
      <c r="E57" s="214"/>
    </row>
    <row r="58" ht="12.75">
      <c r="E58" s="214"/>
    </row>
    <row r="59" ht="12.75">
      <c r="E59" s="214"/>
    </row>
    <row r="60" ht="12.75">
      <c r="E60" s="214"/>
    </row>
    <row r="61" ht="12.75">
      <c r="E61" s="214"/>
    </row>
    <row r="62" ht="12.75">
      <c r="E62" s="214"/>
    </row>
    <row r="63" ht="12.75">
      <c r="E63" s="214"/>
    </row>
    <row r="64" ht="12.75">
      <c r="E64" s="214"/>
    </row>
    <row r="65" ht="12.75">
      <c r="E65" s="214"/>
    </row>
    <row r="66" ht="12.75">
      <c r="E66" s="214"/>
    </row>
    <row r="67" ht="12.75">
      <c r="E67" s="214"/>
    </row>
    <row r="68" ht="12.75">
      <c r="E68" s="214"/>
    </row>
    <row r="69" ht="12.75">
      <c r="E69" s="214"/>
    </row>
    <row r="70" ht="12.75">
      <c r="E70" s="214"/>
    </row>
    <row r="71" ht="12.75">
      <c r="E71" s="214"/>
    </row>
    <row r="72" ht="12.75">
      <c r="E72" s="214"/>
    </row>
    <row r="73" ht="12.75">
      <c r="E73" s="214"/>
    </row>
    <row r="74" ht="12.75">
      <c r="E74" s="214"/>
    </row>
    <row r="75" ht="12.75">
      <c r="E75" s="214"/>
    </row>
    <row r="76" ht="12.75">
      <c r="E76" s="214"/>
    </row>
    <row r="77" spans="1:2" ht="12.75">
      <c r="A77" s="268"/>
      <c r="B77" s="268"/>
    </row>
    <row r="78" spans="1:7" ht="12.75">
      <c r="A78" s="257"/>
      <c r="B78" s="257"/>
      <c r="C78" s="269"/>
      <c r="D78" s="269"/>
      <c r="E78" s="270"/>
      <c r="F78" s="269"/>
      <c r="G78" s="271"/>
    </row>
    <row r="79" spans="1:7" ht="12.75">
      <c r="A79" s="272"/>
      <c r="B79" s="272"/>
      <c r="C79" s="257"/>
      <c r="D79" s="257"/>
      <c r="E79" s="273"/>
      <c r="F79" s="257"/>
      <c r="G79" s="257"/>
    </row>
    <row r="80" spans="1:7" ht="12.75">
      <c r="A80" s="257"/>
      <c r="B80" s="257"/>
      <c r="C80" s="257"/>
      <c r="D80" s="257"/>
      <c r="E80" s="273"/>
      <c r="F80" s="257"/>
      <c r="G80" s="257"/>
    </row>
    <row r="81" spans="1:7" ht="12.75">
      <c r="A81" s="257"/>
      <c r="B81" s="257"/>
      <c r="C81" s="257"/>
      <c r="D81" s="257"/>
      <c r="E81" s="273"/>
      <c r="F81" s="257"/>
      <c r="G81" s="257"/>
    </row>
    <row r="82" spans="1:7" ht="12.75">
      <c r="A82" s="257"/>
      <c r="B82" s="257"/>
      <c r="C82" s="257"/>
      <c r="D82" s="257"/>
      <c r="E82" s="273"/>
      <c r="F82" s="257"/>
      <c r="G82" s="257"/>
    </row>
    <row r="83" spans="1:7" ht="12.75">
      <c r="A83" s="257"/>
      <c r="B83" s="257"/>
      <c r="C83" s="257"/>
      <c r="D83" s="257"/>
      <c r="E83" s="273"/>
      <c r="F83" s="257"/>
      <c r="G83" s="257"/>
    </row>
    <row r="84" spans="1:7" ht="12.75">
      <c r="A84" s="257"/>
      <c r="B84" s="257"/>
      <c r="C84" s="257"/>
      <c r="D84" s="257"/>
      <c r="E84" s="273"/>
      <c r="F84" s="257"/>
      <c r="G84" s="257"/>
    </row>
    <row r="85" spans="1:7" ht="12.75">
      <c r="A85" s="257"/>
      <c r="B85" s="257"/>
      <c r="C85" s="257"/>
      <c r="D85" s="257"/>
      <c r="E85" s="273"/>
      <c r="F85" s="257"/>
      <c r="G85" s="257"/>
    </row>
    <row r="86" spans="1:7" ht="12.75">
      <c r="A86" s="257"/>
      <c r="B86" s="257"/>
      <c r="C86" s="257"/>
      <c r="D86" s="257"/>
      <c r="E86" s="273"/>
      <c r="F86" s="257"/>
      <c r="G86" s="257"/>
    </row>
    <row r="87" spans="1:7" ht="12.75">
      <c r="A87" s="257"/>
      <c r="B87" s="257"/>
      <c r="C87" s="257"/>
      <c r="D87" s="257"/>
      <c r="E87" s="273"/>
      <c r="F87" s="257"/>
      <c r="G87" s="257"/>
    </row>
    <row r="88" spans="1:7" ht="12.75">
      <c r="A88" s="257"/>
      <c r="B88" s="257"/>
      <c r="C88" s="257"/>
      <c r="D88" s="257"/>
      <c r="E88" s="273"/>
      <c r="F88" s="257"/>
      <c r="G88" s="257"/>
    </row>
    <row r="89" spans="1:7" ht="12.75">
      <c r="A89" s="257"/>
      <c r="B89" s="257"/>
      <c r="C89" s="257"/>
      <c r="D89" s="257"/>
      <c r="E89" s="273"/>
      <c r="F89" s="257"/>
      <c r="G89" s="257"/>
    </row>
    <row r="90" spans="1:7" ht="12.75">
      <c r="A90" s="257"/>
      <c r="B90" s="257"/>
      <c r="C90" s="257"/>
      <c r="D90" s="257"/>
      <c r="E90" s="273"/>
      <c r="F90" s="257"/>
      <c r="G90" s="257"/>
    </row>
    <row r="91" spans="1:7" ht="12.75">
      <c r="A91" s="257"/>
      <c r="B91" s="257"/>
      <c r="C91" s="257"/>
      <c r="D91" s="257"/>
      <c r="E91" s="273"/>
      <c r="F91" s="257"/>
      <c r="G91" s="257"/>
    </row>
  </sheetData>
  <sheetProtection algorithmName="SHA-512" hashValue="OoXFQCGNC1EWXGNw5jh27vIGQPDongk/zZcxLuROmEHpZAlmJb9D8eBKNP6F7paOG81uKUYywWkSH573V61Kzg==" saltValue="/FHicZ0OsWPd+RuGpR9ryA==" spinCount="100000" sheet="1" objects="1" scenarios="1"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workbookViewId="0" topLeftCell="A34"/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75" t="s">
        <v>32</v>
      </c>
      <c r="B1" s="76"/>
      <c r="C1" s="76"/>
      <c r="D1" s="76"/>
      <c r="E1" s="76"/>
      <c r="F1" s="76"/>
      <c r="G1" s="76"/>
    </row>
    <row r="2" spans="1:7" ht="12.75" customHeight="1">
      <c r="A2" s="77" t="s">
        <v>33</v>
      </c>
      <c r="B2" s="78"/>
      <c r="C2" s="79" t="s">
        <v>99</v>
      </c>
      <c r="D2" s="79" t="s">
        <v>1141</v>
      </c>
      <c r="E2" s="80"/>
      <c r="F2" s="81" t="s">
        <v>34</v>
      </c>
      <c r="G2" s="82"/>
    </row>
    <row r="3" spans="1:7" ht="3" customHeight="1" hidden="1">
      <c r="A3" s="83"/>
      <c r="B3" s="84"/>
      <c r="C3" s="85"/>
      <c r="D3" s="85"/>
      <c r="E3" s="86"/>
      <c r="F3" s="87"/>
      <c r="G3" s="88"/>
    </row>
    <row r="4" spans="1:7" ht="12" customHeight="1">
      <c r="A4" s="89" t="s">
        <v>35</v>
      </c>
      <c r="B4" s="84"/>
      <c r="C4" s="85"/>
      <c r="D4" s="85"/>
      <c r="E4" s="86"/>
      <c r="F4" s="87" t="s">
        <v>36</v>
      </c>
      <c r="G4" s="90"/>
    </row>
    <row r="5" spans="1:7" ht="12.95" customHeight="1">
      <c r="A5" s="91" t="s">
        <v>1140</v>
      </c>
      <c r="B5" s="92"/>
      <c r="C5" s="93" t="s">
        <v>1141</v>
      </c>
      <c r="D5" s="94"/>
      <c r="E5" s="92"/>
      <c r="F5" s="87" t="s">
        <v>37</v>
      </c>
      <c r="G5" s="88"/>
    </row>
    <row r="6" spans="1:15" ht="12.95" customHeight="1">
      <c r="A6" s="89" t="s">
        <v>38</v>
      </c>
      <c r="B6" s="84"/>
      <c r="C6" s="85"/>
      <c r="D6" s="85"/>
      <c r="E6" s="86"/>
      <c r="F6" s="95" t="s">
        <v>39</v>
      </c>
      <c r="G6" s="96">
        <v>0</v>
      </c>
      <c r="O6" s="97"/>
    </row>
    <row r="7" spans="1:7" ht="12.95" customHeight="1">
      <c r="A7" s="98" t="s">
        <v>103</v>
      </c>
      <c r="B7" s="99"/>
      <c r="C7" s="100" t="s">
        <v>104</v>
      </c>
      <c r="D7" s="101"/>
      <c r="E7" s="101"/>
      <c r="F7" s="102" t="s">
        <v>40</v>
      </c>
      <c r="G7" s="96">
        <f>IF(G6=0,,ROUND((F30+F32)/G6,1))</f>
        <v>0</v>
      </c>
    </row>
    <row r="8" spans="1:9" ht="12.75">
      <c r="A8" s="103" t="s">
        <v>41</v>
      </c>
      <c r="B8" s="87"/>
      <c r="C8" s="450" t="s">
        <v>1111</v>
      </c>
      <c r="D8" s="450"/>
      <c r="E8" s="451"/>
      <c r="F8" s="104" t="s">
        <v>42</v>
      </c>
      <c r="G8" s="105"/>
      <c r="H8" s="106"/>
      <c r="I8" s="107"/>
    </row>
    <row r="9" spans="1:8" ht="12.75">
      <c r="A9" s="103" t="s">
        <v>43</v>
      </c>
      <c r="B9" s="87"/>
      <c r="C9" s="450"/>
      <c r="D9" s="450"/>
      <c r="E9" s="451"/>
      <c r="F9" s="87"/>
      <c r="G9" s="108"/>
      <c r="H9" s="109"/>
    </row>
    <row r="10" spans="1:8" ht="12.75">
      <c r="A10" s="103" t="s">
        <v>44</v>
      </c>
      <c r="B10" s="87"/>
      <c r="C10" s="450" t="s">
        <v>1110</v>
      </c>
      <c r="D10" s="450"/>
      <c r="E10" s="450"/>
      <c r="F10" s="110"/>
      <c r="G10" s="111"/>
      <c r="H10" s="112"/>
    </row>
    <row r="11" spans="1:57" ht="13.5" customHeight="1">
      <c r="A11" s="103" t="s">
        <v>45</v>
      </c>
      <c r="B11" s="87"/>
      <c r="C11" s="450"/>
      <c r="D11" s="450"/>
      <c r="E11" s="450"/>
      <c r="F11" s="113" t="s">
        <v>46</v>
      </c>
      <c r="G11" s="114"/>
      <c r="H11" s="109"/>
      <c r="BA11" s="115"/>
      <c r="BB11" s="115"/>
      <c r="BC11" s="115"/>
      <c r="BD11" s="115"/>
      <c r="BE11" s="115"/>
    </row>
    <row r="12" spans="1:8" ht="12.75" customHeight="1">
      <c r="A12" s="116" t="s">
        <v>47</v>
      </c>
      <c r="B12" s="84"/>
      <c r="C12" s="452"/>
      <c r="D12" s="452"/>
      <c r="E12" s="452"/>
      <c r="F12" s="117" t="s">
        <v>48</v>
      </c>
      <c r="G12" s="118"/>
      <c r="H12" s="109"/>
    </row>
    <row r="13" spans="1:8" ht="28.5" customHeight="1" thickBot="1">
      <c r="A13" s="119" t="s">
        <v>49</v>
      </c>
      <c r="B13" s="120"/>
      <c r="C13" s="120"/>
      <c r="D13" s="120"/>
      <c r="E13" s="121"/>
      <c r="F13" s="121"/>
      <c r="G13" s="122"/>
      <c r="H13" s="109"/>
    </row>
    <row r="14" spans="1:7" ht="17.25" customHeight="1" thickBot="1">
      <c r="A14" s="123" t="s">
        <v>50</v>
      </c>
      <c r="B14" s="124"/>
      <c r="C14" s="125"/>
      <c r="D14" s="126" t="s">
        <v>51</v>
      </c>
      <c r="E14" s="127"/>
      <c r="F14" s="127"/>
      <c r="G14" s="125"/>
    </row>
    <row r="15" spans="1:7" ht="15.95" customHeight="1">
      <c r="A15" s="128"/>
      <c r="B15" s="129" t="s">
        <v>52</v>
      </c>
      <c r="C15" s="130">
        <f>'SO 01 c 1 Rek'!E8</f>
        <v>0</v>
      </c>
      <c r="D15" s="131">
        <f>'SO 01 c 1 Rek'!A16</f>
        <v>0</v>
      </c>
      <c r="E15" s="132"/>
      <c r="F15" s="133"/>
      <c r="G15" s="130">
        <f>'SO 01 c 1 Rek'!I16</f>
        <v>0</v>
      </c>
    </row>
    <row r="16" spans="1:7" ht="15.95" customHeight="1">
      <c r="A16" s="128" t="s">
        <v>53</v>
      </c>
      <c r="B16" s="129" t="s">
        <v>54</v>
      </c>
      <c r="C16" s="130">
        <f>'SO 01 c 1 Rek'!F8</f>
        <v>0</v>
      </c>
      <c r="D16" s="83"/>
      <c r="E16" s="134"/>
      <c r="F16" s="135"/>
      <c r="G16" s="130"/>
    </row>
    <row r="17" spans="1:7" ht="15.95" customHeight="1">
      <c r="A17" s="128" t="s">
        <v>55</v>
      </c>
      <c r="B17" s="129" t="s">
        <v>56</v>
      </c>
      <c r="C17" s="130">
        <f>'SO 01 c 1 Rek'!H8</f>
        <v>0</v>
      </c>
      <c r="D17" s="83"/>
      <c r="E17" s="134"/>
      <c r="F17" s="135"/>
      <c r="G17" s="130"/>
    </row>
    <row r="18" spans="1:7" ht="15.95" customHeight="1">
      <c r="A18" s="136" t="s">
        <v>57</v>
      </c>
      <c r="B18" s="137" t="s">
        <v>58</v>
      </c>
      <c r="C18" s="130">
        <f>'SO 01 c 1 Rek'!G8</f>
        <v>0</v>
      </c>
      <c r="D18" s="83"/>
      <c r="E18" s="134"/>
      <c r="F18" s="135"/>
      <c r="G18" s="130"/>
    </row>
    <row r="19" spans="1:7" ht="15.95" customHeight="1">
      <c r="A19" s="138" t="s">
        <v>59</v>
      </c>
      <c r="B19" s="129"/>
      <c r="C19" s="130">
        <f>SUM(C15:C18)</f>
        <v>0</v>
      </c>
      <c r="D19" s="83"/>
      <c r="E19" s="134"/>
      <c r="F19" s="135"/>
      <c r="G19" s="130"/>
    </row>
    <row r="20" spans="1:7" ht="15.95" customHeight="1">
      <c r="A20" s="138"/>
      <c r="B20" s="129"/>
      <c r="C20" s="130"/>
      <c r="D20" s="83"/>
      <c r="E20" s="134"/>
      <c r="F20" s="135"/>
      <c r="G20" s="130"/>
    </row>
    <row r="21" spans="1:7" ht="15.95" customHeight="1">
      <c r="A21" s="138" t="s">
        <v>29</v>
      </c>
      <c r="B21" s="129"/>
      <c r="C21" s="130">
        <f>'SO 01 c 1 Rek'!I8</f>
        <v>0</v>
      </c>
      <c r="D21" s="83"/>
      <c r="E21" s="134"/>
      <c r="F21" s="135"/>
      <c r="G21" s="130"/>
    </row>
    <row r="22" spans="1:7" ht="15.95" customHeight="1">
      <c r="A22" s="139" t="s">
        <v>60</v>
      </c>
      <c r="B22" s="109"/>
      <c r="C22" s="130">
        <f>C19+C21</f>
        <v>0</v>
      </c>
      <c r="D22" s="83" t="s">
        <v>61</v>
      </c>
      <c r="E22" s="134"/>
      <c r="F22" s="135"/>
      <c r="G22" s="130">
        <f>G23-SUM(G15:G21)</f>
        <v>0</v>
      </c>
    </row>
    <row r="23" spans="1:7" ht="15.95" customHeight="1" thickBot="1">
      <c r="A23" s="448" t="s">
        <v>62</v>
      </c>
      <c r="B23" s="449"/>
      <c r="C23" s="140">
        <f>C22+G23</f>
        <v>0</v>
      </c>
      <c r="D23" s="141" t="s">
        <v>63</v>
      </c>
      <c r="E23" s="142"/>
      <c r="F23" s="143"/>
      <c r="G23" s="130">
        <f>'SO 01 c 1 Rek'!H14</f>
        <v>0</v>
      </c>
    </row>
    <row r="24" spans="1:7" ht="12.75">
      <c r="A24" s="144" t="s">
        <v>64</v>
      </c>
      <c r="B24" s="145"/>
      <c r="C24" s="146"/>
      <c r="D24" s="145" t="s">
        <v>65</v>
      </c>
      <c r="E24" s="145"/>
      <c r="F24" s="147" t="s">
        <v>66</v>
      </c>
      <c r="G24" s="148"/>
    </row>
    <row r="25" spans="1:7" ht="12.75">
      <c r="A25" s="139" t="s">
        <v>67</v>
      </c>
      <c r="B25" s="109"/>
      <c r="C25" s="149"/>
      <c r="D25" s="109" t="s">
        <v>67</v>
      </c>
      <c r="F25" s="150" t="s">
        <v>67</v>
      </c>
      <c r="G25" s="151"/>
    </row>
    <row r="26" spans="1:7" ht="37.5" customHeight="1">
      <c r="A26" s="139" t="s">
        <v>68</v>
      </c>
      <c r="B26" s="152"/>
      <c r="C26" s="149"/>
      <c r="D26" s="109" t="s">
        <v>68</v>
      </c>
      <c r="F26" s="150" t="s">
        <v>68</v>
      </c>
      <c r="G26" s="151"/>
    </row>
    <row r="27" spans="1:7" ht="12.75">
      <c r="A27" s="139"/>
      <c r="B27" s="153"/>
      <c r="C27" s="149"/>
      <c r="D27" s="109"/>
      <c r="F27" s="150"/>
      <c r="G27" s="151"/>
    </row>
    <row r="28" spans="1:7" ht="12.75">
      <c r="A28" s="139" t="s">
        <v>69</v>
      </c>
      <c r="B28" s="109"/>
      <c r="C28" s="149"/>
      <c r="D28" s="150" t="s">
        <v>70</v>
      </c>
      <c r="E28" s="149"/>
      <c r="F28" s="154" t="s">
        <v>70</v>
      </c>
      <c r="G28" s="151"/>
    </row>
    <row r="29" spans="1:7" ht="69" customHeight="1">
      <c r="A29" s="139"/>
      <c r="B29" s="109"/>
      <c r="C29" s="155"/>
      <c r="D29" s="156"/>
      <c r="E29" s="155"/>
      <c r="F29" s="109"/>
      <c r="G29" s="151"/>
    </row>
    <row r="30" spans="1:7" ht="12.75">
      <c r="A30" s="157" t="s">
        <v>11</v>
      </c>
      <c r="B30" s="158"/>
      <c r="C30" s="159">
        <v>21</v>
      </c>
      <c r="D30" s="158" t="s">
        <v>71</v>
      </c>
      <c r="E30" s="160"/>
      <c r="F30" s="454">
        <f>C23-F32</f>
        <v>0</v>
      </c>
      <c r="G30" s="455"/>
    </row>
    <row r="31" spans="1:7" ht="12.75">
      <c r="A31" s="157" t="s">
        <v>72</v>
      </c>
      <c r="B31" s="158"/>
      <c r="C31" s="159">
        <f>C30</f>
        <v>21</v>
      </c>
      <c r="D31" s="158" t="s">
        <v>73</v>
      </c>
      <c r="E31" s="160"/>
      <c r="F31" s="454">
        <f>ROUND(PRODUCT(F30,C31/100),0)</f>
        <v>0</v>
      </c>
      <c r="G31" s="455"/>
    </row>
    <row r="32" spans="1:7" ht="12.75">
      <c r="A32" s="157" t="s">
        <v>11</v>
      </c>
      <c r="B32" s="158"/>
      <c r="C32" s="159">
        <v>0</v>
      </c>
      <c r="D32" s="158" t="s">
        <v>73</v>
      </c>
      <c r="E32" s="160"/>
      <c r="F32" s="454">
        <v>0</v>
      </c>
      <c r="G32" s="455"/>
    </row>
    <row r="33" spans="1:7" ht="12.75">
      <c r="A33" s="157" t="s">
        <v>72</v>
      </c>
      <c r="B33" s="161"/>
      <c r="C33" s="162">
        <f>C32</f>
        <v>0</v>
      </c>
      <c r="D33" s="158" t="s">
        <v>73</v>
      </c>
      <c r="E33" s="135"/>
      <c r="F33" s="454">
        <f>ROUND(PRODUCT(F32,C33/100),0)</f>
        <v>0</v>
      </c>
      <c r="G33" s="455"/>
    </row>
    <row r="34" spans="1:7" s="166" customFormat="1" ht="19.5" customHeight="1" thickBot="1">
      <c r="A34" s="163" t="s">
        <v>74</v>
      </c>
      <c r="B34" s="164"/>
      <c r="C34" s="164"/>
      <c r="D34" s="164"/>
      <c r="E34" s="165"/>
      <c r="F34" s="456">
        <f>ROUND(SUM(F30:F33),0)</f>
        <v>0</v>
      </c>
      <c r="G34" s="457"/>
    </row>
    <row r="36" spans="1:8" ht="12.75">
      <c r="A36" s="2" t="s">
        <v>75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458"/>
      <c r="C37" s="458"/>
      <c r="D37" s="458"/>
      <c r="E37" s="458"/>
      <c r="F37" s="458"/>
      <c r="G37" s="458"/>
      <c r="H37" s="1" t="s">
        <v>1</v>
      </c>
    </row>
    <row r="38" spans="1:8" ht="12.75" customHeight="1">
      <c r="A38" s="167"/>
      <c r="B38" s="458"/>
      <c r="C38" s="458"/>
      <c r="D38" s="458"/>
      <c r="E38" s="458"/>
      <c r="F38" s="458"/>
      <c r="G38" s="458"/>
      <c r="H38" s="1" t="s">
        <v>1</v>
      </c>
    </row>
    <row r="39" spans="1:8" ht="12.75">
      <c r="A39" s="167"/>
      <c r="B39" s="458"/>
      <c r="C39" s="458"/>
      <c r="D39" s="458"/>
      <c r="E39" s="458"/>
      <c r="F39" s="458"/>
      <c r="G39" s="458"/>
      <c r="H39" s="1" t="s">
        <v>1</v>
      </c>
    </row>
    <row r="40" spans="1:8" ht="12.75">
      <c r="A40" s="167"/>
      <c r="B40" s="458"/>
      <c r="C40" s="458"/>
      <c r="D40" s="458"/>
      <c r="E40" s="458"/>
      <c r="F40" s="458"/>
      <c r="G40" s="458"/>
      <c r="H40" s="1" t="s">
        <v>1</v>
      </c>
    </row>
    <row r="41" spans="1:8" ht="12.75">
      <c r="A41" s="167"/>
      <c r="B41" s="458"/>
      <c r="C41" s="458"/>
      <c r="D41" s="458"/>
      <c r="E41" s="458"/>
      <c r="F41" s="458"/>
      <c r="G41" s="458"/>
      <c r="H41" s="1" t="s">
        <v>1</v>
      </c>
    </row>
    <row r="42" spans="1:8" ht="12.75">
      <c r="A42" s="167"/>
      <c r="B42" s="458"/>
      <c r="C42" s="458"/>
      <c r="D42" s="458"/>
      <c r="E42" s="458"/>
      <c r="F42" s="458"/>
      <c r="G42" s="458"/>
      <c r="H42" s="1" t="s">
        <v>1</v>
      </c>
    </row>
    <row r="43" spans="1:8" ht="12.75">
      <c r="A43" s="167"/>
      <c r="B43" s="458"/>
      <c r="C43" s="458"/>
      <c r="D43" s="458"/>
      <c r="E43" s="458"/>
      <c r="F43" s="458"/>
      <c r="G43" s="458"/>
      <c r="H43" s="1" t="s">
        <v>1</v>
      </c>
    </row>
    <row r="44" spans="1:8" ht="12.75" customHeight="1">
      <c r="A44" s="167"/>
      <c r="B44" s="458"/>
      <c r="C44" s="458"/>
      <c r="D44" s="458"/>
      <c r="E44" s="458"/>
      <c r="F44" s="458"/>
      <c r="G44" s="458"/>
      <c r="H44" s="1" t="s">
        <v>1</v>
      </c>
    </row>
    <row r="45" spans="1:8" ht="12.75" customHeight="1">
      <c r="A45" s="167"/>
      <c r="B45" s="458"/>
      <c r="C45" s="458"/>
      <c r="D45" s="458"/>
      <c r="E45" s="458"/>
      <c r="F45" s="458"/>
      <c r="G45" s="458"/>
      <c r="H45" s="1" t="s">
        <v>1</v>
      </c>
    </row>
    <row r="46" spans="2:7" ht="12.75">
      <c r="B46" s="453"/>
      <c r="C46" s="453"/>
      <c r="D46" s="453"/>
      <c r="E46" s="453"/>
      <c r="F46" s="453"/>
      <c r="G46" s="453"/>
    </row>
    <row r="47" spans="2:7" ht="12.75">
      <c r="B47" s="453"/>
      <c r="C47" s="453"/>
      <c r="D47" s="453"/>
      <c r="E47" s="453"/>
      <c r="F47" s="453"/>
      <c r="G47" s="453"/>
    </row>
    <row r="48" spans="2:7" ht="12.75">
      <c r="B48" s="453"/>
      <c r="C48" s="453"/>
      <c r="D48" s="453"/>
      <c r="E48" s="453"/>
      <c r="F48" s="453"/>
      <c r="G48" s="453"/>
    </row>
    <row r="49" spans="2:7" ht="12.75">
      <c r="B49" s="453"/>
      <c r="C49" s="453"/>
      <c r="D49" s="453"/>
      <c r="E49" s="453"/>
      <c r="F49" s="453"/>
      <c r="G49" s="453"/>
    </row>
    <row r="50" spans="2:7" ht="12.75">
      <c r="B50" s="453"/>
      <c r="C50" s="453"/>
      <c r="D50" s="453"/>
      <c r="E50" s="453"/>
      <c r="F50" s="453"/>
      <c r="G50" s="453"/>
    </row>
    <row r="51" spans="2:7" ht="12.75">
      <c r="B51" s="453"/>
      <c r="C51" s="453"/>
      <c r="D51" s="453"/>
      <c r="E51" s="453"/>
      <c r="F51" s="453"/>
      <c r="G51" s="453"/>
    </row>
  </sheetData>
  <mergeCells count="18">
    <mergeCell ref="B51:G51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A23:B23"/>
    <mergeCell ref="C8:E8"/>
    <mergeCell ref="C9:E9"/>
    <mergeCell ref="C10:E10"/>
    <mergeCell ref="C11:E11"/>
    <mergeCell ref="C12:E1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5"/>
  <sheetViews>
    <sheetView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459" t="s">
        <v>2</v>
      </c>
      <c r="B1" s="460"/>
      <c r="C1" s="168" t="s">
        <v>105</v>
      </c>
      <c r="D1" s="169"/>
      <c r="E1" s="170"/>
      <c r="F1" s="169"/>
      <c r="G1" s="171" t="s">
        <v>76</v>
      </c>
      <c r="H1" s="172" t="s">
        <v>99</v>
      </c>
      <c r="I1" s="173"/>
    </row>
    <row r="2" spans="1:9" ht="13.5" thickBot="1">
      <c r="A2" s="461" t="s">
        <v>77</v>
      </c>
      <c r="B2" s="462"/>
      <c r="C2" s="174" t="s">
        <v>1142</v>
      </c>
      <c r="D2" s="175"/>
      <c r="E2" s="176"/>
      <c r="F2" s="175"/>
      <c r="G2" s="463" t="s">
        <v>1141</v>
      </c>
      <c r="H2" s="464"/>
      <c r="I2" s="465"/>
    </row>
    <row r="3" ht="13.5" thickTop="1">
      <c r="F3" s="109"/>
    </row>
    <row r="4" spans="1:9" ht="19.5" customHeight="1">
      <c r="A4" s="177" t="s">
        <v>78</v>
      </c>
      <c r="B4" s="178"/>
      <c r="C4" s="178"/>
      <c r="D4" s="178"/>
      <c r="E4" s="179"/>
      <c r="F4" s="178"/>
      <c r="G4" s="178"/>
      <c r="H4" s="178"/>
      <c r="I4" s="178"/>
    </row>
    <row r="5" ht="13.5" thickBot="1"/>
    <row r="6" spans="1:9" s="109" customFormat="1" ht="13.5" thickBot="1">
      <c r="A6" s="180"/>
      <c r="B6" s="181" t="s">
        <v>79</v>
      </c>
      <c r="C6" s="181"/>
      <c r="D6" s="182"/>
      <c r="E6" s="183" t="s">
        <v>25</v>
      </c>
      <c r="F6" s="184" t="s">
        <v>26</v>
      </c>
      <c r="G6" s="184" t="s">
        <v>27</v>
      </c>
      <c r="H6" s="184" t="s">
        <v>28</v>
      </c>
      <c r="I6" s="185" t="s">
        <v>29</v>
      </c>
    </row>
    <row r="7" spans="1:9" s="109" customFormat="1" ht="13.5" thickBot="1">
      <c r="A7" s="274" t="str">
        <f>'SO 01 c 1 Pol'!B7</f>
        <v>01</v>
      </c>
      <c r="B7" s="47" t="str">
        <f>'SO 01 c 1 Pol'!C7</f>
        <v>Vedlejší rozpočtové náklady</v>
      </c>
      <c r="D7" s="186"/>
      <c r="E7" s="275">
        <f>'SO 01 c 1 Pol'!BA9</f>
        <v>0</v>
      </c>
      <c r="F7" s="276">
        <f>'SO 01 c 1 Pol'!BB9</f>
        <v>0</v>
      </c>
      <c r="G7" s="276">
        <f>'SO 01 c 1 Pol'!BC9</f>
        <v>0</v>
      </c>
      <c r="H7" s="276">
        <f>'SO 01 c 1 Pol'!BD9</f>
        <v>0</v>
      </c>
      <c r="I7" s="277">
        <f>'SO 01 c 1 Pol'!BE9</f>
        <v>0</v>
      </c>
    </row>
    <row r="8" spans="1:9" s="4" customFormat="1" ht="13.5" thickBot="1">
      <c r="A8" s="187"/>
      <c r="B8" s="188" t="s">
        <v>80</v>
      </c>
      <c r="C8" s="188"/>
      <c r="D8" s="189"/>
      <c r="E8" s="190">
        <f>SUM(E7:E7)</f>
        <v>0</v>
      </c>
      <c r="F8" s="191">
        <f>SUM(F7:F7)</f>
        <v>0</v>
      </c>
      <c r="G8" s="191">
        <f>SUM(G7:G7)</f>
        <v>0</v>
      </c>
      <c r="H8" s="191">
        <f>SUM(H7:H7)</f>
        <v>0</v>
      </c>
      <c r="I8" s="192">
        <f>SUM(I7:I7)</f>
        <v>0</v>
      </c>
    </row>
    <row r="9" spans="1:9" ht="12.75">
      <c r="A9" s="109"/>
      <c r="B9" s="109"/>
      <c r="C9" s="109"/>
      <c r="D9" s="109"/>
      <c r="E9" s="109"/>
      <c r="F9" s="109"/>
      <c r="G9" s="109"/>
      <c r="H9" s="109"/>
      <c r="I9" s="109"/>
    </row>
    <row r="10" spans="1:57" ht="19.5" customHeight="1">
      <c r="A10" s="178" t="s">
        <v>81</v>
      </c>
      <c r="B10" s="178"/>
      <c r="C10" s="178"/>
      <c r="D10" s="178"/>
      <c r="E10" s="178"/>
      <c r="F10" s="178"/>
      <c r="G10" s="193"/>
      <c r="H10" s="178"/>
      <c r="I10" s="178"/>
      <c r="BA10" s="115"/>
      <c r="BB10" s="115"/>
      <c r="BC10" s="115"/>
      <c r="BD10" s="115"/>
      <c r="BE10" s="115"/>
    </row>
    <row r="11" ht="13.5" thickBot="1"/>
    <row r="12" spans="1:9" ht="12.75">
      <c r="A12" s="144" t="s">
        <v>82</v>
      </c>
      <c r="B12" s="145"/>
      <c r="C12" s="145"/>
      <c r="D12" s="194"/>
      <c r="E12" s="195" t="s">
        <v>83</v>
      </c>
      <c r="F12" s="196" t="s">
        <v>12</v>
      </c>
      <c r="G12" s="197" t="s">
        <v>84</v>
      </c>
      <c r="H12" s="198"/>
      <c r="I12" s="199" t="s">
        <v>83</v>
      </c>
    </row>
    <row r="13" spans="1:53" ht="12.75">
      <c r="A13" s="138"/>
      <c r="B13" s="129"/>
      <c r="C13" s="129"/>
      <c r="D13" s="200"/>
      <c r="E13" s="201"/>
      <c r="F13" s="202"/>
      <c r="G13" s="203">
        <f>CHOOSE(BA13+1,E8+F8,E8+F8+H8,E8+F8+G8+H8,E8,F8,H8,G8,H8+G8,0)</f>
        <v>0</v>
      </c>
      <c r="H13" s="204"/>
      <c r="I13" s="205">
        <f>E13+F13*G13/100</f>
        <v>0</v>
      </c>
      <c r="BA13" s="1">
        <v>8</v>
      </c>
    </row>
    <row r="14" spans="1:9" ht="13.5" thickBot="1">
      <c r="A14" s="206"/>
      <c r="B14" s="207" t="s">
        <v>85</v>
      </c>
      <c r="C14" s="208"/>
      <c r="D14" s="209"/>
      <c r="E14" s="210"/>
      <c r="F14" s="211"/>
      <c r="G14" s="211"/>
      <c r="H14" s="466">
        <f>SUM(I13:I13)</f>
        <v>0</v>
      </c>
      <c r="I14" s="467"/>
    </row>
    <row r="16" spans="2:9" ht="12.75">
      <c r="B16" s="4"/>
      <c r="F16" s="212"/>
      <c r="G16" s="213"/>
      <c r="H16" s="213"/>
      <c r="I16" s="31"/>
    </row>
    <row r="17" spans="6:9" ht="12.75">
      <c r="F17" s="212"/>
      <c r="G17" s="213"/>
      <c r="H17" s="213"/>
      <c r="I17" s="31"/>
    </row>
    <row r="18" spans="6:9" ht="12.75">
      <c r="F18" s="212"/>
      <c r="G18" s="213"/>
      <c r="H18" s="213"/>
      <c r="I18" s="31"/>
    </row>
    <row r="19" spans="6:9" ht="12.75">
      <c r="F19" s="212"/>
      <c r="G19" s="213"/>
      <c r="H19" s="213"/>
      <c r="I19" s="31"/>
    </row>
    <row r="20" spans="6:9" ht="12.75">
      <c r="F20" s="212"/>
      <c r="G20" s="213"/>
      <c r="H20" s="213"/>
      <c r="I20" s="31"/>
    </row>
    <row r="21" spans="6:9" ht="12.75">
      <c r="F21" s="212"/>
      <c r="G21" s="213"/>
      <c r="H21" s="213"/>
      <c r="I21" s="31"/>
    </row>
    <row r="22" spans="6:9" ht="12.75">
      <c r="F22" s="212"/>
      <c r="G22" s="213"/>
      <c r="H22" s="213"/>
      <c r="I22" s="31"/>
    </row>
    <row r="23" spans="6:9" ht="12.75">
      <c r="F23" s="212"/>
      <c r="G23" s="213"/>
      <c r="H23" s="213"/>
      <c r="I23" s="31"/>
    </row>
    <row r="24" spans="6:9" ht="12.75">
      <c r="F24" s="212"/>
      <c r="G24" s="213"/>
      <c r="H24" s="213"/>
      <c r="I24" s="31"/>
    </row>
    <row r="25" spans="6:9" ht="12.75">
      <c r="F25" s="212"/>
      <c r="G25" s="213"/>
      <c r="H25" s="213"/>
      <c r="I25" s="31"/>
    </row>
    <row r="26" spans="6:9" ht="12.75">
      <c r="F26" s="212"/>
      <c r="G26" s="213"/>
      <c r="H26" s="213"/>
      <c r="I26" s="31"/>
    </row>
    <row r="27" spans="6:9" ht="12.75">
      <c r="F27" s="212"/>
      <c r="G27" s="213"/>
      <c r="H27" s="213"/>
      <c r="I27" s="31"/>
    </row>
    <row r="28" spans="6:9" ht="12.75">
      <c r="F28" s="212"/>
      <c r="G28" s="213"/>
      <c r="H28" s="213"/>
      <c r="I28" s="31"/>
    </row>
    <row r="29" spans="6:9" ht="12.75">
      <c r="F29" s="212"/>
      <c r="G29" s="213"/>
      <c r="H29" s="213"/>
      <c r="I29" s="31"/>
    </row>
    <row r="30" spans="6:9" ht="12.75">
      <c r="F30" s="212"/>
      <c r="G30" s="213"/>
      <c r="H30" s="213"/>
      <c r="I30" s="31"/>
    </row>
    <row r="31" spans="6:9" ht="12.75">
      <c r="F31" s="212"/>
      <c r="G31" s="213"/>
      <c r="H31" s="213"/>
      <c r="I31" s="31"/>
    </row>
    <row r="32" spans="6:9" ht="12.75">
      <c r="F32" s="212"/>
      <c r="G32" s="213"/>
      <c r="H32" s="213"/>
      <c r="I32" s="31"/>
    </row>
    <row r="33" spans="6:9" ht="12.75">
      <c r="F33" s="212"/>
      <c r="G33" s="213"/>
      <c r="H33" s="213"/>
      <c r="I33" s="31"/>
    </row>
    <row r="34" spans="6:9" ht="12.75">
      <c r="F34" s="212"/>
      <c r="G34" s="213"/>
      <c r="H34" s="213"/>
      <c r="I34" s="31"/>
    </row>
    <row r="35" spans="6:9" ht="12.75">
      <c r="F35" s="212"/>
      <c r="G35" s="213"/>
      <c r="H35" s="213"/>
      <c r="I35" s="31"/>
    </row>
    <row r="36" spans="6:9" ht="12.75">
      <c r="F36" s="212"/>
      <c r="G36" s="213"/>
      <c r="H36" s="213"/>
      <c r="I36" s="31"/>
    </row>
    <row r="37" spans="6:9" ht="12.75">
      <c r="F37" s="212"/>
      <c r="G37" s="213"/>
      <c r="H37" s="213"/>
      <c r="I37" s="31"/>
    </row>
    <row r="38" spans="6:9" ht="12.75">
      <c r="F38" s="212"/>
      <c r="G38" s="213"/>
      <c r="H38" s="213"/>
      <c r="I38" s="31"/>
    </row>
    <row r="39" spans="6:9" ht="12.75">
      <c r="F39" s="212"/>
      <c r="G39" s="213"/>
      <c r="H39" s="213"/>
      <c r="I39" s="31"/>
    </row>
    <row r="40" spans="6:9" ht="12.75">
      <c r="F40" s="212"/>
      <c r="G40" s="213"/>
      <c r="H40" s="213"/>
      <c r="I40" s="31"/>
    </row>
    <row r="41" spans="6:9" ht="12.75">
      <c r="F41" s="212"/>
      <c r="G41" s="213"/>
      <c r="H41" s="213"/>
      <c r="I41" s="31"/>
    </row>
    <row r="42" spans="6:9" ht="12.75">
      <c r="F42" s="212"/>
      <c r="G42" s="213"/>
      <c r="H42" s="213"/>
      <c r="I42" s="31"/>
    </row>
    <row r="43" spans="6:9" ht="12.75">
      <c r="F43" s="212"/>
      <c r="G43" s="213"/>
      <c r="H43" s="213"/>
      <c r="I43" s="31"/>
    </row>
    <row r="44" spans="6:9" ht="12.75">
      <c r="F44" s="212"/>
      <c r="G44" s="213"/>
      <c r="H44" s="213"/>
      <c r="I44" s="31"/>
    </row>
    <row r="45" spans="6:9" ht="12.75">
      <c r="F45" s="212"/>
      <c r="G45" s="213"/>
      <c r="H45" s="213"/>
      <c r="I45" s="31"/>
    </row>
    <row r="46" spans="6:9" ht="12.75">
      <c r="F46" s="212"/>
      <c r="G46" s="213"/>
      <c r="H46" s="213"/>
      <c r="I46" s="31"/>
    </row>
    <row r="47" spans="6:9" ht="12.75">
      <c r="F47" s="212"/>
      <c r="G47" s="213"/>
      <c r="H47" s="213"/>
      <c r="I47" s="31"/>
    </row>
    <row r="48" spans="6:9" ht="12.75">
      <c r="F48" s="212"/>
      <c r="G48" s="213"/>
      <c r="H48" s="213"/>
      <c r="I48" s="31"/>
    </row>
    <row r="49" spans="6:9" ht="12.75">
      <c r="F49" s="212"/>
      <c r="G49" s="213"/>
      <c r="H49" s="213"/>
      <c r="I49" s="31"/>
    </row>
    <row r="50" spans="6:9" ht="12.75">
      <c r="F50" s="212"/>
      <c r="G50" s="213"/>
      <c r="H50" s="213"/>
      <c r="I50" s="31"/>
    </row>
    <row r="51" spans="6:9" ht="12.75">
      <c r="F51" s="212"/>
      <c r="G51" s="213"/>
      <c r="H51" s="213"/>
      <c r="I51" s="31"/>
    </row>
    <row r="52" spans="6:9" ht="12.75">
      <c r="F52" s="212"/>
      <c r="G52" s="213"/>
      <c r="H52" s="213"/>
      <c r="I52" s="31"/>
    </row>
    <row r="53" spans="6:9" ht="12.75">
      <c r="F53" s="212"/>
      <c r="G53" s="213"/>
      <c r="H53" s="213"/>
      <c r="I53" s="31"/>
    </row>
    <row r="54" spans="6:9" ht="12.75">
      <c r="F54" s="212"/>
      <c r="G54" s="213"/>
      <c r="H54" s="213"/>
      <c r="I54" s="31"/>
    </row>
    <row r="55" spans="6:9" ht="12.75">
      <c r="F55" s="212"/>
      <c r="G55" s="213"/>
      <c r="H55" s="213"/>
      <c r="I55" s="31"/>
    </row>
    <row r="56" spans="6:9" ht="12.75">
      <c r="F56" s="212"/>
      <c r="G56" s="213"/>
      <c r="H56" s="213"/>
      <c r="I56" s="31"/>
    </row>
    <row r="57" spans="6:9" ht="12.75">
      <c r="F57" s="212"/>
      <c r="G57" s="213"/>
      <c r="H57" s="213"/>
      <c r="I57" s="31"/>
    </row>
    <row r="58" spans="6:9" ht="12.75">
      <c r="F58" s="212"/>
      <c r="G58" s="213"/>
      <c r="H58" s="213"/>
      <c r="I58" s="31"/>
    </row>
    <row r="59" spans="6:9" ht="12.75">
      <c r="F59" s="212"/>
      <c r="G59" s="213"/>
      <c r="H59" s="213"/>
      <c r="I59" s="31"/>
    </row>
    <row r="60" spans="6:9" ht="12.75">
      <c r="F60" s="212"/>
      <c r="G60" s="213"/>
      <c r="H60" s="213"/>
      <c r="I60" s="31"/>
    </row>
    <row r="61" spans="6:9" ht="12.75">
      <c r="F61" s="212"/>
      <c r="G61" s="213"/>
      <c r="H61" s="213"/>
      <c r="I61" s="31"/>
    </row>
    <row r="62" spans="6:9" ht="12.75">
      <c r="F62" s="212"/>
      <c r="G62" s="213"/>
      <c r="H62" s="213"/>
      <c r="I62" s="31"/>
    </row>
    <row r="63" spans="6:9" ht="12.75">
      <c r="F63" s="212"/>
      <c r="G63" s="213"/>
      <c r="H63" s="213"/>
      <c r="I63" s="31"/>
    </row>
    <row r="64" spans="6:9" ht="12.75">
      <c r="F64" s="212"/>
      <c r="G64" s="213"/>
      <c r="H64" s="213"/>
      <c r="I64" s="31"/>
    </row>
    <row r="65" spans="6:9" ht="12.75">
      <c r="F65" s="212"/>
      <c r="G65" s="213"/>
      <c r="H65" s="213"/>
      <c r="I65" s="31"/>
    </row>
  </sheetData>
  <mergeCells count="4">
    <mergeCell ref="A1:B1"/>
    <mergeCell ref="A2:B2"/>
    <mergeCell ref="G2:I2"/>
    <mergeCell ref="H14:I1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Šafář</dc:creator>
  <cp:keywords/>
  <dc:description/>
  <cp:lastModifiedBy>Administrator</cp:lastModifiedBy>
  <dcterms:created xsi:type="dcterms:W3CDTF">2016-10-24T07:06:45Z</dcterms:created>
  <dcterms:modified xsi:type="dcterms:W3CDTF">2016-10-24T13:00:35Z</dcterms:modified>
  <cp:category/>
  <cp:version/>
  <cp:contentType/>
  <cp:contentStatus/>
</cp:coreProperties>
</file>