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020" sheetId="3" r:id="rId3"/>
    <sheet name="101.1" sheetId="4" r:id="rId4"/>
    <sheet name="101.2" sheetId="5" r:id="rId5"/>
  </sheets>
  <definedNames/>
  <calcPr fullCalcOnLoad="1"/>
</workbook>
</file>

<file path=xl/sharedStrings.xml><?xml version="1.0" encoding="utf-8"?>
<sst xmlns="http://schemas.openxmlformats.org/spreadsheetml/2006/main" count="1921" uniqueCount="480">
  <si>
    <t>Firma: 4roads s.r.o. Jugoslávských partyzánů 1426/7</t>
  </si>
  <si>
    <t>Soupis objektů s DPH</t>
  </si>
  <si>
    <t>Stavba: 09_2018 - SILNICE II/101 UNHOŠŤ - ČERVENÝ ÚJEZD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</si>
  <si>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</si>
  <si>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</si>
  <si>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</si>
  <si>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</si>
  <si>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</si>
  <si>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</si>
  <si>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</si>
  <si>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</si>
  <si>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</si>
  <si>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</si>
  <si>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</si>
  <si>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</si>
  <si>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09_2018</t>
  </si>
  <si>
    <t>SILNICE II/101 UNHOŠŤ - ČERVENÝ ÚJEZD</t>
  </si>
  <si>
    <t>O</t>
  </si>
  <si>
    <t>Rozpočet:</t>
  </si>
  <si>
    <t>Zatřídění JKSO:</t>
  </si>
  <si>
    <t>822 23</t>
  </si>
  <si>
    <t>Silnice II. třídy</t>
  </si>
  <si>
    <t>c_jkso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</si>
  <si>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</si>
  <si>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</si>
  <si>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</si>
  <si>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</si>
  <si>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</si>
  <si>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</si>
  <si>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</si>
  <si>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</si>
  <si>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</si>
  <si>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</si>
  <si>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</si>
  <si>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</si>
  <si>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</si>
  <si>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</si>
  <si>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</si>
  <si>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</si>
  <si>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</si>
  <si>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</si>
  <si>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</si>
  <si>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</si>
  <si>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</si>
  <si>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</si>
  <si>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</si>
  <si>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</si>
  <si>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</si>
  <si>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</si>
  <si>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</si>
  <si>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</si>
  <si>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</si>
  <si>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</si>
  <si>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KČ</t>
  </si>
  <si>
    <t>PP</t>
  </si>
  <si>
    <t>VV</t>
  </si>
  <si>
    <t>1=1,000 [A]</t>
  </si>
  <si>
    <t>TS</t>
  </si>
  <si>
    <t>zahrnuje veškeré náklady spojené s objednatelem požadovanými zkouškami</t>
  </si>
  <si>
    <t>02620</t>
  </si>
  <si>
    <t>ZKOUŠENÍ MATERIÁLU NEZÁVISLOU ZKUŠEBNOU</t>
  </si>
  <si>
    <t>02720</t>
  </si>
  <si>
    <t>POMOC PRÁCE ZŘÍZ NEBO ZAJIŠŤ REGULACI A OCHRANU DOPRAVY</t>
  </si>
  <si>
    <t>DIO - kompletem 
1=1,000 [A]</t>
  </si>
  <si>
    <t>zahrnuje veškeré náklady spojené s objednatelem požadovanými zařízeními</t>
  </si>
  <si>
    <t>02851</t>
  </si>
  <si>
    <t>PRŮZKUMNÉ PRÁCE DIAGNOSTIKY KONSTRUKCÍ NA POVRCHU</t>
  </si>
  <si>
    <t>videozáznam a pasportizace bjízdných tras 
1=1,000 [A]</t>
  </si>
  <si>
    <t>zahrnuje veškeré náklady spojené s objednatelem požadovanými pracemi</t>
  </si>
  <si>
    <t>02910</t>
  </si>
  <si>
    <t>OSTATNÍ POŽADAVKY - ZEMĚMĚŘIČSKÁ MĚŘENÍ</t>
  </si>
  <si>
    <t>zaměření skutečného provedení stavby 
1=1,000 [A]</t>
  </si>
  <si>
    <t>02910J</t>
  </si>
  <si>
    <t>OSTATNÍ POŽADAVKY - OPRAVY OBJÍZDNÝCH TRAS</t>
  </si>
  <si>
    <t>výtluky, znehodnocený kryt na objízdných trasách 
PRELIMINÁŘOVÁ POLOŽKA : 
čerpání této položky bude dle upřesnění investora 
150000=150 000,000 [A]</t>
  </si>
  <si>
    <t>7</t>
  </si>
  <si>
    <t>02940</t>
  </si>
  <si>
    <t>OSTATNÍ POŽADAVKY - VYPRACOVÁNÍ DOKUMENTACE RDS</t>
  </si>
  <si>
    <t>8</t>
  </si>
  <si>
    <t>02944</t>
  </si>
  <si>
    <t>OSTAT POŽADAVKY - DOKUMENTACE SKUTEČ PROVEDENÍ (4 vyhotvení)</t>
  </si>
  <si>
    <t>029611</t>
  </si>
  <si>
    <t>OSTATNÍ POŽADAVKY - INFORMAČNÍ TABULE</t>
  </si>
  <si>
    <t>KPL</t>
  </si>
  <si>
    <t>2=2,000 [E] 
bilboard po dobu výstavby 
1=1,000 [F] 
pamětní deska (žulový sloupek o rozměrech 25x25x80 cm, osazený do betonového lože, horní hrana zkosená 
+ pamětní deska o rozměrech min. 400x300mm. detailní návrh desky, materiál a umístění předloží dodavatel stavby  
ke schválení objednateli). 
Publicita dle podmínek IROP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</si>
  <si>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</si>
  <si>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</si>
  <si>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</si>
  <si>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</si>
  <si>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11</t>
  </si>
  <si>
    <t>03710C</t>
  </si>
  <si>
    <t>PASPORTIZACE/REKOGNOSKACE OBJÍZDNÝCH TRAS</t>
  </si>
  <si>
    <t>zahrnuje objednatelem povolené náklady na požadovaná zařízení zhotovitele</t>
  </si>
  <si>
    <t>Zemní práce</t>
  </si>
  <si>
    <t>12</t>
  </si>
  <si>
    <t>18472</t>
  </si>
  <si>
    <t>OŠETŘENÍ DŘEVIN SOLITERNÍCH</t>
  </si>
  <si>
    <t>KUS</t>
  </si>
  <si>
    <t>ochrana dřevin a mimolesní zeleně 
90=90,000 [A]</t>
  </si>
  <si>
    <t>odplevelení s nakypřením, vypletí, řezem, hnojením, odstranění poškozených částí dřevin s případným složením odpadu na hromady, naložením na dopravní prostředek, odvozem a složením</t>
  </si>
  <si>
    <t>020</t>
  </si>
  <si>
    <t>PŘÍPRAVA ÚZEMÍ</t>
  </si>
  <si>
    <t>014102  R</t>
  </si>
  <si>
    <t>POPLATKY ZA SKLÁDKU</t>
  </si>
  <si>
    <t>T</t>
  </si>
  <si>
    <t>DZ dle polo. 914133 8ks*0,015t=0,120 [F] 
Celkem: F=0,120 [G]</t>
  </si>
  <si>
    <t>zahrnuje veškeré poplatky provozovateli skládky související s uložením odpadu na skládce.</t>
  </si>
  <si>
    <t>112014</t>
  </si>
  <si>
    <t>KÁCENÍ STROMŮ D KMENE DO 0,5M S ODSTRANĚNÍM PAŘEZŮ, ODVOZ DO 20KM</t>
  </si>
  <si>
    <t>s odvozem a uložením na místo určené dodavatelem stavby, odvozná vzdálenost 20 km 
štěpkování větví 
frézování pařezů 
3 x strom průměr 0,20 m 
2 x strom průměr 0,15 m 
1 x strom průměr 0,10 m 
7=7,000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</si>
  <si>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</si>
  <si>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184215 R</t>
  </si>
  <si>
    <t>VYSAZOVÁNÍ STROMŮ OBV KMENE DO 16 CM S BALEM VČETNĚ VÝKOPU JAMKY</t>
  </si>
  <si>
    <t>vysazování listnatých stromů špičáků s balem 1,5 násobek balu výpěstku + jamka + hnojivo anorganické 4 ks + 5 kg kompostu + kůl + zálivka - náhradní výsadba 
20=20,000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</si>
  <si>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</si>
  <si>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18471</t>
  </si>
  <si>
    <t>OŠETŘENÍ DŘEVIN VE SKUPINÁCH</t>
  </si>
  <si>
    <t>M2</t>
  </si>
  <si>
    <t>ošetření stromů - náhradní výsadba 
20=20,000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</si>
  <si>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</si>
  <si>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18482</t>
  </si>
  <si>
    <t>OCHRANA STROMŮ ŠPIČÁKŮ PROTI OKUSU CHRÁNIČKOU</t>
  </si>
  <si>
    <t>ochrana stroů špičáků proti okusu chráničkou - náhradní výsadba 
20*0,6*0,5=6,000 [A]</t>
  </si>
  <si>
    <t>položka zahrnuje veškerý materiál, výrobky a polotovary, včetně mimostaveništní a vnitrostaveništní dopravy (rovněž přesuny), včetně naložení a složení, případně s uložením</t>
  </si>
  <si>
    <t>184E2</t>
  </si>
  <si>
    <t>PŘESAZOVÁNÍ STROMŮ</t>
  </si>
  <si>
    <t>včetně hloubení jamek, hnojení, zálivky, kůly ke stromu a veškerý materiál s tím související a přesun 
20=20,000 [A]</t>
  </si>
  <si>
    <t>Položka přesazování stromů zahrnuje i hloubení jamek (min. rozměry pro stromy 50/50/50cm) s event. výměnou půdy, s hnojením anorganickým hnojivem a přídavkem organického hnojiva min. 5kg pro stromy, zálivku, kůly, chráničky ke stromům nebo ochrana stromů nátěrem a pod. 
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</si>
  <si>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</si>
  <si>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914133</t>
  </si>
  <si>
    <t>DOPRAVNÍ ZNAČKY ZÁKLADNÍ VELIKOSTI OCELOVÉ FÓLIE TŘ 2 - DEMONTÁŽ</t>
  </si>
  <si>
    <t>odvoz a uložení na místo určené dodavatelem stavby 
IS12a            2=2,000 [A] 
IS12b            2=2,000 [B] 
P1                 1=1,000 [C] 
E2b               1=1,000 [D] 
IS14              2=2,000 [E] 
Celkem: A+B+C+D+E=8,000 [F]</t>
  </si>
  <si>
    <t>Položka zahrnuje odstranění, demontáž a odklizení materiálu s odvozem na předepsané místo</t>
  </si>
  <si>
    <t>101.1</t>
  </si>
  <si>
    <t>SILNICE II/101, k.ú. Unhošť (774499), Červený Újezd (621200)</t>
  </si>
  <si>
    <t>014102</t>
  </si>
  <si>
    <t>odkop (výkop) 
1706*1,5=2 559,000 [A] 
odhumusování 
619*1,5=928,500 [B] 
dle položky 12960 
2,0*1,5=3,000 [D] 
dle položky 129946R 
17,0*3,14*0,200*0,200*1,1=2,349 [F] 
Celkem: A+B+D+F=3 492,849 [G]</t>
  </si>
  <si>
    <t>dle položky 966168 - bourání čel železobeton 
5,5*2,1=11,550 [A] 
dle položky 911A3 
4,0*0,20=0,800 [C] 
Celkem: A+C=12,350 [D]</t>
  </si>
  <si>
    <t>014132</t>
  </si>
  <si>
    <t>POPLATKY ZA SKLÁDKU TYP S-NO (NEBEZPEČNÝ ODPAD)</t>
  </si>
  <si>
    <t>vrsta z PM (provedení zkoušek na přítomnost PAU) 
dle položky 11333 
1872*0,08*1,6t/m3=239,616 [A]</t>
  </si>
  <si>
    <t>11130J</t>
  </si>
  <si>
    <t>SEJMUTÍ DRNU, ODVOZ do 20 km</t>
  </si>
  <si>
    <t>odhumusování 
619/0,1=6 190,000 [A]</t>
  </si>
  <si>
    <t>včetně vodorovné dopravy  a uložení na skládku</t>
  </si>
  <si>
    <t>11333</t>
  </si>
  <si>
    <t>ODSTRANĚNÍ PODKLADU VOZOVEK A CHODNÍKŮ S ASFALT POJIVEM</t>
  </si>
  <si>
    <t>M3</t>
  </si>
  <si>
    <t>s odvozem a uložením na skládku určenou dodavatelem stavby (provedení zkoušek na přítomnost PAU) 
odstranění 80 mm PM 
1872*0,08=149,760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</si>
  <si>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</si>
  <si>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</si>
  <si>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VOZOVEK ASFALTOVÝCH</t>
  </si>
  <si>
    <t>frézování tl. 0,04m      8775*0,04=351,000 [A] 
frézování tl. 0,08m      8775*0,08=702,000 [B] 
odkup zhotovitelem dle platných ceníků KSÚS 
Celkem: A+B=1 053,000 [C]</t>
  </si>
  <si>
    <t>113764</t>
  </si>
  <si>
    <t>FRÉZOVÁNÍ DRÁŽKY PRŮŘEZU DO 400MM2 V ASFALTOVÉ VOZOVCE</t>
  </si>
  <si>
    <t>M</t>
  </si>
  <si>
    <t>55=55,000 [A]</t>
  </si>
  <si>
    <t>125738</t>
  </si>
  <si>
    <t>VYKOPÁVKY ZE ZEMNÍKŮ A SKLÁDEK TŘ. I, ODVOZ DO 20KM</t>
  </si>
  <si>
    <t>zeminy vhodné dle ČSN 736133 
pro násyp, včetně dovozu 
1675=1 675,000 [A] 
dosyp krajnice 
32=32,000 [B] 
Celkem: A+B=1 707,000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</si>
  <si>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 
- poplatek za materiál ze zemníku (zemina, ornice)</t>
  </si>
  <si>
    <t>125738J</t>
  </si>
  <si>
    <t>VYKOPÁVKY, ODVOZ DO 20KM</t>
  </si>
  <si>
    <t>odvoz na skládku určenou dodavatelem stavby 
odkop 
1706=1 706,000 [A]</t>
  </si>
  <si>
    <t>12573J</t>
  </si>
  <si>
    <t>VYKOPÁVKY ZE ZEMNÍKŮ A SKLÁDEK TŘ. I - ORNICE</t>
  </si>
  <si>
    <t>včetně dovozu a nákupu 
434=434,000 [A]</t>
  </si>
  <si>
    <t>12960</t>
  </si>
  <si>
    <t>ČIŠTĚNÍ VODOTEČÍ A MELIORAČ KANÁLŮ OD NÁNOSŮ</t>
  </si>
  <si>
    <t>s odvozem na místo určené dodavatelem stavby, 20 km 
propustek č.1 
10,0*0,1=1,000 [A] 
propustek č.2 
10,0*0,1=1,000 [B] 
Celkem: A+B=2,000 [C]</t>
  </si>
  <si>
    <t>- vodorovná a svislá doprava, přemístění, přeložení, manipulace s výkopkem a uložení na skládku (bez poplatku)</t>
  </si>
  <si>
    <t>129946 R</t>
  </si>
  <si>
    <t>ČIŠTĚNÍ POTRUBÍ DN DO 400MM</t>
  </si>
  <si>
    <t>čištění propustků 
odvoz vyčištěného materiálu, cca 20 km 
17=17,000 [A]</t>
  </si>
  <si>
    <t>13</t>
  </si>
  <si>
    <t>17110</t>
  </si>
  <si>
    <t>ULOŽENÍ SYPANINY DO NÁSYPŮ SE ZHUTNĚNÍM</t>
  </si>
  <si>
    <t>výkopek na dosypávku krajnice - vhodná zemina 
32=32,000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</si>
  <si>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</si>
  <si>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</si>
  <si>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171102</t>
  </si>
  <si>
    <t>ULOŽENÍ SYPANINY DO NÁSYPŮ SE ZHUTNĚNÍM NA 97% PS</t>
  </si>
  <si>
    <t>násyp 
1675=1 675,000 [A]</t>
  </si>
  <si>
    <t>15</t>
  </si>
  <si>
    <t>17180 R</t>
  </si>
  <si>
    <t>ULOŽENÍ SYPANINY DO NÁSYPŮ Z NAKUPOVANÝCH MATERIÁLŮ,  SE ZHUTNĚNÍM 100% ps</t>
  </si>
  <si>
    <t>dokup vhodného materiálu na doplnění recyklovaných vrstev - bude čerpáno se souhlasem TDI 
597=597,000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</si>
  <si>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</si>
  <si>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</si>
  <si>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18110</t>
  </si>
  <si>
    <t>ÚPRAVA PLÁNĚ SE ZHUTNĚNÍM V HORNINĚ TŘ. I</t>
  </si>
  <si>
    <t>propustek č.1, terénní úpravy + svahování kolem čela propustku 
12=12,000 [A] 
propustek č.2 
12=12,000 [B] 
Celkem: A+B=24,000 [C]</t>
  </si>
  <si>
    <t>položka zahrnuje úpravu pláně včetně vyrovnání výškových rozdílů. Míru zhutnění určuje projekt.</t>
  </si>
  <si>
    <t>17</t>
  </si>
  <si>
    <t>18220</t>
  </si>
  <si>
    <t>ROZPROSTŘENÍ ORNICE VE SVAHU</t>
  </si>
  <si>
    <t>434=434,000 [A]</t>
  </si>
  <si>
    <t>položka zahrnuje: 
nutné přemístění ornice z dočasných skládek vzdálených do 50m 
rozprostření ornice v předepsané tloušťce ve svahu přes 1:5</t>
  </si>
  <si>
    <t>18</t>
  </si>
  <si>
    <t>18231</t>
  </si>
  <si>
    <t>ROZPROSTŘENÍ ORNICE V ROVINĚ V TL DO 0,10M</t>
  </si>
  <si>
    <t>propustek č.1 
10=10,000 [A] 
propustek č.2 
10=10,000 [B] 
Celkem: A+B=20,000 [C]</t>
  </si>
  <si>
    <t>položka zahrnuje: 
nutné přemístění ornice z dočasných skládek vzdálených do 50m 
rozprostření ornice v předepsané tloušťce v rovině a ve svahu do 1:5</t>
  </si>
  <si>
    <t>19</t>
  </si>
  <si>
    <t>18241</t>
  </si>
  <si>
    <t>ZALOŽENÍ TRÁVNÍKU RUČNÍM VÝSEVEM</t>
  </si>
  <si>
    <t>včetně zalití 
4366=4 366,000 [A] 
propustek č.1 
10=10,000 [D] 
propustek č.2 
10=10,000 [B] 
Celkem: A+D+B=4 386,000 [E]</t>
  </si>
  <si>
    <t>Zahrnuje dodání předepsané travní směsi, její výsev na ornici, zalévání, první pokosení, to vše bez ohledu na sklon terénu</t>
  </si>
  <si>
    <t>20</t>
  </si>
  <si>
    <t>18247</t>
  </si>
  <si>
    <t>OŠETŘOVÁNÍ TRÁVNÍKU</t>
  </si>
  <si>
    <t>3 x pokosení a shrabání včetně odvozu 
4366*3=13 098,000 [A] 
propustek č.1 
10*3=30,000 [D] 
propustek č.2 
10*3=30,000 [B] 
Celkem: A+D+B=13 158,000 [E]</t>
  </si>
  <si>
    <t>Zahrnuje pokosení se shrabáním, naložení shrabků na dopravní prostředek, s odvozem a se složením, to vše bez ohledu na sklon terénu</t>
  </si>
  <si>
    <t>21</t>
  </si>
  <si>
    <t>183511</t>
  </si>
  <si>
    <t>CHEMICKÉ ODPLEVELENÍ CELOPLOŠNÉ</t>
  </si>
  <si>
    <t>4366=4 366,000 [A]</t>
  </si>
  <si>
    <t>položka zahrnuje celoplošný postřik a chemickou likvidace nežádoucích rostlin nebo jejích částí a zabránění jejich dalšímu růstu na urovnaném volném terénu</t>
  </si>
  <si>
    <t>22</t>
  </si>
  <si>
    <t>45157</t>
  </si>
  <si>
    <t>PODKLADNÍ A VÝPLŇOVÉ VRSTVY Z KAMENIVA TĚŽENÉHO</t>
  </si>
  <si>
    <t>propustek č.1+2 
0,8*0,3*2,0*2=0,960 [A]</t>
  </si>
  <si>
    <t>Položka zahrnuje veškerý materiál, výrobky a polotovary, včetně mimostaveništní a vnitrostaveništní dopravy (rovněž přesuny), včetně naložení a složení, případně s uložením.</t>
  </si>
  <si>
    <t>Základy</t>
  </si>
  <si>
    <t>23</t>
  </si>
  <si>
    <t>21566 R</t>
  </si>
  <si>
    <t>ÚPRAVA PODLOŽÍ HYDRAULICKÝMI POJIVY HL. DO 0,5M - VČETNĚ REPROFILACE</t>
  </si>
  <si>
    <t>recyklace za studena na místě RS-CA C3/4 200 mm s provedením reprofilace a zhutněním dle TP 208 - min. 2 pojezdy: 
1. Homogenizace materiálu podkladní vrstvy 
2. Reprofilace a recyklace s doplněím pojiva vhodného materiálu s případným předrcením kameniva v bubnovém drtiči. Zbroušení stabilizacev místech klopení. 
9640=9 640,000 [A]</t>
  </si>
  <si>
    <t>Vodorovné konstrukce</t>
  </si>
  <si>
    <t>24</t>
  </si>
  <si>
    <t>451314</t>
  </si>
  <si>
    <t>PODKLADNÍ A VÝPLŇOVÉ VRSTVY Z PROSTÉHO BETONU C25/30 - XF3</t>
  </si>
  <si>
    <t>betonové lože, včetně prahu- propustku C25/30 - XF3, tl. 0,15 m 
32=32,000 [A] 
betonové lože tl. 0,10 m - propustky 
16*0,10=1,600 [B] 
propustek č.1+2 
16*0,1=1,600 [D] 
Celkem: A+B+D=35,200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</si>
  <si>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</si>
  <si>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25</t>
  </si>
  <si>
    <t>465512</t>
  </si>
  <si>
    <t>DLAŽBY Z LOMOVÉHO KAMENE NA MC</t>
  </si>
  <si>
    <t>odláždění propustků pod sjezdy 
kompletní provedení včetně spárování MC  25-XF4 
tl. 0,15m 
16*0,15=2,400 [A]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</si>
  <si>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</si>
  <si>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26</t>
  </si>
  <si>
    <t>465922</t>
  </si>
  <si>
    <t>DLAŽBY Z BETONOVÝCH DLAŽDIC NA MC</t>
  </si>
  <si>
    <t>propustek č.1 
dlážděn z betonových žlabovek a dlažby 
8=8,000 [A] 
propustek č.2 
8=8,000 [B] 
Celkem: A+B=16,000 [C]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</si>
  <si>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</si>
  <si>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Komunikace</t>
  </si>
  <si>
    <t>27</t>
  </si>
  <si>
    <t>56960</t>
  </si>
  <si>
    <t>ZPEVNĚNÍ KRAJNIC Z RECYKLOVANÉHO MATERIÁLU</t>
  </si>
  <si>
    <t>1734=1 734,000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</si>
  <si>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</si>
  <si>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28</t>
  </si>
  <si>
    <t>572212</t>
  </si>
  <si>
    <t>SPOJOVACÍ POSTŘIK Z MODIFIK ASFALTU DO 0,5KG/M2</t>
  </si>
  <si>
    <t>spojovací postřik modifikovaný PS-CP 0,35 kg/m2 
8796+9064=17 860,000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</si>
  <si>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</si>
  <si>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29</t>
  </si>
  <si>
    <t>572222</t>
  </si>
  <si>
    <t>SPOJOVACÍ POSTŘIK Z MODIFIK ASFALTU DO 1,0KG/M2</t>
  </si>
  <si>
    <t>spojovací postřik PS-C 0,6kg/m2 
9640=9 640,000 [A]</t>
  </si>
  <si>
    <t>30</t>
  </si>
  <si>
    <t>57475</t>
  </si>
  <si>
    <t>VOZOVKOVÉ VÝZTUŽNÉ VRSTVY Z GEOMŘÍŽOVINY</t>
  </si>
  <si>
    <t>geokompozit v šíři 2 m od kraje vrstvy ACP 
pevnost 100kN s polymerním potahem vláken s min. velikostí oka 25x25 mm dle TP 115 147. 
5344=5 344,000 [A]</t>
  </si>
  <si>
    <t>- dodání geomříže v požadované kvalitě a v množství včetně přesahů (přesahy započteny v jednotkové ceně) 
- očištění podkladu 
- pokládka geomříže dle předepsaného technologického předpisu</t>
  </si>
  <si>
    <t>31</t>
  </si>
  <si>
    <t>574B34</t>
  </si>
  <si>
    <t>ASFALTOVÝ BETON PRO OBRUSNÉ VRSTVY MODIFIK ACO 11S PMB 45/80, tl. 40MM</t>
  </si>
  <si>
    <t>8608=8 608,000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</si>
  <si>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</si>
  <si>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32</t>
  </si>
  <si>
    <t>574C68</t>
  </si>
  <si>
    <t>ASFALTOVÝ BETON PRO LOŽNÍ VRSTVY ACL 22, PMB 25/55-60, TL. 70MM</t>
  </si>
  <si>
    <t>8851=8 851,000 [A]</t>
  </si>
  <si>
    <t>33</t>
  </si>
  <si>
    <t>574E68</t>
  </si>
  <si>
    <t>ASFALTOVÝ BETON PRO PODKLADNÍ VRSTVY ACP 22, B 50/70, TL. 70MM</t>
  </si>
  <si>
    <t>9119=9 119,000 [A]</t>
  </si>
  <si>
    <t>Potrubí</t>
  </si>
  <si>
    <t>34</t>
  </si>
  <si>
    <t>81446</t>
  </si>
  <si>
    <t>POTRUBÍ Z TRUB BETONOVÝCH DN DO 400MM</t>
  </si>
  <si>
    <t>propustek č.1 
2=2,000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</si>
  <si>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</si>
  <si>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35</t>
  </si>
  <si>
    <t>81457</t>
  </si>
  <si>
    <t>POTRUBÍ Z TRUB BETONOVÝCH DN DO 500MM</t>
  </si>
  <si>
    <t>propustek č.2 
2=2,000 [C] 
Celkem: C=2,000 [D]</t>
  </si>
  <si>
    <t>36</t>
  </si>
  <si>
    <t>89946</t>
  </si>
  <si>
    <t>VÝŘEZ, VÝSEK, ÚTES NA POTRUBÍ DN DO 400MM</t>
  </si>
  <si>
    <t>propustek č.1 - seříznutí trouby podél svahu 
1=1,000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</si>
  <si>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</si>
  <si>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37</t>
  </si>
  <si>
    <t>89947</t>
  </si>
  <si>
    <t>VÝŘEZ, VÝSEK, ÚTES NA POTRUBÍ DN DO 600MM</t>
  </si>
  <si>
    <t>propustek č.2 - seříznutí trouby podél svahu 
1=1,000 [A]</t>
  </si>
  <si>
    <t>38</t>
  </si>
  <si>
    <t>899524</t>
  </si>
  <si>
    <t>OBETONOVÁNÍ POTRUBÍ Z PROSTÉHO BETONU DO C25/30 (B30)</t>
  </si>
  <si>
    <t>obetonování propustků C25/30XF3 
DN 300 
36 m*0,095m=3,420 [A]</t>
  </si>
  <si>
    <t>39</t>
  </si>
  <si>
    <t>9111A1</t>
  </si>
  <si>
    <t>ZÁBRADLÍ SILNIČNÍ S VODOR MADLY - DODÁVKA A MONTÁŽ</t>
  </si>
  <si>
    <t>2+2=4,000 [A]</t>
  </si>
  <si>
    <t>položka zahrnuje: 
- dodání zábradlí včetně předepsané povrchové úpravy 
- osazení sloupků zaberaněním nebo osazením do betonových bloků (včetně betonových bloků a nutných zemních prací)</t>
  </si>
  <si>
    <t>40</t>
  </si>
  <si>
    <t>9111A3</t>
  </si>
  <si>
    <t>ZÁBRADLÍ SILNIČNÍ S VODOR MADLY - DEMONTÁŽ S PŘESUNEM</t>
  </si>
  <si>
    <t>s vodorovným přemstěním na předepsané místo - odvoz 
propustek č.2 
2,0+2,0=4,000 [A]</t>
  </si>
  <si>
    <t>položka zahrnuje: 
- demontáž a odstranění zařízení 
- jeho odvoz na předepsané místo</t>
  </si>
  <si>
    <t>41</t>
  </si>
  <si>
    <t>91228</t>
  </si>
  <si>
    <t>SMĚROVÉ SLOUPKY Z PLAST HMOT VČETNĚ ODRAZNÉHO PÁSKU</t>
  </si>
  <si>
    <t>směrové sloupky Z 11a, b   101=101,000 [A] 
směrové sloupky Z 11c, d    28=28,000 [B] 
Celkem: A+B=129,000 [C]</t>
  </si>
  <si>
    <t>položka zahrnuje: 
- dodání a osazení sloupku včetně nutných zemních prací 
- vnitrostaveništní a mimostaveništní doprava 
- odrazky plastové nebo z retroreflexní fólie</t>
  </si>
  <si>
    <t>42</t>
  </si>
  <si>
    <t>914131</t>
  </si>
  <si>
    <t>DOPRAVNÍ ZNAČKY ZÁKLADNÍ VELIKOSTI OCELOVÉ FÓLIE TŘ 2 - DODÁVKA A MONTÁŽ</t>
  </si>
  <si>
    <t>Z3ml     4=4,000 [A] 
A1b      2=2,000 [B] 
A1a      2=2,000 [C] 
IS12a   2=2,000 [D] 
IS2b     2=2,000 [E] 
Celkem: A+B+C+D+E=12,000 [F]</t>
  </si>
  <si>
    <t>položka zahrnuje: 
- dodávku a montáž značek v požadovaném provedení 
- u dočasných (provizorních) značek a zařízení údržbu po celou dobu trvání funkce, náhradu zničených nebo ztracených kusů, nutnou opravu poškozených částí</t>
  </si>
  <si>
    <t>43</t>
  </si>
  <si>
    <t>914911</t>
  </si>
  <si>
    <t>SLOUPKY A STOJKY DOPRAVNÍCH ZNAČEK Z OCEL TRUBEK SE ZABETONOVÁNÍM - DODÁVKA A MONTÁŽ</t>
  </si>
  <si>
    <t>dle položky 914131 
12=12,000 [A]</t>
  </si>
  <si>
    <t>položka zahrnuje: 
- sloupky a upevňovací zařízení včetně jejich osazení (betonová patka, zemní práce) 
- u dočasných sloupků a upevňovacích zařízení údržbu po celou dobu trvání funkce, náhradu zničených nebo ztracených kusů, nutnou opravu poškozených částí</t>
  </si>
  <si>
    <t>44</t>
  </si>
  <si>
    <t>915111</t>
  </si>
  <si>
    <t>VODOROVNÉ DOPRAVNÍ ZNAČENÍ BARVOU HLADKÉ - DODÁVKA A POKLÁDKA</t>
  </si>
  <si>
    <t>1.fáze VDZ 
V4         354=354,000 [A] 
V2b          3=3,000 [B] 
V13          20=20,000 [C] 
Celkem: A+B+C=377,000 [D]</t>
  </si>
  <si>
    <t>položka zahrnuje: 
- dodání a pokládku nátěrového materiálu (měří se pouze natíraná plocha) 
- předznačení a reflexní úpravu</t>
  </si>
  <si>
    <t>45</t>
  </si>
  <si>
    <t>915221</t>
  </si>
  <si>
    <t>VODOR DOPRAV ZNAČ PLASTEM STRUKTURÁLNÍ NEHLUČNÉ - DOD A POKLÁDKA</t>
  </si>
  <si>
    <t>2.fáze VDZ 
dle položky 91511 
377=377,000 [A]</t>
  </si>
  <si>
    <t>46</t>
  </si>
  <si>
    <t>918345</t>
  </si>
  <si>
    <t>PROPUSTY Z TRUB DN 300MM</t>
  </si>
  <si>
    <t>ocelové propustky pod sjezdy DN 300 (324/5), včetně zkosení a řezání 
35=35,000 [A]</t>
  </si>
  <si>
    <t>Položka zahrnuje veškerý materiál, výrobky a polotovary, včetně mimostaveništní a vnitrostaveništní dopravy (rovněž přesuny), včetně naložení a složení,případně s uložením.</t>
  </si>
  <si>
    <t>47</t>
  </si>
  <si>
    <t>931314</t>
  </si>
  <si>
    <t>TĚSNĚNÍ DILATAČ SPAR ASF ZÁLIVKOU PRŮŘ DO 400MM2</t>
  </si>
  <si>
    <t>pracovní spáry 
viz položka 113764 
55=55,000 [A]</t>
  </si>
  <si>
    <t>položka zahrnuje dodávku a osazení předepsaného materiálu, očištění ploch spáry před úpravou, očištění okolí spáry po úpravě</t>
  </si>
  <si>
    <t>48</t>
  </si>
  <si>
    <t>966168</t>
  </si>
  <si>
    <t>BOURÁNÍ KONSTRUKCÍ ZE ŽELEZOBETONU S ODVOZEM DO 20KM</t>
  </si>
  <si>
    <t>s vodorovným přemístěním na skládku určenou dodavatele stavby 
propustek č.2, kompletní odstranění čela monolitický železobeton, viz TZ 
5,50=5,500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</si>
  <si>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</si>
  <si>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101.2</t>
  </si>
  <si>
    <t>odhumusování 
427*1,5=640,500 [G] 
odkop (výkop) 
998*1,5=1 497,000 [I] 
čištění příkopů 
99*0,5*1,5=74,250 [J] 
dle položky 12960, propustky č.1+2   
2,0*1,5=3,000 [L] 
1,0*0,15*1,5=0,225 [N] 
Celkem: G+I+J+L+N=2 214,975 [O]</t>
  </si>
  <si>
    <t>dle polo. 96615 - bourání propustku DN 400 
10m*0,98t=9,800 [A] 
dle pol. 967138 - bourání čel u zatrubněného příkopu 
1,05m3*0,579t=0,608 [B] 
dle položky 966168 - bourání čel železobeton 
2,7*0,8*0,5*2,1=2,268 [D] 
dle položky 966148  
1,188*1,9=2,257 [F] 
dle položy 966158 
8,515*3,14*0,2*0,2*2,1=2,246 [N] 
dlepoložky 96615 
1,215*1,9=2,309 [H] 
dle položky 967158 R  
0,3*1,9=0,570 [J]  
dle položky 97617 
odhad 0,070=0,070 [L] 
Celkem: A+B+D+F+N+H+J+L=20,128 [O]</t>
  </si>
  <si>
    <t>vrsta z PM (provedení zkoušek na přítomnost PAU) 
dle položky 11333 
334*0,08*1,6t/m3=42,752 [A]</t>
  </si>
  <si>
    <t>odhumusování 
427/0,1=4 270,000 [A]</t>
  </si>
  <si>
    <t>11328</t>
  </si>
  <si>
    <t>ODSTRANĚNÍ PŘÍKOPŮ A RIGOLŮ Z PŘÍKOPOVÝCH TVÁRNIC</t>
  </si>
  <si>
    <t>s odvozem a uložením na místo určené dodavatelem stavby  
3=3,000 [A]</t>
  </si>
  <si>
    <t>s odvozem a uložením na skládku určenou dodavatelem stavby (provedení zkoušek na přítomnost PAU) 
odstranění 80 mm PM 
334*0,08=26,720 [A]</t>
  </si>
  <si>
    <t>frézování tl. 0,04m      1565*0,04=62,600 [A] 
frézování tl. 0,08m      1565*0,08=125,200 [B] 
odkup zhotovitelem dle platných ceníků KSÚS 
Celkem: A+B=187,800 [C]</t>
  </si>
  <si>
    <t>26=26,000 [A]</t>
  </si>
  <si>
    <t>zeminy vhodné dle ČSN 736133 
pro násyp, včetně dovozu 
579=579,000 [A] 
dosyp krajnice 
9=9,000 [B] 
Celkem: A+B=588,000 [C]</t>
  </si>
  <si>
    <t>odvoz na skládku určenou dodavatelem stavby 
odkop 
998=998,000 [A]</t>
  </si>
  <si>
    <t>včetně dovozu a nákupu 
406=406,000 [A]</t>
  </si>
  <si>
    <t>12932</t>
  </si>
  <si>
    <t>ČIŠTĚNÍ PŘÍKOPŮ OD NÁNOSU DO 0,5M3/M</t>
  </si>
  <si>
    <t>odvoz na skládku určenou dodavatelem stavby, 20 km 
pročištění příkopů 
99=99,000 [A]</t>
  </si>
  <si>
    <t>s odvozem na místo určené dodavatelem stavby, 20 km 
propustek č.1 
10,0*0,1=1,000 [A] 
vyčištění dna odtokové šachty 
1,0*0,15=0,150 [D] 
propustek č.2 
10,0*0,1=1,000 [B] 
Celkem: A+D+B=2,150 [E]</t>
  </si>
  <si>
    <t>129946</t>
  </si>
  <si>
    <t>čištění propustků 
10=10,000 [A]</t>
  </si>
  <si>
    <t>výkopek na dosypávku krajnice 
9=9,000 [A]</t>
  </si>
  <si>
    <t>násyp 
579=579,000 [A]</t>
  </si>
  <si>
    <t>dokup vhodného materiálu na doplnění recyklovaných vrstev - bude čerpáno se souhlasem TDI 
135=135,000 [A]</t>
  </si>
  <si>
    <t>406=406,000 [A]</t>
  </si>
  <si>
    <t>propustek č.1 
15=15,000 [A] 
propustek č.2 
10=10,000 [B] 
Celkem: A+B=25,000 [C]</t>
  </si>
  <si>
    <t>včetně zalití 
3858=3 858,000 [A] 
propustek č.1 
15=15,000 [D] 
propustek č.2 
10=10,000 [B] 
Celkem: A+D+B=3 883,000 [E]</t>
  </si>
  <si>
    <t>3 x pokosení a shrabání včetně odvozu 
3858*3=11 574,000 [A] 
propustek č.1 
15*3=45,000 [D] 
propustek č.2 
10*3=30,000 [E] 
Celkem: A+D+E=11 649,000 [F]</t>
  </si>
  <si>
    <t>3858=3 858,000 [A]</t>
  </si>
  <si>
    <t>184721</t>
  </si>
  <si>
    <t>ZDRAVOTNÍ ŘEZ VĚTVÍ STROMŮ</t>
  </si>
  <si>
    <t>90=90,000 [A]</t>
  </si>
  <si>
    <t>zahrnuje: 
odstranění větví suchých a odumírajících 
odstranění větví nevhodných po stránce tvaru a budoucího vývoje koruny 
odstranění větví napadených patogenními organismy 
odstranění větví se silně sníženou vitalitou 
odstranění sekundárních výhonů</t>
  </si>
  <si>
    <t>recyklace za studena na místě RS-CA C3/4 200 mm s provedením reprofilace a zhutněním dle TP 208 - min. 2 pojezdy: 
1. Homogenizace materiálu podkladní vrstvy 
2. Reprofilace a recyklace s doplněím pojiva vhodného materiálu s případným předrcením kameniva v bubnovém drtiči. Zbroušení stabilizacev místech klopení. 
1720=1 720,000 [B]</t>
  </si>
  <si>
    <t>261712</t>
  </si>
  <si>
    <t>VRTY PRO KOTVENÍ A INJEKTÁŽ TŘ I A II NA POVRCHU D DO 16MM</t>
  </si>
  <si>
    <t>šachta u propustku č.1 - vrty pro spřahovací trny, R16 a 250 mm, hl. 200 mm, dl. 350 mm 
24*0,35=8,400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</si>
  <si>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</si>
  <si>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Svislé konstrukce</t>
  </si>
  <si>
    <t>317325</t>
  </si>
  <si>
    <t>ŘÍMSY ZE ŽELEZOBETONU DO C30/37-XC4-XD2-XF2</t>
  </si>
  <si>
    <t>propustek č.1 
čelo železobetonové včetně krycí desky a základu, betn C30/37-XC4-XD2-XF2 
2,5=2,500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</si>
  <si>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</si>
  <si>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</si>
  <si>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10505-B500B</t>
  </si>
  <si>
    <t>propustek č.1 
2,5*0,25=0,625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</si>
  <si>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</si>
  <si>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betonové lože, včetně prahu -  propustku C25/30 - XF3 
tl.0,15 m 
33=33,000 [A] 
betonové lože -  propustky, tl. 0,10 m 
13*0,10=1,300 [B] 
propustek č.1 a2 - pod dlažbu 
(10,0+6,0)*0,1=1,600 [D] 
Celkem: A+B+D=35,900 [E]</t>
  </si>
  <si>
    <t>457367 R</t>
  </si>
  <si>
    <t>VÝZTUŽ - SPŘAHOVACÍ TRNY R16 a 250MM, dl. 350MM</t>
  </si>
  <si>
    <t>KG</t>
  </si>
  <si>
    <t>spřahovací trny, lepeny chemickým tmelem, aplikace ahezního můstku na povrch cihelné podkladní kce v rozsahu cca 1,5 m2 
propustek č.1 
1,58*0,35*24=13,272 [A]</t>
  </si>
  <si>
    <t>položka zahrnuje:  
- dodání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</si>
  <si>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457385</t>
  </si>
  <si>
    <t>VYROVNÁVACÍ A SPÁD ŽELEZOBETON DO C30/37 (B37) - XC4-XD2-XF2, VČET VÝZTUŽE</t>
  </si>
  <si>
    <t>propustek č.1 
železobetonový věnec, včetně výztuže B500B, cca 150 kg na 1m3  
0,3=0,300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</si>
  <si>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</si>
  <si>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odláždění propustků pod sjezdy 
kompletní provedení včetně spárování MC  25-XF4 
tl. 0,15m 
13*0,15=1,950 [A]</t>
  </si>
  <si>
    <t>propustek č.1 
dlážděn z betonových žlabovek a dlažby 
10,0=10,000 [A] 
propustek č.2 
6,0=6,000 [B] 
Celkem: A+B=16,000 [C]</t>
  </si>
  <si>
    <t>271=271,000 [A]</t>
  </si>
  <si>
    <t>spojovací postřik modifikovaný PS-CP 0,35 kg/m2 
1569+1617=3 186,000 [A]</t>
  </si>
  <si>
    <t>spojovací postřik PS-C 0,6kg/m2 
1720=1 720,000 [A]</t>
  </si>
  <si>
    <t>geokompozit v šíři 2 m od kraje vrstvy ACP 
pevnost 100kN s polymerním potahem vláken s min. velikostí oka 25x25 mm dle TP 115 147. 
836=836,000 [A]</t>
  </si>
  <si>
    <t>1536=1 536,000 [A]</t>
  </si>
  <si>
    <t>1579=1 579,000 [A]</t>
  </si>
  <si>
    <t>1627=1 627,000 [A]</t>
  </si>
  <si>
    <t>Úpravy povrchů, podlahy, výplně otvorů</t>
  </si>
  <si>
    <t>626112</t>
  </si>
  <si>
    <t>REPROFILACE PODHLEDŮ, SVISLÝCH PLOCH SANAČNÍ MALTOU JEDNOVRST TL 20MM</t>
  </si>
  <si>
    <t>3=3,000 [A]  
propustek č.2 
6=6,000 [B] 
Celkem: A+B=9,000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</si>
  <si>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</si>
  <si>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62631</t>
  </si>
  <si>
    <t>SPOJOVACÍ MŮSTEK MEZI STARÝM A NOVÝM BETONEM</t>
  </si>
  <si>
    <t>3=3,000 [A] 
propustek č.2 
6=6,000 [B] 
Celkem: A+B=9,000 [C]</t>
  </si>
  <si>
    <t>62641</t>
  </si>
  <si>
    <t>SJEDNOCUJÍCÍ STĚRKA JEMNOU MALTOU TL CCA 2MM</t>
  </si>
  <si>
    <t>62945 R</t>
  </si>
  <si>
    <t>LOKÁLNÍ SANACE MALTOU MC25-XF4</t>
  </si>
  <si>
    <t>3=3,000 [A] 
propustek č.2 
2=2,000 [B] 
Celkem: A+B=5,000 [C]</t>
  </si>
  <si>
    <t>Přidružená stavební výroba</t>
  </si>
  <si>
    <t>711211</t>
  </si>
  <si>
    <t>IZOLACE ZVLÁŠT KONSTR PROTI ZEM VLHK ASFALT NÁTĚRY</t>
  </si>
  <si>
    <t>2 x nátěr asfaltem 
3*2=6,000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</si>
  <si>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</si>
  <si>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711211  R</t>
  </si>
  <si>
    <t>IZOLACE ZVLÁŠT KONSTR PROTI ZEM VLHK</t>
  </si>
  <si>
    <t>adhézní a penetrační nátěr 
3*2=6,000 [A]</t>
  </si>
  <si>
    <t>76799</t>
  </si>
  <si>
    <t>OSTATNÍ KOVOVÉ DOPLŇK KONSTRUKCE</t>
  </si>
  <si>
    <t>osazovací rám z L profilu 30/45, propustek č.1 
0,032=0,032 [A]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</si>
  <si>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</si>
  <si>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obetonování propustků C25/30XF3 
DN 300 
35 m*0,095m=3,325 [A]</t>
  </si>
  <si>
    <t>49</t>
  </si>
  <si>
    <t>899524   R</t>
  </si>
  <si>
    <t>OBETONOVÁNÍ POTRUBÍ Z PROSTÉHO BETONU C30/37-XC4-XD2-XF2</t>
  </si>
  <si>
    <t>propustek č.1 
0,5=0,500 [A]</t>
  </si>
  <si>
    <t>50</t>
  </si>
  <si>
    <t>včetně montáže a dodávky příslušných materiálů - 4xchemická kotva do betonu, 2xpodlití kotevních plechů 
propustek č.1 - celková hmotnost 30 kg 
2,4=2,400 [A] 
propustek č.2 - celková hmotnost 25 kg, včetně 4xchemická kotva do betonu, M12 hl. 160 mm, 2xpodltí kotevních plechů 
2=2,000 [B] 
Celkem: A+B=4,400 [C]</t>
  </si>
  <si>
    <t>51</t>
  </si>
  <si>
    <t>směrové sloupky Z 11a, b   38=38,000 [A] 
směrové sloupky Z 11c, d    2=2,000 [B] 
Celkem: A+B=40,000 [C]</t>
  </si>
  <si>
    <t>52</t>
  </si>
  <si>
    <t>1.fáze VDZ 
V4         62=62,000 [E] 
V2b          1=1,000 [G] 
V13          3=3,000 [H] 
Celkem: E+G+H=66,000 [I]</t>
  </si>
  <si>
    <t>53</t>
  </si>
  <si>
    <t>2.fáze VDZ 
dle položky 91511 
66=66,000 [A]</t>
  </si>
  <si>
    <t>54</t>
  </si>
  <si>
    <t>ocelové propustky pod sjezdy DN 300 (324/5), včetně zkosení a řezání 
34=34,000 [A]</t>
  </si>
  <si>
    <t>55</t>
  </si>
  <si>
    <t>oprava trhlin zálivkou 
viz položka 113764 
26=26,000 [A]</t>
  </si>
  <si>
    <t>56</t>
  </si>
  <si>
    <t>966148</t>
  </si>
  <si>
    <t>BOURÁNÍ KONSTRUKCÍ Z CIHEL A TVÁRNIC S ODVOZEM DO 20KM</t>
  </si>
  <si>
    <t>s vodorovným přemístěním na skládku určenou dodavatele stavby 
propustek č.1 - betonové cihly 
2,7*0,8*0,55=1,188 [A]</t>
  </si>
  <si>
    <t>57</t>
  </si>
  <si>
    <t>966158</t>
  </si>
  <si>
    <t>BOURÁNÍ KONSTRUKCÍ Z PROST BETONU S ODVOZEM DO 20KM</t>
  </si>
  <si>
    <t>propustek DN 400, s vodorovným přemístěním na skládku určenou dodavatelem stavby, 20 km 
10*0,73=7,300 [D] 
s vodorovným přemístěním na skládku určenou dodavatelem stavby 
2,7*0,5*0,9=1,215 [B] 
Celkem: D+B=8,515 [E]</t>
  </si>
  <si>
    <t>58</t>
  </si>
  <si>
    <t>s vodorovným přemístěním na sládku určenou ddavatelem stavby, 20 km 
propustek č.1 
horní část tl. 500 mm 
2,70*0,8*0,5=1,080 [A]</t>
  </si>
  <si>
    <t>59</t>
  </si>
  <si>
    <t>966188 R</t>
  </si>
  <si>
    <t>DEMONTÁŽ KONSTRUKCÍ KOVOVÝCH S ODVOZEM DO 20KM</t>
  </si>
  <si>
    <t>propustek č.1 
osazovací rám mříže, včetně odvozu na místo určené dodavatelem stavby, 20 km + POPLATEK ZA SKLÁDKU 
32=32,000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</si>
  <si>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</si>
  <si>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60</t>
  </si>
  <si>
    <t>967138</t>
  </si>
  <si>
    <t>VYBOURÁNÍ ČÁSTÍ KONSTRUKCÍ KAMENNÝCH S ODVOZEM DO 20KM</t>
  </si>
  <si>
    <t>bourání čel u zatrubněného příkopu, odhad kámen 
s odvozem a uložením na místo určené dodavatelem stavby, 20 km 
3,0*0,35=1,050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</si>
  <si>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</si>
  <si>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61</t>
  </si>
  <si>
    <t>967158  R</t>
  </si>
  <si>
    <t>VYBOURÁNÍ ČÁSTÍ KONSTRUKCÍ BETON S ODVOZEM DO 20KM - ODŘÍZNUTÍ TL. 200 MM</t>
  </si>
  <si>
    <t>propustek č.1 
0,3=0,300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</si>
</sst>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28</v>
      </c>
      <c r="B10" s="20" t="s">
        <v>29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100</v>
      </c>
      <c r="B11" s="20" t="s">
        <v>101</v>
      </c>
      <c r="C11" s="21">
        <f>'020'!I3</f>
      </c>
      <c r="D11" s="21">
        <f>'020'!O2</f>
      </c>
      <c r="E11" s="21">
        <f>C11+D11</f>
      </c>
    </row>
    <row r="12" spans="1:5" ht="12.75" customHeight="1">
      <c r="A12" s="20" t="s">
        <v>133</v>
      </c>
      <c r="B12" s="20" t="s">
        <v>134</v>
      </c>
      <c r="C12" s="21">
        <f>'101.1'!I3</f>
      </c>
      <c r="D12" s="21">
        <f>'101.1'!O2</f>
      </c>
      <c r="E12" s="21">
        <f>C12+D12</f>
      </c>
    </row>
    <row r="13" spans="1:5" ht="12.75" customHeight="1">
      <c r="A13" s="20" t="s">
        <v>349</v>
      </c>
      <c r="B13" s="20" t="s">
        <v>134</v>
      </c>
      <c r="C13" s="21">
        <f>'101.2'!I3</f>
      </c>
      <c r="D13" s="21">
        <f>'101.2'!O2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22</v>
      </c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28</v>
      </c>
      <c r="I3" s="41">
        <f>0+I8+I53</f>
      </c>
      <c r="O3" t="s">
        <v>23</v>
      </c>
      <c r="P3" t="s">
        <v>27</v>
      </c>
    </row>
    <row r="4" spans="1:16" ht="15" customHeight="1">
      <c r="A4" t="s">
        <v>17</v>
      </c>
      <c r="B4" s="16" t="s">
        <v>18</v>
      </c>
      <c r="C4" s="17" t="s">
        <v>28</v>
      </c>
      <c r="D4" s="6"/>
      <c r="E4" s="18" t="s">
        <v>29</v>
      </c>
      <c r="F4" s="16" t="s">
        <v>20</v>
      </c>
      <c r="G4" s="16" t="s">
        <v>21</v>
      </c>
      <c r="H4" s="19"/>
      <c r="I4" s="19"/>
      <c r="O4" t="s">
        <v>24</v>
      </c>
      <c r="P4" t="s">
        <v>27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27</v>
      </c>
      <c r="D7" s="15" t="s">
        <v>26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19" t="s">
        <v>47</v>
      </c>
      <c r="B8" s="19"/>
      <c r="C8" s="26" t="s">
        <v>31</v>
      </c>
      <c r="D8" s="19"/>
      <c r="E8" s="27" t="s">
        <v>48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49</v>
      </c>
      <c r="B9" s="29" t="s">
        <v>33</v>
      </c>
      <c r="C9" s="29" t="s">
        <v>50</v>
      </c>
      <c r="D9" s="25" t="s">
        <v>51</v>
      </c>
      <c r="E9" s="30" t="s">
        <v>52</v>
      </c>
      <c r="F9" s="31" t="s">
        <v>53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54</v>
      </c>
      <c r="E10" s="35" t="s">
        <v>51</v>
      </c>
    </row>
    <row r="11" spans="1:5" ht="12.75">
      <c r="A11" s="36" t="s">
        <v>55</v>
      </c>
      <c r="E11" s="37" t="s">
        <v>56</v>
      </c>
    </row>
    <row r="12" spans="1:5" ht="12.75">
      <c r="A12" t="s">
        <v>57</v>
      </c>
      <c r="E12" s="35" t="s">
        <v>58</v>
      </c>
    </row>
    <row r="13" spans="1:16" ht="12.75">
      <c r="A13" s="25" t="s">
        <v>49</v>
      </c>
      <c r="B13" s="29" t="s">
        <v>27</v>
      </c>
      <c r="C13" s="29" t="s">
        <v>59</v>
      </c>
      <c r="D13" s="25" t="s">
        <v>51</v>
      </c>
      <c r="E13" s="30" t="s">
        <v>60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12.75">
      <c r="A15" s="36" t="s">
        <v>55</v>
      </c>
      <c r="E15" s="37" t="s">
        <v>56</v>
      </c>
    </row>
    <row r="16" spans="1:5" ht="12.75">
      <c r="A16" t="s">
        <v>57</v>
      </c>
      <c r="E16" s="35" t="s">
        <v>58</v>
      </c>
    </row>
    <row r="17" spans="1:16" ht="12.75">
      <c r="A17" s="25" t="s">
        <v>49</v>
      </c>
      <c r="B17" s="29" t="s">
        <v>26</v>
      </c>
      <c r="C17" s="29" t="s">
        <v>61</v>
      </c>
      <c r="D17" s="25" t="s">
        <v>51</v>
      </c>
      <c r="E17" s="30" t="s">
        <v>62</v>
      </c>
      <c r="F17" s="31" t="s">
        <v>53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54</v>
      </c>
      <c r="E18" s="35" t="s">
        <v>51</v>
      </c>
    </row>
    <row r="19" spans="1:5" ht="38.25">
      <c r="A19" s="36" t="s">
        <v>55</v>
      </c>
      <c r="E19" s="37" t="s">
        <v>63</v>
      </c>
    </row>
    <row r="20" spans="1:5" ht="12.75">
      <c r="A20" t="s">
        <v>57</v>
      </c>
      <c r="E20" s="35" t="s">
        <v>64</v>
      </c>
    </row>
    <row r="21" spans="1:16" ht="12.75">
      <c r="A21" s="25" t="s">
        <v>49</v>
      </c>
      <c r="B21" s="29" t="s">
        <v>37</v>
      </c>
      <c r="C21" s="29" t="s">
        <v>65</v>
      </c>
      <c r="D21" s="25" t="s">
        <v>51</v>
      </c>
      <c r="E21" s="30" t="s">
        <v>66</v>
      </c>
      <c r="F21" s="31" t="s">
        <v>53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27</v>
      </c>
    </row>
    <row r="22" spans="1:5" ht="12.75">
      <c r="A22" s="34" t="s">
        <v>54</v>
      </c>
      <c r="E22" s="35" t="s">
        <v>51</v>
      </c>
    </row>
    <row r="23" spans="1:5" ht="38.25">
      <c r="A23" s="36" t="s">
        <v>55</v>
      </c>
      <c r="E23" s="37" t="s">
        <v>67</v>
      </c>
    </row>
    <row r="24" spans="1:5" ht="12.75">
      <c r="A24" t="s">
        <v>57</v>
      </c>
      <c r="E24" s="35" t="s">
        <v>68</v>
      </c>
    </row>
    <row r="25" spans="1:16" ht="12.75">
      <c r="A25" s="25" t="s">
        <v>49</v>
      </c>
      <c r="B25" s="29" t="s">
        <v>39</v>
      </c>
      <c r="C25" s="29" t="s">
        <v>69</v>
      </c>
      <c r="D25" s="25" t="s">
        <v>51</v>
      </c>
      <c r="E25" s="30" t="s">
        <v>70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38.25">
      <c r="A27" s="36" t="s">
        <v>55</v>
      </c>
      <c r="E27" s="37" t="s">
        <v>71</v>
      </c>
    </row>
    <row r="28" spans="1:5" ht="12.75">
      <c r="A28" t="s">
        <v>57</v>
      </c>
      <c r="E28" s="35" t="s">
        <v>68</v>
      </c>
    </row>
    <row r="29" spans="1:16" ht="12.75">
      <c r="A29" s="25" t="s">
        <v>49</v>
      </c>
      <c r="B29" s="29" t="s">
        <v>41</v>
      </c>
      <c r="C29" s="29" t="s">
        <v>72</v>
      </c>
      <c r="D29" s="25" t="s">
        <v>51</v>
      </c>
      <c r="E29" s="30" t="s">
        <v>73</v>
      </c>
      <c r="F29" s="31" t="s">
        <v>53</v>
      </c>
      <c r="G29" s="32">
        <v>150000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76.5">
      <c r="A31" s="36" t="s">
        <v>55</v>
      </c>
      <c r="E31" s="37" t="s">
        <v>74</v>
      </c>
    </row>
    <row r="32" spans="1:5" ht="12.75">
      <c r="A32" t="s">
        <v>57</v>
      </c>
      <c r="E32" s="35" t="s">
        <v>68</v>
      </c>
    </row>
    <row r="33" spans="1:16" ht="12.75">
      <c r="A33" s="25" t="s">
        <v>49</v>
      </c>
      <c r="B33" s="29" t="s">
        <v>75</v>
      </c>
      <c r="C33" s="29" t="s">
        <v>76</v>
      </c>
      <c r="D33" s="25" t="s">
        <v>51</v>
      </c>
      <c r="E33" s="30" t="s">
        <v>77</v>
      </c>
      <c r="F33" s="31" t="s">
        <v>53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27</v>
      </c>
    </row>
    <row r="34" spans="1:5" ht="12.75">
      <c r="A34" s="34" t="s">
        <v>54</v>
      </c>
      <c r="E34" s="35" t="s">
        <v>51</v>
      </c>
    </row>
    <row r="35" spans="1:5" ht="12.75">
      <c r="A35" s="36" t="s">
        <v>55</v>
      </c>
      <c r="E35" s="37" t="s">
        <v>56</v>
      </c>
    </row>
    <row r="36" spans="1:5" ht="12.75">
      <c r="A36" t="s">
        <v>57</v>
      </c>
      <c r="E36" s="35" t="s">
        <v>68</v>
      </c>
    </row>
    <row r="37" spans="1:16" ht="12.75">
      <c r="A37" s="25" t="s">
        <v>49</v>
      </c>
      <c r="B37" s="29" t="s">
        <v>78</v>
      </c>
      <c r="C37" s="29" t="s">
        <v>79</v>
      </c>
      <c r="D37" s="25" t="s">
        <v>51</v>
      </c>
      <c r="E37" s="30" t="s">
        <v>80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54</v>
      </c>
      <c r="E38" s="35" t="s">
        <v>51</v>
      </c>
    </row>
    <row r="39" spans="1:5" ht="12.75">
      <c r="A39" s="36" t="s">
        <v>55</v>
      </c>
      <c r="E39" s="37" t="s">
        <v>56</v>
      </c>
    </row>
    <row r="40" spans="1:5" ht="12.75">
      <c r="A40" t="s">
        <v>57</v>
      </c>
      <c r="E40" s="35" t="s">
        <v>68</v>
      </c>
    </row>
    <row r="41" spans="1:16" ht="12.75">
      <c r="A41" s="25" t="s">
        <v>49</v>
      </c>
      <c r="B41" s="29" t="s">
        <v>44</v>
      </c>
      <c r="C41" s="29" t="s">
        <v>81</v>
      </c>
      <c r="D41" s="25" t="s">
        <v>51</v>
      </c>
      <c r="E41" s="30" t="s">
        <v>82</v>
      </c>
      <c r="F41" s="31" t="s">
        <v>83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114.75">
      <c r="A43" s="36" t="s">
        <v>55</v>
      </c>
      <c r="E43" s="37" t="s">
        <v>84</v>
      </c>
    </row>
    <row r="44" spans="1:5" ht="12.75">
      <c r="A44" t="s">
        <v>57</v>
      </c>
      <c r="E44" s="35" t="s">
        <v>85</v>
      </c>
    </row>
    <row r="45" spans="1:16" ht="12.75">
      <c r="A45" s="25" t="s">
        <v>49</v>
      </c>
      <c r="B45" s="29" t="s">
        <v>46</v>
      </c>
      <c r="C45" s="29" t="s">
        <v>86</v>
      </c>
      <c r="D45" s="25" t="s">
        <v>51</v>
      </c>
      <c r="E45" s="30" t="s">
        <v>87</v>
      </c>
      <c r="F45" s="31" t="s">
        <v>53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12.75">
      <c r="A46" s="34" t="s">
        <v>54</v>
      </c>
      <c r="E46" s="35" t="s">
        <v>51</v>
      </c>
    </row>
    <row r="47" spans="1:5" ht="12.75">
      <c r="A47" s="36" t="s">
        <v>55</v>
      </c>
      <c r="E47" s="37" t="s">
        <v>56</v>
      </c>
    </row>
    <row r="48" spans="1:5" ht="25.5">
      <c r="A48" t="s">
        <v>57</v>
      </c>
      <c r="E48" s="35" t="s">
        <v>88</v>
      </c>
    </row>
    <row r="49" spans="1:16" ht="12.75">
      <c r="A49" s="25" t="s">
        <v>49</v>
      </c>
      <c r="B49" s="29" t="s">
        <v>89</v>
      </c>
      <c r="C49" s="29" t="s">
        <v>90</v>
      </c>
      <c r="D49" s="25" t="s">
        <v>51</v>
      </c>
      <c r="E49" s="30" t="s">
        <v>91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54</v>
      </c>
      <c r="E50" s="35" t="s">
        <v>51</v>
      </c>
    </row>
    <row r="51" spans="1:5" ht="12.75">
      <c r="A51" s="36" t="s">
        <v>55</v>
      </c>
      <c r="E51" s="37" t="s">
        <v>56</v>
      </c>
    </row>
    <row r="52" spans="1:5" ht="12.75">
      <c r="A52" t="s">
        <v>57</v>
      </c>
      <c r="E52" s="35" t="s">
        <v>92</v>
      </c>
    </row>
    <row r="53" spans="1:18" ht="12.75" customHeight="1">
      <c r="A53" s="6" t="s">
        <v>47</v>
      </c>
      <c r="B53" s="6"/>
      <c r="C53" s="39" t="s">
        <v>33</v>
      </c>
      <c r="D53" s="6"/>
      <c r="E53" s="27" t="s">
        <v>93</v>
      </c>
      <c r="F53" s="6"/>
      <c r="G53" s="6"/>
      <c r="H53" s="6"/>
      <c r="I53" s="40">
        <f>0+Q53</f>
      </c>
      <c r="O53">
        <f>0+R53</f>
      </c>
      <c r="Q53">
        <f>0+I54</f>
      </c>
      <c r="R53">
        <f>0+O54</f>
      </c>
    </row>
    <row r="54" spans="1:16" ht="12.75">
      <c r="A54" s="25" t="s">
        <v>49</v>
      </c>
      <c r="B54" s="29" t="s">
        <v>94</v>
      </c>
      <c r="C54" s="29" t="s">
        <v>95</v>
      </c>
      <c r="D54" s="25" t="s">
        <v>51</v>
      </c>
      <c r="E54" s="30" t="s">
        <v>96</v>
      </c>
      <c r="F54" s="31" t="s">
        <v>97</v>
      </c>
      <c r="G54" s="32">
        <v>90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38.25">
      <c r="A56" s="36" t="s">
        <v>55</v>
      </c>
      <c r="E56" s="37" t="s">
        <v>98</v>
      </c>
    </row>
    <row r="57" spans="1:5" ht="38.25">
      <c r="A57" t="s">
        <v>57</v>
      </c>
      <c r="E57" s="35" t="s">
        <v>99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22</v>
      </c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100</v>
      </c>
      <c r="I3" s="41">
        <f>0+I8+I13+I34</f>
      </c>
      <c r="O3" t="s">
        <v>23</v>
      </c>
      <c r="P3" t="s">
        <v>27</v>
      </c>
    </row>
    <row r="4" spans="1:16" ht="15" customHeight="1">
      <c r="A4" t="s">
        <v>17</v>
      </c>
      <c r="B4" s="16" t="s">
        <v>18</v>
      </c>
      <c r="C4" s="17" t="s">
        <v>100</v>
      </c>
      <c r="D4" s="6"/>
      <c r="E4" s="18" t="s">
        <v>101</v>
      </c>
      <c r="F4" s="16" t="s">
        <v>20</v>
      </c>
      <c r="G4" s="16" t="s">
        <v>21</v>
      </c>
      <c r="H4" s="19"/>
      <c r="I4" s="19"/>
      <c r="O4" t="s">
        <v>24</v>
      </c>
      <c r="P4" t="s">
        <v>27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27</v>
      </c>
      <c r="D7" s="15" t="s">
        <v>26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19" t="s">
        <v>47</v>
      </c>
      <c r="B8" s="19"/>
      <c r="C8" s="26" t="s">
        <v>31</v>
      </c>
      <c r="D8" s="19"/>
      <c r="E8" s="27" t="s">
        <v>48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49</v>
      </c>
      <c r="B9" s="29" t="s">
        <v>33</v>
      </c>
      <c r="C9" s="29" t="s">
        <v>102</v>
      </c>
      <c r="D9" s="25" t="s">
        <v>51</v>
      </c>
      <c r="E9" s="30" t="s">
        <v>103</v>
      </c>
      <c r="F9" s="31" t="s">
        <v>104</v>
      </c>
      <c r="G9" s="32">
        <v>0.12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54</v>
      </c>
      <c r="E10" s="35" t="s">
        <v>51</v>
      </c>
    </row>
    <row r="11" spans="1:5" ht="38.25">
      <c r="A11" s="36" t="s">
        <v>55</v>
      </c>
      <c r="E11" s="37" t="s">
        <v>105</v>
      </c>
    </row>
    <row r="12" spans="1:5" ht="25.5">
      <c r="A12" t="s">
        <v>57</v>
      </c>
      <c r="E12" s="35" t="s">
        <v>106</v>
      </c>
    </row>
    <row r="13" spans="1:18" ht="12.75" customHeight="1">
      <c r="A13" s="6" t="s">
        <v>47</v>
      </c>
      <c r="B13" s="6"/>
      <c r="C13" s="39" t="s">
        <v>33</v>
      </c>
      <c r="D13" s="6"/>
      <c r="E13" s="27" t="s">
        <v>93</v>
      </c>
      <c r="F13" s="6"/>
      <c r="G13" s="6"/>
      <c r="H13" s="6"/>
      <c r="I13" s="40">
        <f>0+Q13</f>
      </c>
      <c r="O13">
        <f>0+R13</f>
      </c>
      <c r="Q13">
        <f>0+I14+I18+I22+I26+I30</f>
      </c>
      <c r="R13">
        <f>0+O14+O18+O22+O26+O30</f>
      </c>
    </row>
    <row r="14" spans="1:16" ht="25.5">
      <c r="A14" s="25" t="s">
        <v>49</v>
      </c>
      <c r="B14" s="29" t="s">
        <v>27</v>
      </c>
      <c r="C14" s="29" t="s">
        <v>107</v>
      </c>
      <c r="D14" s="25" t="s">
        <v>51</v>
      </c>
      <c r="E14" s="30" t="s">
        <v>108</v>
      </c>
      <c r="F14" s="31" t="s">
        <v>97</v>
      </c>
      <c r="G14" s="32">
        <v>7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54</v>
      </c>
      <c r="E15" s="35" t="s">
        <v>51</v>
      </c>
    </row>
    <row r="16" spans="1:5" ht="127.5">
      <c r="A16" s="36" t="s">
        <v>55</v>
      </c>
      <c r="E16" s="37" t="s">
        <v>109</v>
      </c>
    </row>
    <row r="17" spans="1:5" ht="165.75">
      <c r="A17" t="s">
        <v>57</v>
      </c>
      <c r="E17" s="35" t="s">
        <v>110</v>
      </c>
    </row>
    <row r="18" spans="1:16" ht="25.5">
      <c r="A18" s="25" t="s">
        <v>49</v>
      </c>
      <c r="B18" s="29" t="s">
        <v>26</v>
      </c>
      <c r="C18" s="29" t="s">
        <v>111</v>
      </c>
      <c r="D18" s="25" t="s">
        <v>51</v>
      </c>
      <c r="E18" s="30" t="s">
        <v>112</v>
      </c>
      <c r="F18" s="31" t="s">
        <v>97</v>
      </c>
      <c r="G18" s="32">
        <v>20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54</v>
      </c>
      <c r="E19" s="35" t="s">
        <v>51</v>
      </c>
    </row>
    <row r="20" spans="1:5" ht="38.25">
      <c r="A20" s="36" t="s">
        <v>55</v>
      </c>
      <c r="E20" s="37" t="s">
        <v>113</v>
      </c>
    </row>
    <row r="21" spans="1:5" ht="102">
      <c r="A21" t="s">
        <v>57</v>
      </c>
      <c r="E21" s="35" t="s">
        <v>114</v>
      </c>
    </row>
    <row r="22" spans="1:16" ht="12.75">
      <c r="A22" s="25" t="s">
        <v>49</v>
      </c>
      <c r="B22" s="29" t="s">
        <v>37</v>
      </c>
      <c r="C22" s="29" t="s">
        <v>115</v>
      </c>
      <c r="D22" s="25" t="s">
        <v>51</v>
      </c>
      <c r="E22" s="30" t="s">
        <v>116</v>
      </c>
      <c r="F22" s="31" t="s">
        <v>117</v>
      </c>
      <c r="G22" s="32">
        <v>20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38.25">
      <c r="A24" s="36" t="s">
        <v>55</v>
      </c>
      <c r="E24" s="37" t="s">
        <v>118</v>
      </c>
    </row>
    <row r="25" spans="1:5" ht="38.25">
      <c r="A25" t="s">
        <v>57</v>
      </c>
      <c r="E25" s="35" t="s">
        <v>119</v>
      </c>
    </row>
    <row r="26" spans="1:16" ht="12.75">
      <c r="A26" s="25" t="s">
        <v>49</v>
      </c>
      <c r="B26" s="29" t="s">
        <v>39</v>
      </c>
      <c r="C26" s="29" t="s">
        <v>120</v>
      </c>
      <c r="D26" s="25" t="s">
        <v>51</v>
      </c>
      <c r="E26" s="30" t="s">
        <v>121</v>
      </c>
      <c r="F26" s="31" t="s">
        <v>117</v>
      </c>
      <c r="G26" s="32">
        <v>6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25.5">
      <c r="A28" s="36" t="s">
        <v>55</v>
      </c>
      <c r="E28" s="37" t="s">
        <v>122</v>
      </c>
    </row>
    <row r="29" spans="1:5" ht="38.25">
      <c r="A29" t="s">
        <v>57</v>
      </c>
      <c r="E29" s="35" t="s">
        <v>123</v>
      </c>
    </row>
    <row r="30" spans="1:16" ht="12.75">
      <c r="A30" s="25" t="s">
        <v>49</v>
      </c>
      <c r="B30" s="29" t="s">
        <v>41</v>
      </c>
      <c r="C30" s="29" t="s">
        <v>124</v>
      </c>
      <c r="D30" s="25" t="s">
        <v>51</v>
      </c>
      <c r="E30" s="30" t="s">
        <v>125</v>
      </c>
      <c r="F30" s="31" t="s">
        <v>97</v>
      </c>
      <c r="G30" s="32">
        <v>20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12.75">
      <c r="A31" s="34" t="s">
        <v>54</v>
      </c>
      <c r="E31" s="35" t="s">
        <v>51</v>
      </c>
    </row>
    <row r="32" spans="1:5" ht="51">
      <c r="A32" s="36" t="s">
        <v>55</v>
      </c>
      <c r="E32" s="37" t="s">
        <v>126</v>
      </c>
    </row>
    <row r="33" spans="1:5" ht="89.25">
      <c r="A33" t="s">
        <v>57</v>
      </c>
      <c r="E33" s="35" t="s">
        <v>127</v>
      </c>
    </row>
    <row r="34" spans="1:18" ht="12.75" customHeight="1">
      <c r="A34" s="6" t="s">
        <v>47</v>
      </c>
      <c r="B34" s="6"/>
      <c r="C34" s="39" t="s">
        <v>44</v>
      </c>
      <c r="D34" s="6"/>
      <c r="E34" s="27" t="s">
        <v>128</v>
      </c>
      <c r="F34" s="6"/>
      <c r="G34" s="6"/>
      <c r="H34" s="6"/>
      <c r="I34" s="40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49</v>
      </c>
      <c r="B35" s="29" t="s">
        <v>75</v>
      </c>
      <c r="C35" s="29" t="s">
        <v>129</v>
      </c>
      <c r="D35" s="25" t="s">
        <v>51</v>
      </c>
      <c r="E35" s="30" t="s">
        <v>130</v>
      </c>
      <c r="F35" s="31" t="s">
        <v>97</v>
      </c>
      <c r="G35" s="32">
        <v>8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114.75">
      <c r="A37" s="36" t="s">
        <v>55</v>
      </c>
      <c r="E37" s="37" t="s">
        <v>131</v>
      </c>
    </row>
    <row r="38" spans="1:5" ht="25.5">
      <c r="A38" t="s">
        <v>57</v>
      </c>
      <c r="E38" s="35" t="s">
        <v>132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22</v>
      </c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0+O8+O21+O98+O103+O116+O145+O166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133</v>
      </c>
      <c r="I3" s="41">
        <f>0+I8+I21+I98+I103+I116+I145+I166</f>
      </c>
      <c r="O3" t="s">
        <v>23</v>
      </c>
      <c r="P3" t="s">
        <v>27</v>
      </c>
    </row>
    <row r="4" spans="1:16" ht="15" customHeight="1">
      <c r="A4" t="s">
        <v>17</v>
      </c>
      <c r="B4" s="16" t="s">
        <v>18</v>
      </c>
      <c r="C4" s="17" t="s">
        <v>133</v>
      </c>
      <c r="D4" s="6"/>
      <c r="E4" s="18" t="s">
        <v>134</v>
      </c>
      <c r="F4" s="16" t="s">
        <v>20</v>
      </c>
      <c r="G4" s="16" t="s">
        <v>21</v>
      </c>
      <c r="H4" s="19"/>
      <c r="I4" s="19"/>
      <c r="O4" t="s">
        <v>24</v>
      </c>
      <c r="P4" t="s">
        <v>27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27</v>
      </c>
      <c r="D7" s="15" t="s">
        <v>26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19" t="s">
        <v>47</v>
      </c>
      <c r="B8" s="19"/>
      <c r="C8" s="26" t="s">
        <v>31</v>
      </c>
      <c r="D8" s="19"/>
      <c r="E8" s="27" t="s">
        <v>48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49</v>
      </c>
      <c r="B9" s="29" t="s">
        <v>33</v>
      </c>
      <c r="C9" s="29" t="s">
        <v>135</v>
      </c>
      <c r="D9" s="25" t="s">
        <v>51</v>
      </c>
      <c r="E9" s="30" t="s">
        <v>103</v>
      </c>
      <c r="F9" s="31" t="s">
        <v>104</v>
      </c>
      <c r="G9" s="32">
        <v>3492.849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54</v>
      </c>
      <c r="E10" s="35" t="s">
        <v>51</v>
      </c>
    </row>
    <row r="11" spans="1:5" ht="204">
      <c r="A11" s="36" t="s">
        <v>55</v>
      </c>
      <c r="E11" s="37" t="s">
        <v>136</v>
      </c>
    </row>
    <row r="12" spans="1:5" ht="25.5">
      <c r="A12" t="s">
        <v>57</v>
      </c>
      <c r="E12" s="35" t="s">
        <v>106</v>
      </c>
    </row>
    <row r="13" spans="1:16" ht="12.75">
      <c r="A13" s="25" t="s">
        <v>49</v>
      </c>
      <c r="B13" s="29" t="s">
        <v>27</v>
      </c>
      <c r="C13" s="29" t="s">
        <v>102</v>
      </c>
      <c r="D13" s="25" t="s">
        <v>51</v>
      </c>
      <c r="E13" s="30" t="s">
        <v>103</v>
      </c>
      <c r="F13" s="31" t="s">
        <v>104</v>
      </c>
      <c r="G13" s="32">
        <v>12.35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102">
      <c r="A15" s="36" t="s">
        <v>55</v>
      </c>
      <c r="E15" s="37" t="s">
        <v>137</v>
      </c>
    </row>
    <row r="16" spans="1:5" ht="25.5">
      <c r="A16" t="s">
        <v>57</v>
      </c>
      <c r="E16" s="35" t="s">
        <v>106</v>
      </c>
    </row>
    <row r="17" spans="1:16" ht="12.75">
      <c r="A17" s="25" t="s">
        <v>49</v>
      </c>
      <c r="B17" s="29" t="s">
        <v>26</v>
      </c>
      <c r="C17" s="29" t="s">
        <v>138</v>
      </c>
      <c r="D17" s="25" t="s">
        <v>51</v>
      </c>
      <c r="E17" s="30" t="s">
        <v>139</v>
      </c>
      <c r="F17" s="31" t="s">
        <v>104</v>
      </c>
      <c r="G17" s="32">
        <v>239.616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54</v>
      </c>
      <c r="E18" s="35" t="s">
        <v>51</v>
      </c>
    </row>
    <row r="19" spans="1:5" ht="51">
      <c r="A19" s="36" t="s">
        <v>55</v>
      </c>
      <c r="E19" s="37" t="s">
        <v>140</v>
      </c>
    </row>
    <row r="20" spans="1:5" ht="25.5">
      <c r="A20" t="s">
        <v>57</v>
      </c>
      <c r="E20" s="35" t="s">
        <v>106</v>
      </c>
    </row>
    <row r="21" spans="1:18" ht="12.75" customHeight="1">
      <c r="A21" s="6" t="s">
        <v>47</v>
      </c>
      <c r="B21" s="6"/>
      <c r="C21" s="39" t="s">
        <v>33</v>
      </c>
      <c r="D21" s="6"/>
      <c r="E21" s="27" t="s">
        <v>93</v>
      </c>
      <c r="F21" s="6"/>
      <c r="G21" s="6"/>
      <c r="H21" s="6"/>
      <c r="I21" s="40">
        <f>0+Q21</f>
      </c>
      <c r="O21">
        <f>0+R21</f>
      </c>
      <c r="Q21">
        <f>0+I22+I26+I30+I34+I38+I42+I46+I50+I54+I58+I62+I66+I70+I74+I78+I82+I86+I90+I94</f>
      </c>
      <c r="R21">
        <f>0+O22+O26+O30+O34+O38+O42+O46+O50+O54+O58+O62+O66+O70+O74+O78+O82+O86+O90+O94</f>
      </c>
    </row>
    <row r="22" spans="1:16" ht="12.75">
      <c r="A22" s="25" t="s">
        <v>49</v>
      </c>
      <c r="B22" s="29" t="s">
        <v>37</v>
      </c>
      <c r="C22" s="29" t="s">
        <v>141</v>
      </c>
      <c r="D22" s="25" t="s">
        <v>51</v>
      </c>
      <c r="E22" s="30" t="s">
        <v>142</v>
      </c>
      <c r="F22" s="31" t="s">
        <v>117</v>
      </c>
      <c r="G22" s="32">
        <v>6190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38.25">
      <c r="A24" s="36" t="s">
        <v>55</v>
      </c>
      <c r="E24" s="37" t="s">
        <v>143</v>
      </c>
    </row>
    <row r="25" spans="1:5" ht="12.75">
      <c r="A25" t="s">
        <v>57</v>
      </c>
      <c r="E25" s="35" t="s">
        <v>144</v>
      </c>
    </row>
    <row r="26" spans="1:16" ht="12.75">
      <c r="A26" s="25" t="s">
        <v>49</v>
      </c>
      <c r="B26" s="29" t="s">
        <v>39</v>
      </c>
      <c r="C26" s="29" t="s">
        <v>145</v>
      </c>
      <c r="D26" s="25" t="s">
        <v>51</v>
      </c>
      <c r="E26" s="30" t="s">
        <v>146</v>
      </c>
      <c r="F26" s="31" t="s">
        <v>147</v>
      </c>
      <c r="G26" s="32">
        <v>149.76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76.5">
      <c r="A28" s="36" t="s">
        <v>55</v>
      </c>
      <c r="E28" s="37" t="s">
        <v>148</v>
      </c>
    </row>
    <row r="29" spans="1:5" ht="63.75">
      <c r="A29" t="s">
        <v>57</v>
      </c>
      <c r="E29" s="35" t="s">
        <v>149</v>
      </c>
    </row>
    <row r="30" spans="1:16" ht="12.75">
      <c r="A30" s="25" t="s">
        <v>49</v>
      </c>
      <c r="B30" s="29" t="s">
        <v>41</v>
      </c>
      <c r="C30" s="29" t="s">
        <v>150</v>
      </c>
      <c r="D30" s="25" t="s">
        <v>51</v>
      </c>
      <c r="E30" s="30" t="s">
        <v>151</v>
      </c>
      <c r="F30" s="31" t="s">
        <v>147</v>
      </c>
      <c r="G30" s="32">
        <v>1053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12.75">
      <c r="A31" s="34" t="s">
        <v>54</v>
      </c>
      <c r="E31" s="35" t="s">
        <v>51</v>
      </c>
    </row>
    <row r="32" spans="1:5" ht="76.5">
      <c r="A32" s="36" t="s">
        <v>55</v>
      </c>
      <c r="E32" s="37" t="s">
        <v>152</v>
      </c>
    </row>
    <row r="33" spans="1:5" ht="63.75">
      <c r="A33" t="s">
        <v>57</v>
      </c>
      <c r="E33" s="35" t="s">
        <v>149</v>
      </c>
    </row>
    <row r="34" spans="1:16" ht="12.75">
      <c r="A34" s="25" t="s">
        <v>49</v>
      </c>
      <c r="B34" s="29" t="s">
        <v>75</v>
      </c>
      <c r="C34" s="29" t="s">
        <v>153</v>
      </c>
      <c r="D34" s="25" t="s">
        <v>51</v>
      </c>
      <c r="E34" s="30" t="s">
        <v>154</v>
      </c>
      <c r="F34" s="31" t="s">
        <v>155</v>
      </c>
      <c r="G34" s="32">
        <v>55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54</v>
      </c>
      <c r="E35" s="35" t="s">
        <v>51</v>
      </c>
    </row>
    <row r="36" spans="1:5" ht="12.75">
      <c r="A36" s="36" t="s">
        <v>55</v>
      </c>
      <c r="E36" s="37" t="s">
        <v>156</v>
      </c>
    </row>
    <row r="37" spans="1:5" ht="63.75">
      <c r="A37" t="s">
        <v>57</v>
      </c>
      <c r="E37" s="35" t="s">
        <v>149</v>
      </c>
    </row>
    <row r="38" spans="1:16" ht="12.75">
      <c r="A38" s="25" t="s">
        <v>49</v>
      </c>
      <c r="B38" s="29" t="s">
        <v>78</v>
      </c>
      <c r="C38" s="29" t="s">
        <v>157</v>
      </c>
      <c r="D38" s="25" t="s">
        <v>51</v>
      </c>
      <c r="E38" s="30" t="s">
        <v>158</v>
      </c>
      <c r="F38" s="31" t="s">
        <v>147</v>
      </c>
      <c r="G38" s="32">
        <v>1707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14.75">
      <c r="A40" s="36" t="s">
        <v>55</v>
      </c>
      <c r="E40" s="37" t="s">
        <v>159</v>
      </c>
    </row>
    <row r="41" spans="1:5" ht="318.75">
      <c r="A41" t="s">
        <v>57</v>
      </c>
      <c r="E41" s="35" t="s">
        <v>160</v>
      </c>
    </row>
    <row r="42" spans="1:16" ht="12.75">
      <c r="A42" s="25" t="s">
        <v>49</v>
      </c>
      <c r="B42" s="29" t="s">
        <v>44</v>
      </c>
      <c r="C42" s="29" t="s">
        <v>161</v>
      </c>
      <c r="D42" s="25" t="s">
        <v>51</v>
      </c>
      <c r="E42" s="30" t="s">
        <v>162</v>
      </c>
      <c r="F42" s="31" t="s">
        <v>147</v>
      </c>
      <c r="G42" s="32">
        <v>1706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54</v>
      </c>
      <c r="E43" s="35" t="s">
        <v>51</v>
      </c>
    </row>
    <row r="44" spans="1:5" ht="51">
      <c r="A44" s="36" t="s">
        <v>55</v>
      </c>
      <c r="E44" s="37" t="s">
        <v>163</v>
      </c>
    </row>
    <row r="45" spans="1:5" ht="318.75">
      <c r="A45" t="s">
        <v>57</v>
      </c>
      <c r="E45" s="35" t="s">
        <v>160</v>
      </c>
    </row>
    <row r="46" spans="1:16" ht="12.75">
      <c r="A46" s="25" t="s">
        <v>49</v>
      </c>
      <c r="B46" s="29" t="s">
        <v>46</v>
      </c>
      <c r="C46" s="29" t="s">
        <v>164</v>
      </c>
      <c r="D46" s="25" t="s">
        <v>51</v>
      </c>
      <c r="E46" s="30" t="s">
        <v>165</v>
      </c>
      <c r="F46" s="31" t="s">
        <v>147</v>
      </c>
      <c r="G46" s="32">
        <v>434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54</v>
      </c>
      <c r="E47" s="35" t="s">
        <v>51</v>
      </c>
    </row>
    <row r="48" spans="1:5" ht="38.25">
      <c r="A48" s="36" t="s">
        <v>55</v>
      </c>
      <c r="E48" s="37" t="s">
        <v>166</v>
      </c>
    </row>
    <row r="49" spans="1:5" ht="318.75">
      <c r="A49" t="s">
        <v>57</v>
      </c>
      <c r="E49" s="35" t="s">
        <v>160</v>
      </c>
    </row>
    <row r="50" spans="1:16" ht="12.75">
      <c r="A50" s="25" t="s">
        <v>49</v>
      </c>
      <c r="B50" s="29" t="s">
        <v>89</v>
      </c>
      <c r="C50" s="29" t="s">
        <v>167</v>
      </c>
      <c r="D50" s="25" t="s">
        <v>51</v>
      </c>
      <c r="E50" s="30" t="s">
        <v>168</v>
      </c>
      <c r="F50" s="31" t="s">
        <v>147</v>
      </c>
      <c r="G50" s="32">
        <v>2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102">
      <c r="A52" s="36" t="s">
        <v>55</v>
      </c>
      <c r="E52" s="37" t="s">
        <v>169</v>
      </c>
    </row>
    <row r="53" spans="1:5" ht="25.5">
      <c r="A53" t="s">
        <v>57</v>
      </c>
      <c r="E53" s="35" t="s">
        <v>170</v>
      </c>
    </row>
    <row r="54" spans="1:16" ht="12.75">
      <c r="A54" s="25" t="s">
        <v>49</v>
      </c>
      <c r="B54" s="29" t="s">
        <v>94</v>
      </c>
      <c r="C54" s="29" t="s">
        <v>171</v>
      </c>
      <c r="D54" s="25" t="s">
        <v>51</v>
      </c>
      <c r="E54" s="30" t="s">
        <v>172</v>
      </c>
      <c r="F54" s="31" t="s">
        <v>155</v>
      </c>
      <c r="G54" s="32">
        <v>17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51">
      <c r="A56" s="36" t="s">
        <v>55</v>
      </c>
      <c r="E56" s="37" t="s">
        <v>173</v>
      </c>
    </row>
    <row r="57" spans="1:5" ht="25.5">
      <c r="A57" t="s">
        <v>57</v>
      </c>
      <c r="E57" s="35" t="s">
        <v>170</v>
      </c>
    </row>
    <row r="58" spans="1:16" ht="12.75">
      <c r="A58" s="25" t="s">
        <v>49</v>
      </c>
      <c r="B58" s="29" t="s">
        <v>174</v>
      </c>
      <c r="C58" s="29" t="s">
        <v>175</v>
      </c>
      <c r="D58" s="25" t="s">
        <v>51</v>
      </c>
      <c r="E58" s="30" t="s">
        <v>176</v>
      </c>
      <c r="F58" s="31" t="s">
        <v>147</v>
      </c>
      <c r="G58" s="32">
        <v>32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38.25">
      <c r="A60" s="36" t="s">
        <v>55</v>
      </c>
      <c r="E60" s="37" t="s">
        <v>177</v>
      </c>
    </row>
    <row r="61" spans="1:5" ht="267.75">
      <c r="A61" t="s">
        <v>57</v>
      </c>
      <c r="E61" s="35" t="s">
        <v>178</v>
      </c>
    </row>
    <row r="62" spans="1:16" ht="12.75">
      <c r="A62" s="25" t="s">
        <v>49</v>
      </c>
      <c r="B62" s="29" t="s">
        <v>179</v>
      </c>
      <c r="C62" s="29" t="s">
        <v>180</v>
      </c>
      <c r="D62" s="25" t="s">
        <v>51</v>
      </c>
      <c r="E62" s="30" t="s">
        <v>181</v>
      </c>
      <c r="F62" s="31" t="s">
        <v>147</v>
      </c>
      <c r="G62" s="32">
        <v>1675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54</v>
      </c>
      <c r="E63" s="35" t="s">
        <v>51</v>
      </c>
    </row>
    <row r="64" spans="1:5" ht="25.5">
      <c r="A64" s="36" t="s">
        <v>55</v>
      </c>
      <c r="E64" s="37" t="s">
        <v>182</v>
      </c>
    </row>
    <row r="65" spans="1:5" ht="267.75">
      <c r="A65" t="s">
        <v>57</v>
      </c>
      <c r="E65" s="35" t="s">
        <v>178</v>
      </c>
    </row>
    <row r="66" spans="1:16" ht="25.5">
      <c r="A66" s="25" t="s">
        <v>49</v>
      </c>
      <c r="B66" s="29" t="s">
        <v>183</v>
      </c>
      <c r="C66" s="29" t="s">
        <v>184</v>
      </c>
      <c r="D66" s="25" t="s">
        <v>51</v>
      </c>
      <c r="E66" s="30" t="s">
        <v>185</v>
      </c>
      <c r="F66" s="31" t="s">
        <v>147</v>
      </c>
      <c r="G66" s="32">
        <v>597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2.75">
      <c r="A67" s="34" t="s">
        <v>54</v>
      </c>
      <c r="E67" s="35" t="s">
        <v>51</v>
      </c>
    </row>
    <row r="68" spans="1:5" ht="51">
      <c r="A68" s="36" t="s">
        <v>55</v>
      </c>
      <c r="E68" s="37" t="s">
        <v>186</v>
      </c>
    </row>
    <row r="69" spans="1:5" ht="280.5">
      <c r="A69" t="s">
        <v>57</v>
      </c>
      <c r="E69" s="35" t="s">
        <v>187</v>
      </c>
    </row>
    <row r="70" spans="1:16" ht="12.75">
      <c r="A70" s="25" t="s">
        <v>49</v>
      </c>
      <c r="B70" s="29" t="s">
        <v>188</v>
      </c>
      <c r="C70" s="29" t="s">
        <v>189</v>
      </c>
      <c r="D70" s="25" t="s">
        <v>51</v>
      </c>
      <c r="E70" s="30" t="s">
        <v>190</v>
      </c>
      <c r="F70" s="31" t="s">
        <v>117</v>
      </c>
      <c r="G70" s="32">
        <v>24</v>
      </c>
      <c r="H70" s="33">
        <v>0</v>
      </c>
      <c r="I70" s="33">
        <f>ROUND(ROUND(H70,2)*ROUND(G70,3),2)</f>
      </c>
      <c r="O70">
        <f>(I70*21)/100</f>
      </c>
      <c r="P70" t="s">
        <v>27</v>
      </c>
    </row>
    <row r="71" spans="1:5" ht="12.75">
      <c r="A71" s="34" t="s">
        <v>54</v>
      </c>
      <c r="E71" s="35" t="s">
        <v>51</v>
      </c>
    </row>
    <row r="72" spans="1:5" ht="89.25">
      <c r="A72" s="36" t="s">
        <v>55</v>
      </c>
      <c r="E72" s="37" t="s">
        <v>191</v>
      </c>
    </row>
    <row r="73" spans="1:5" ht="25.5">
      <c r="A73" t="s">
        <v>57</v>
      </c>
      <c r="E73" s="35" t="s">
        <v>192</v>
      </c>
    </row>
    <row r="74" spans="1:16" ht="12.75">
      <c r="A74" s="25" t="s">
        <v>49</v>
      </c>
      <c r="B74" s="29" t="s">
        <v>193</v>
      </c>
      <c r="C74" s="29" t="s">
        <v>194</v>
      </c>
      <c r="D74" s="25" t="s">
        <v>51</v>
      </c>
      <c r="E74" s="30" t="s">
        <v>195</v>
      </c>
      <c r="F74" s="31" t="s">
        <v>147</v>
      </c>
      <c r="G74" s="32">
        <v>434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54</v>
      </c>
      <c r="E75" s="35" t="s">
        <v>51</v>
      </c>
    </row>
    <row r="76" spans="1:5" ht="12.75">
      <c r="A76" s="36" t="s">
        <v>55</v>
      </c>
      <c r="E76" s="37" t="s">
        <v>196</v>
      </c>
    </row>
    <row r="77" spans="1:5" ht="38.25">
      <c r="A77" t="s">
        <v>57</v>
      </c>
      <c r="E77" s="35" t="s">
        <v>197</v>
      </c>
    </row>
    <row r="78" spans="1:16" ht="12.75">
      <c r="A78" s="25" t="s">
        <v>49</v>
      </c>
      <c r="B78" s="29" t="s">
        <v>198</v>
      </c>
      <c r="C78" s="29" t="s">
        <v>199</v>
      </c>
      <c r="D78" s="25" t="s">
        <v>51</v>
      </c>
      <c r="E78" s="30" t="s">
        <v>200</v>
      </c>
      <c r="F78" s="31" t="s">
        <v>117</v>
      </c>
      <c r="G78" s="32">
        <v>20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12.75">
      <c r="A79" s="34" t="s">
        <v>54</v>
      </c>
      <c r="E79" s="35" t="s">
        <v>51</v>
      </c>
    </row>
    <row r="80" spans="1:5" ht="76.5">
      <c r="A80" s="36" t="s">
        <v>55</v>
      </c>
      <c r="E80" s="37" t="s">
        <v>201</v>
      </c>
    </row>
    <row r="81" spans="1:5" ht="38.25">
      <c r="A81" t="s">
        <v>57</v>
      </c>
      <c r="E81" s="35" t="s">
        <v>202</v>
      </c>
    </row>
    <row r="82" spans="1:16" ht="12.75">
      <c r="A82" s="25" t="s">
        <v>49</v>
      </c>
      <c r="B82" s="29" t="s">
        <v>203</v>
      </c>
      <c r="C82" s="29" t="s">
        <v>204</v>
      </c>
      <c r="D82" s="25" t="s">
        <v>51</v>
      </c>
      <c r="E82" s="30" t="s">
        <v>205</v>
      </c>
      <c r="F82" s="31" t="s">
        <v>117</v>
      </c>
      <c r="G82" s="32">
        <v>4386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12.75">
      <c r="A83" s="34" t="s">
        <v>54</v>
      </c>
      <c r="E83" s="35" t="s">
        <v>51</v>
      </c>
    </row>
    <row r="84" spans="1:5" ht="127.5">
      <c r="A84" s="36" t="s">
        <v>55</v>
      </c>
      <c r="E84" s="37" t="s">
        <v>206</v>
      </c>
    </row>
    <row r="85" spans="1:5" ht="25.5">
      <c r="A85" t="s">
        <v>57</v>
      </c>
      <c r="E85" s="35" t="s">
        <v>207</v>
      </c>
    </row>
    <row r="86" spans="1:16" ht="12.75">
      <c r="A86" s="25" t="s">
        <v>49</v>
      </c>
      <c r="B86" s="29" t="s">
        <v>208</v>
      </c>
      <c r="C86" s="29" t="s">
        <v>209</v>
      </c>
      <c r="D86" s="25" t="s">
        <v>51</v>
      </c>
      <c r="E86" s="30" t="s">
        <v>210</v>
      </c>
      <c r="F86" s="31" t="s">
        <v>117</v>
      </c>
      <c r="G86" s="32">
        <v>13158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127.5">
      <c r="A88" s="36" t="s">
        <v>55</v>
      </c>
      <c r="E88" s="37" t="s">
        <v>211</v>
      </c>
    </row>
    <row r="89" spans="1:5" ht="25.5">
      <c r="A89" t="s">
        <v>57</v>
      </c>
      <c r="E89" s="35" t="s">
        <v>212</v>
      </c>
    </row>
    <row r="90" spans="1:16" ht="12.75">
      <c r="A90" s="25" t="s">
        <v>49</v>
      </c>
      <c r="B90" s="29" t="s">
        <v>213</v>
      </c>
      <c r="C90" s="29" t="s">
        <v>214</v>
      </c>
      <c r="D90" s="25" t="s">
        <v>51</v>
      </c>
      <c r="E90" s="30" t="s">
        <v>215</v>
      </c>
      <c r="F90" s="31" t="s">
        <v>117</v>
      </c>
      <c r="G90" s="32">
        <v>4366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12.75">
      <c r="A91" s="34" t="s">
        <v>54</v>
      </c>
      <c r="E91" s="35" t="s">
        <v>51</v>
      </c>
    </row>
    <row r="92" spans="1:5" ht="12.75">
      <c r="A92" s="36" t="s">
        <v>55</v>
      </c>
      <c r="E92" s="37" t="s">
        <v>216</v>
      </c>
    </row>
    <row r="93" spans="1:5" ht="25.5">
      <c r="A93" t="s">
        <v>57</v>
      </c>
      <c r="E93" s="35" t="s">
        <v>217</v>
      </c>
    </row>
    <row r="94" spans="1:16" ht="12.75">
      <c r="A94" s="25" t="s">
        <v>49</v>
      </c>
      <c r="B94" s="29" t="s">
        <v>218</v>
      </c>
      <c r="C94" s="29" t="s">
        <v>219</v>
      </c>
      <c r="D94" s="25" t="s">
        <v>51</v>
      </c>
      <c r="E94" s="30" t="s">
        <v>220</v>
      </c>
      <c r="F94" s="31" t="s">
        <v>147</v>
      </c>
      <c r="G94" s="32">
        <v>0.96</v>
      </c>
      <c r="H94" s="33">
        <v>0</v>
      </c>
      <c r="I94" s="33">
        <f>ROUND(ROUND(H94,2)*ROUND(G94,3),2)</f>
      </c>
      <c r="O94">
        <f>(I94*21)/100</f>
      </c>
      <c r="P94" t="s">
        <v>27</v>
      </c>
    </row>
    <row r="95" spans="1:5" ht="12.75">
      <c r="A95" s="34" t="s">
        <v>54</v>
      </c>
      <c r="E95" s="35" t="s">
        <v>51</v>
      </c>
    </row>
    <row r="96" spans="1:5" ht="38.25">
      <c r="A96" s="36" t="s">
        <v>55</v>
      </c>
      <c r="E96" s="37" t="s">
        <v>221</v>
      </c>
    </row>
    <row r="97" spans="1:5" ht="38.25">
      <c r="A97" t="s">
        <v>57</v>
      </c>
      <c r="E97" s="35" t="s">
        <v>222</v>
      </c>
    </row>
    <row r="98" spans="1:18" ht="12.75" customHeight="1">
      <c r="A98" s="6" t="s">
        <v>47</v>
      </c>
      <c r="B98" s="6"/>
      <c r="C98" s="39" t="s">
        <v>27</v>
      </c>
      <c r="D98" s="6"/>
      <c r="E98" s="27" t="s">
        <v>223</v>
      </c>
      <c r="F98" s="6"/>
      <c r="G98" s="6"/>
      <c r="H98" s="6"/>
      <c r="I98" s="40">
        <f>0+Q98</f>
      </c>
      <c r="O98">
        <f>0+R98</f>
      </c>
      <c r="Q98">
        <f>0+I99</f>
      </c>
      <c r="R98">
        <f>0+O99</f>
      </c>
    </row>
    <row r="99" spans="1:16" ht="25.5">
      <c r="A99" s="25" t="s">
        <v>49</v>
      </c>
      <c r="B99" s="29" t="s">
        <v>224</v>
      </c>
      <c r="C99" s="29" t="s">
        <v>225</v>
      </c>
      <c r="D99" s="25" t="s">
        <v>51</v>
      </c>
      <c r="E99" s="30" t="s">
        <v>226</v>
      </c>
      <c r="F99" s="31" t="s">
        <v>117</v>
      </c>
      <c r="G99" s="32">
        <v>9640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54</v>
      </c>
      <c r="E100" s="35" t="s">
        <v>51</v>
      </c>
    </row>
    <row r="101" spans="1:5" ht="89.25">
      <c r="A101" s="36" t="s">
        <v>55</v>
      </c>
      <c r="E101" s="37" t="s">
        <v>227</v>
      </c>
    </row>
    <row r="102" spans="1:5" ht="12.75">
      <c r="A102" t="s">
        <v>57</v>
      </c>
      <c r="E102" s="35" t="s">
        <v>51</v>
      </c>
    </row>
    <row r="103" spans="1:18" ht="12.75" customHeight="1">
      <c r="A103" s="6" t="s">
        <v>47</v>
      </c>
      <c r="B103" s="6"/>
      <c r="C103" s="39" t="s">
        <v>37</v>
      </c>
      <c r="D103" s="6"/>
      <c r="E103" s="27" t="s">
        <v>228</v>
      </c>
      <c r="F103" s="6"/>
      <c r="G103" s="6"/>
      <c r="H103" s="6"/>
      <c r="I103" s="40">
        <f>0+Q103</f>
      </c>
      <c r="O103">
        <f>0+R103</f>
      </c>
      <c r="Q103">
        <f>0+I104+I108+I112</f>
      </c>
      <c r="R103">
        <f>0+O104+O108+O112</f>
      </c>
    </row>
    <row r="104" spans="1:16" ht="12.75">
      <c r="A104" s="25" t="s">
        <v>49</v>
      </c>
      <c r="B104" s="29" t="s">
        <v>229</v>
      </c>
      <c r="C104" s="29" t="s">
        <v>230</v>
      </c>
      <c r="D104" s="25" t="s">
        <v>51</v>
      </c>
      <c r="E104" s="30" t="s">
        <v>231</v>
      </c>
      <c r="F104" s="31" t="s">
        <v>147</v>
      </c>
      <c r="G104" s="32">
        <v>35.2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153">
      <c r="A106" s="36" t="s">
        <v>55</v>
      </c>
      <c r="E106" s="37" t="s">
        <v>232</v>
      </c>
    </row>
    <row r="107" spans="1:5" ht="369.75">
      <c r="A107" t="s">
        <v>57</v>
      </c>
      <c r="E107" s="35" t="s">
        <v>233</v>
      </c>
    </row>
    <row r="108" spans="1:16" ht="12.75">
      <c r="A108" s="25" t="s">
        <v>49</v>
      </c>
      <c r="B108" s="29" t="s">
        <v>234</v>
      </c>
      <c r="C108" s="29" t="s">
        <v>235</v>
      </c>
      <c r="D108" s="25" t="s">
        <v>51</v>
      </c>
      <c r="E108" s="30" t="s">
        <v>236</v>
      </c>
      <c r="F108" s="31" t="s">
        <v>147</v>
      </c>
      <c r="G108" s="32">
        <v>2.4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51</v>
      </c>
    </row>
    <row r="110" spans="1:5" ht="63.75">
      <c r="A110" s="36" t="s">
        <v>55</v>
      </c>
      <c r="E110" s="37" t="s">
        <v>237</v>
      </c>
    </row>
    <row r="111" spans="1:5" ht="102">
      <c r="A111" t="s">
        <v>57</v>
      </c>
      <c r="E111" s="35" t="s">
        <v>238</v>
      </c>
    </row>
    <row r="112" spans="1:16" ht="12.75">
      <c r="A112" s="25" t="s">
        <v>49</v>
      </c>
      <c r="B112" s="29" t="s">
        <v>239</v>
      </c>
      <c r="C112" s="29" t="s">
        <v>240</v>
      </c>
      <c r="D112" s="25" t="s">
        <v>51</v>
      </c>
      <c r="E112" s="30" t="s">
        <v>241</v>
      </c>
      <c r="F112" s="31" t="s">
        <v>117</v>
      </c>
      <c r="G112" s="32">
        <v>16</v>
      </c>
      <c r="H112" s="33">
        <v>0</v>
      </c>
      <c r="I112" s="33">
        <f>ROUND(ROUND(H112,2)*ROUND(G112,3),2)</f>
      </c>
      <c r="O112">
        <f>(I112*21)/100</f>
      </c>
      <c r="P112" t="s">
        <v>27</v>
      </c>
    </row>
    <row r="113" spans="1:5" ht="12.75">
      <c r="A113" s="34" t="s">
        <v>54</v>
      </c>
      <c r="E113" s="35" t="s">
        <v>51</v>
      </c>
    </row>
    <row r="114" spans="1:5" ht="102">
      <c r="A114" s="36" t="s">
        <v>55</v>
      </c>
      <c r="E114" s="37" t="s">
        <v>242</v>
      </c>
    </row>
    <row r="115" spans="1:5" ht="89.25">
      <c r="A115" t="s">
        <v>57</v>
      </c>
      <c r="E115" s="35" t="s">
        <v>243</v>
      </c>
    </row>
    <row r="116" spans="1:18" ht="12.75" customHeight="1">
      <c r="A116" s="6" t="s">
        <v>47</v>
      </c>
      <c r="B116" s="6"/>
      <c r="C116" s="39" t="s">
        <v>39</v>
      </c>
      <c r="D116" s="6"/>
      <c r="E116" s="27" t="s">
        <v>244</v>
      </c>
      <c r="F116" s="6"/>
      <c r="G116" s="6"/>
      <c r="H116" s="6"/>
      <c r="I116" s="40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49</v>
      </c>
      <c r="B117" s="29" t="s">
        <v>245</v>
      </c>
      <c r="C117" s="29" t="s">
        <v>246</v>
      </c>
      <c r="D117" s="25" t="s">
        <v>51</v>
      </c>
      <c r="E117" s="30" t="s">
        <v>247</v>
      </c>
      <c r="F117" s="31" t="s">
        <v>147</v>
      </c>
      <c r="G117" s="32">
        <v>1734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12.75">
      <c r="A118" s="34" t="s">
        <v>54</v>
      </c>
      <c r="E118" s="35" t="s">
        <v>51</v>
      </c>
    </row>
    <row r="119" spans="1:5" ht="12.75">
      <c r="A119" s="36" t="s">
        <v>55</v>
      </c>
      <c r="E119" s="37" t="s">
        <v>248</v>
      </c>
    </row>
    <row r="120" spans="1:5" ht="102">
      <c r="A120" t="s">
        <v>57</v>
      </c>
      <c r="E120" s="35" t="s">
        <v>249</v>
      </c>
    </row>
    <row r="121" spans="1:16" ht="12.75">
      <c r="A121" s="25" t="s">
        <v>49</v>
      </c>
      <c r="B121" s="29" t="s">
        <v>250</v>
      </c>
      <c r="C121" s="29" t="s">
        <v>251</v>
      </c>
      <c r="D121" s="25" t="s">
        <v>51</v>
      </c>
      <c r="E121" s="30" t="s">
        <v>252</v>
      </c>
      <c r="F121" s="31" t="s">
        <v>117</v>
      </c>
      <c r="G121" s="32">
        <v>17860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12.75">
      <c r="A122" s="34" t="s">
        <v>54</v>
      </c>
      <c r="E122" s="35" t="s">
        <v>51</v>
      </c>
    </row>
    <row r="123" spans="1:5" ht="38.25">
      <c r="A123" s="36" t="s">
        <v>55</v>
      </c>
      <c r="E123" s="37" t="s">
        <v>253</v>
      </c>
    </row>
    <row r="124" spans="1:5" ht="51">
      <c r="A124" t="s">
        <v>57</v>
      </c>
      <c r="E124" s="35" t="s">
        <v>254</v>
      </c>
    </row>
    <row r="125" spans="1:16" ht="12.75">
      <c r="A125" s="25" t="s">
        <v>49</v>
      </c>
      <c r="B125" s="29" t="s">
        <v>255</v>
      </c>
      <c r="C125" s="29" t="s">
        <v>256</v>
      </c>
      <c r="D125" s="25" t="s">
        <v>51</v>
      </c>
      <c r="E125" s="30" t="s">
        <v>257</v>
      </c>
      <c r="F125" s="31" t="s">
        <v>117</v>
      </c>
      <c r="G125" s="32">
        <v>9640</v>
      </c>
      <c r="H125" s="33">
        <v>0</v>
      </c>
      <c r="I125" s="33">
        <f>ROUND(ROUND(H125,2)*ROUND(G125,3),2)</f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51</v>
      </c>
    </row>
    <row r="127" spans="1:5" ht="38.25">
      <c r="A127" s="36" t="s">
        <v>55</v>
      </c>
      <c r="E127" s="37" t="s">
        <v>258</v>
      </c>
    </row>
    <row r="128" spans="1:5" ht="51">
      <c r="A128" t="s">
        <v>57</v>
      </c>
      <c r="E128" s="35" t="s">
        <v>254</v>
      </c>
    </row>
    <row r="129" spans="1:16" ht="12.75">
      <c r="A129" s="25" t="s">
        <v>49</v>
      </c>
      <c r="B129" s="29" t="s">
        <v>259</v>
      </c>
      <c r="C129" s="29" t="s">
        <v>260</v>
      </c>
      <c r="D129" s="25" t="s">
        <v>51</v>
      </c>
      <c r="E129" s="30" t="s">
        <v>261</v>
      </c>
      <c r="F129" s="31" t="s">
        <v>117</v>
      </c>
      <c r="G129" s="32">
        <v>5344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54</v>
      </c>
      <c r="E130" s="35" t="s">
        <v>51</v>
      </c>
    </row>
    <row r="131" spans="1:5" ht="63.75">
      <c r="A131" s="36" t="s">
        <v>55</v>
      </c>
      <c r="E131" s="37" t="s">
        <v>262</v>
      </c>
    </row>
    <row r="132" spans="1:5" ht="51">
      <c r="A132" t="s">
        <v>57</v>
      </c>
      <c r="E132" s="35" t="s">
        <v>263</v>
      </c>
    </row>
    <row r="133" spans="1:16" ht="25.5">
      <c r="A133" s="25" t="s">
        <v>49</v>
      </c>
      <c r="B133" s="29" t="s">
        <v>264</v>
      </c>
      <c r="C133" s="29" t="s">
        <v>265</v>
      </c>
      <c r="D133" s="25" t="s">
        <v>51</v>
      </c>
      <c r="E133" s="30" t="s">
        <v>266</v>
      </c>
      <c r="F133" s="31" t="s">
        <v>117</v>
      </c>
      <c r="G133" s="32">
        <v>8608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54</v>
      </c>
      <c r="E134" s="35" t="s">
        <v>51</v>
      </c>
    </row>
    <row r="135" spans="1:5" ht="12.75">
      <c r="A135" s="36" t="s">
        <v>55</v>
      </c>
      <c r="E135" s="37" t="s">
        <v>267</v>
      </c>
    </row>
    <row r="136" spans="1:5" ht="140.25">
      <c r="A136" t="s">
        <v>57</v>
      </c>
      <c r="E136" s="35" t="s">
        <v>268</v>
      </c>
    </row>
    <row r="137" spans="1:16" ht="12.75">
      <c r="A137" s="25" t="s">
        <v>49</v>
      </c>
      <c r="B137" s="29" t="s">
        <v>269</v>
      </c>
      <c r="C137" s="29" t="s">
        <v>270</v>
      </c>
      <c r="D137" s="25" t="s">
        <v>51</v>
      </c>
      <c r="E137" s="30" t="s">
        <v>271</v>
      </c>
      <c r="F137" s="31" t="s">
        <v>117</v>
      </c>
      <c r="G137" s="32">
        <v>8851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51</v>
      </c>
    </row>
    <row r="139" spans="1:5" ht="12.75">
      <c r="A139" s="36" t="s">
        <v>55</v>
      </c>
      <c r="E139" s="37" t="s">
        <v>272</v>
      </c>
    </row>
    <row r="140" spans="1:5" ht="140.25">
      <c r="A140" t="s">
        <v>57</v>
      </c>
      <c r="E140" s="35" t="s">
        <v>268</v>
      </c>
    </row>
    <row r="141" spans="1:16" ht="12.75">
      <c r="A141" s="25" t="s">
        <v>49</v>
      </c>
      <c r="B141" s="29" t="s">
        <v>273</v>
      </c>
      <c r="C141" s="29" t="s">
        <v>274</v>
      </c>
      <c r="D141" s="25" t="s">
        <v>51</v>
      </c>
      <c r="E141" s="30" t="s">
        <v>275</v>
      </c>
      <c r="F141" s="31" t="s">
        <v>117</v>
      </c>
      <c r="G141" s="32">
        <v>9119</v>
      </c>
      <c r="H141" s="33">
        <v>0</v>
      </c>
      <c r="I141" s="33">
        <f>ROUND(ROUND(H141,2)*ROUND(G141,3),2)</f>
      </c>
      <c r="O141">
        <f>(I141*21)/100</f>
      </c>
      <c r="P141" t="s">
        <v>27</v>
      </c>
    </row>
    <row r="142" spans="1:5" ht="12.75">
      <c r="A142" s="34" t="s">
        <v>54</v>
      </c>
      <c r="E142" s="35" t="s">
        <v>51</v>
      </c>
    </row>
    <row r="143" spans="1:5" ht="12.75">
      <c r="A143" s="36" t="s">
        <v>55</v>
      </c>
      <c r="E143" s="37" t="s">
        <v>276</v>
      </c>
    </row>
    <row r="144" spans="1:5" ht="140.25">
      <c r="A144" t="s">
        <v>57</v>
      </c>
      <c r="E144" s="35" t="s">
        <v>268</v>
      </c>
    </row>
    <row r="145" spans="1:18" ht="12.75" customHeight="1">
      <c r="A145" s="6" t="s">
        <v>47</v>
      </c>
      <c r="B145" s="6"/>
      <c r="C145" s="39" t="s">
        <v>78</v>
      </c>
      <c r="D145" s="6"/>
      <c r="E145" s="27" t="s">
        <v>277</v>
      </c>
      <c r="F145" s="6"/>
      <c r="G145" s="6"/>
      <c r="H145" s="6"/>
      <c r="I145" s="40">
        <f>0+Q145</f>
      </c>
      <c r="O145">
        <f>0+R145</f>
      </c>
      <c r="Q145">
        <f>0+I146+I150+I154+I158+I162</f>
      </c>
      <c r="R145">
        <f>0+O146+O150+O154+O158+O162</f>
      </c>
    </row>
    <row r="146" spans="1:16" ht="12.75">
      <c r="A146" s="25" t="s">
        <v>49</v>
      </c>
      <c r="B146" s="29" t="s">
        <v>278</v>
      </c>
      <c r="C146" s="29" t="s">
        <v>279</v>
      </c>
      <c r="D146" s="25" t="s">
        <v>51</v>
      </c>
      <c r="E146" s="30" t="s">
        <v>280</v>
      </c>
      <c r="F146" s="31" t="s">
        <v>155</v>
      </c>
      <c r="G146" s="32">
        <v>2</v>
      </c>
      <c r="H146" s="33">
        <v>0</v>
      </c>
      <c r="I146" s="33">
        <f>ROUND(ROUND(H146,2)*ROUND(G146,3),2)</f>
      </c>
      <c r="O146">
        <f>(I146*21)/100</f>
      </c>
      <c r="P146" t="s">
        <v>27</v>
      </c>
    </row>
    <row r="147" spans="1:5" ht="12.75">
      <c r="A147" s="34" t="s">
        <v>54</v>
      </c>
      <c r="E147" s="35" t="s">
        <v>51</v>
      </c>
    </row>
    <row r="148" spans="1:5" ht="38.25">
      <c r="A148" s="36" t="s">
        <v>55</v>
      </c>
      <c r="E148" s="37" t="s">
        <v>281</v>
      </c>
    </row>
    <row r="149" spans="1:5" ht="255">
      <c r="A149" t="s">
        <v>57</v>
      </c>
      <c r="E149" s="35" t="s">
        <v>282</v>
      </c>
    </row>
    <row r="150" spans="1:16" ht="12.75">
      <c r="A150" s="25" t="s">
        <v>49</v>
      </c>
      <c r="B150" s="29" t="s">
        <v>283</v>
      </c>
      <c r="C150" s="29" t="s">
        <v>284</v>
      </c>
      <c r="D150" s="25" t="s">
        <v>51</v>
      </c>
      <c r="E150" s="30" t="s">
        <v>285</v>
      </c>
      <c r="F150" s="31" t="s">
        <v>155</v>
      </c>
      <c r="G150" s="32">
        <v>2</v>
      </c>
      <c r="H150" s="33">
        <v>0</v>
      </c>
      <c r="I150" s="33">
        <f>ROUND(ROUND(H150,2)*ROUND(G150,3),2)</f>
      </c>
      <c r="O150">
        <f>(I150*21)/100</f>
      </c>
      <c r="P150" t="s">
        <v>27</v>
      </c>
    </row>
    <row r="151" spans="1:5" ht="12.75">
      <c r="A151" s="34" t="s">
        <v>54</v>
      </c>
      <c r="E151" s="35" t="s">
        <v>51</v>
      </c>
    </row>
    <row r="152" spans="1:5" ht="63.75">
      <c r="A152" s="36" t="s">
        <v>55</v>
      </c>
      <c r="E152" s="37" t="s">
        <v>286</v>
      </c>
    </row>
    <row r="153" spans="1:5" ht="255">
      <c r="A153" t="s">
        <v>57</v>
      </c>
      <c r="E153" s="35" t="s">
        <v>282</v>
      </c>
    </row>
    <row r="154" spans="1:16" ht="12.75">
      <c r="A154" s="25" t="s">
        <v>49</v>
      </c>
      <c r="B154" s="29" t="s">
        <v>287</v>
      </c>
      <c r="C154" s="29" t="s">
        <v>288</v>
      </c>
      <c r="D154" s="25" t="s">
        <v>51</v>
      </c>
      <c r="E154" s="30" t="s">
        <v>289</v>
      </c>
      <c r="F154" s="31" t="s">
        <v>97</v>
      </c>
      <c r="G154" s="32">
        <v>1</v>
      </c>
      <c r="H154" s="33">
        <v>0</v>
      </c>
      <c r="I154" s="33">
        <f>ROUND(ROUND(H154,2)*ROUND(G154,3),2)</f>
      </c>
      <c r="O154">
        <f>(I154*21)/100</f>
      </c>
      <c r="P154" t="s">
        <v>27</v>
      </c>
    </row>
    <row r="155" spans="1:5" ht="12.75">
      <c r="A155" s="34" t="s">
        <v>54</v>
      </c>
      <c r="E155" s="35" t="s">
        <v>51</v>
      </c>
    </row>
    <row r="156" spans="1:5" ht="38.25">
      <c r="A156" s="36" t="s">
        <v>55</v>
      </c>
      <c r="E156" s="37" t="s">
        <v>290</v>
      </c>
    </row>
    <row r="157" spans="1:5" ht="51">
      <c r="A157" t="s">
        <v>57</v>
      </c>
      <c r="E157" s="35" t="s">
        <v>291</v>
      </c>
    </row>
    <row r="158" spans="1:16" ht="12.75">
      <c r="A158" s="25" t="s">
        <v>49</v>
      </c>
      <c r="B158" s="29" t="s">
        <v>292</v>
      </c>
      <c r="C158" s="29" t="s">
        <v>293</v>
      </c>
      <c r="D158" s="25" t="s">
        <v>51</v>
      </c>
      <c r="E158" s="30" t="s">
        <v>294</v>
      </c>
      <c r="F158" s="31" t="s">
        <v>97</v>
      </c>
      <c r="G158" s="32">
        <v>1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12.75">
      <c r="A159" s="34" t="s">
        <v>54</v>
      </c>
      <c r="E159" s="35" t="s">
        <v>51</v>
      </c>
    </row>
    <row r="160" spans="1:5" ht="38.25">
      <c r="A160" s="36" t="s">
        <v>55</v>
      </c>
      <c r="E160" s="37" t="s">
        <v>295</v>
      </c>
    </row>
    <row r="161" spans="1:5" ht="51">
      <c r="A161" t="s">
        <v>57</v>
      </c>
      <c r="E161" s="35" t="s">
        <v>291</v>
      </c>
    </row>
    <row r="162" spans="1:16" ht="12.75">
      <c r="A162" s="25" t="s">
        <v>49</v>
      </c>
      <c r="B162" s="29" t="s">
        <v>296</v>
      </c>
      <c r="C162" s="29" t="s">
        <v>297</v>
      </c>
      <c r="D162" s="25" t="s">
        <v>51</v>
      </c>
      <c r="E162" s="30" t="s">
        <v>298</v>
      </c>
      <c r="F162" s="31" t="s">
        <v>147</v>
      </c>
      <c r="G162" s="32">
        <v>3.42</v>
      </c>
      <c r="H162" s="33">
        <v>0</v>
      </c>
      <c r="I162" s="33">
        <f>ROUND(ROUND(H162,2)*ROUND(G162,3),2)</f>
      </c>
      <c r="O162">
        <f>(I162*21)/100</f>
      </c>
      <c r="P162" t="s">
        <v>27</v>
      </c>
    </row>
    <row r="163" spans="1:5" ht="12.75">
      <c r="A163" s="34" t="s">
        <v>54</v>
      </c>
      <c r="E163" s="35" t="s">
        <v>51</v>
      </c>
    </row>
    <row r="164" spans="1:5" ht="51">
      <c r="A164" s="36" t="s">
        <v>55</v>
      </c>
      <c r="E164" s="37" t="s">
        <v>299</v>
      </c>
    </row>
    <row r="165" spans="1:5" ht="369.75">
      <c r="A165" t="s">
        <v>57</v>
      </c>
      <c r="E165" s="35" t="s">
        <v>233</v>
      </c>
    </row>
    <row r="166" spans="1:18" ht="12.75" customHeight="1">
      <c r="A166" s="6" t="s">
        <v>47</v>
      </c>
      <c r="B166" s="6"/>
      <c r="C166" s="39" t="s">
        <v>44</v>
      </c>
      <c r="D166" s="6"/>
      <c r="E166" s="27" t="s">
        <v>128</v>
      </c>
      <c r="F166" s="6"/>
      <c r="G166" s="6"/>
      <c r="H166" s="6"/>
      <c r="I166" s="40">
        <f>0+Q166</f>
      </c>
      <c r="O166">
        <f>0+R166</f>
      </c>
      <c r="Q166">
        <f>0+I167+I171+I175+I179+I183+I187+I191+I195+I199+I203</f>
      </c>
      <c r="R166">
        <f>0+O167+O171+O175+O179+O183+O187+O191+O195+O199+O203</f>
      </c>
    </row>
    <row r="167" spans="1:16" ht="12.75">
      <c r="A167" s="25" t="s">
        <v>49</v>
      </c>
      <c r="B167" s="29" t="s">
        <v>300</v>
      </c>
      <c r="C167" s="29" t="s">
        <v>301</v>
      </c>
      <c r="D167" s="25" t="s">
        <v>51</v>
      </c>
      <c r="E167" s="30" t="s">
        <v>302</v>
      </c>
      <c r="F167" s="31" t="s">
        <v>155</v>
      </c>
      <c r="G167" s="32">
        <v>4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12.75">
      <c r="A168" s="34" t="s">
        <v>54</v>
      </c>
      <c r="E168" s="35" t="s">
        <v>51</v>
      </c>
    </row>
    <row r="169" spans="1:5" ht="12.75">
      <c r="A169" s="36" t="s">
        <v>55</v>
      </c>
      <c r="E169" s="37" t="s">
        <v>303</v>
      </c>
    </row>
    <row r="170" spans="1:5" ht="51">
      <c r="A170" t="s">
        <v>57</v>
      </c>
      <c r="E170" s="35" t="s">
        <v>304</v>
      </c>
    </row>
    <row r="171" spans="1:16" ht="12.75">
      <c r="A171" s="25" t="s">
        <v>49</v>
      </c>
      <c r="B171" s="29" t="s">
        <v>305</v>
      </c>
      <c r="C171" s="29" t="s">
        <v>306</v>
      </c>
      <c r="D171" s="25" t="s">
        <v>51</v>
      </c>
      <c r="E171" s="30" t="s">
        <v>307</v>
      </c>
      <c r="F171" s="31" t="s">
        <v>155</v>
      </c>
      <c r="G171" s="32">
        <v>4</v>
      </c>
      <c r="H171" s="33">
        <v>0</v>
      </c>
      <c r="I171" s="33">
        <f>ROUND(ROUND(H171,2)*ROUND(G171,3),2)</f>
      </c>
      <c r="O171">
        <f>(I171*21)/100</f>
      </c>
      <c r="P171" t="s">
        <v>27</v>
      </c>
    </row>
    <row r="172" spans="1:5" ht="12.75">
      <c r="A172" s="34" t="s">
        <v>54</v>
      </c>
      <c r="E172" s="35" t="s">
        <v>51</v>
      </c>
    </row>
    <row r="173" spans="1:5" ht="51">
      <c r="A173" s="36" t="s">
        <v>55</v>
      </c>
      <c r="E173" s="37" t="s">
        <v>308</v>
      </c>
    </row>
    <row r="174" spans="1:5" ht="38.25">
      <c r="A174" t="s">
        <v>57</v>
      </c>
      <c r="E174" s="35" t="s">
        <v>309</v>
      </c>
    </row>
    <row r="175" spans="1:16" ht="12.75">
      <c r="A175" s="25" t="s">
        <v>49</v>
      </c>
      <c r="B175" s="29" t="s">
        <v>310</v>
      </c>
      <c r="C175" s="29" t="s">
        <v>311</v>
      </c>
      <c r="D175" s="25" t="s">
        <v>51</v>
      </c>
      <c r="E175" s="30" t="s">
        <v>312</v>
      </c>
      <c r="F175" s="31" t="s">
        <v>97</v>
      </c>
      <c r="G175" s="32">
        <v>129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12.75">
      <c r="A176" s="34" t="s">
        <v>54</v>
      </c>
      <c r="E176" s="35" t="s">
        <v>51</v>
      </c>
    </row>
    <row r="177" spans="1:5" ht="51">
      <c r="A177" s="36" t="s">
        <v>55</v>
      </c>
      <c r="E177" s="37" t="s">
        <v>313</v>
      </c>
    </row>
    <row r="178" spans="1:5" ht="51">
      <c r="A178" t="s">
        <v>57</v>
      </c>
      <c r="E178" s="35" t="s">
        <v>314</v>
      </c>
    </row>
    <row r="179" spans="1:16" ht="25.5">
      <c r="A179" s="25" t="s">
        <v>49</v>
      </c>
      <c r="B179" s="29" t="s">
        <v>315</v>
      </c>
      <c r="C179" s="29" t="s">
        <v>316</v>
      </c>
      <c r="D179" s="25" t="s">
        <v>51</v>
      </c>
      <c r="E179" s="30" t="s">
        <v>317</v>
      </c>
      <c r="F179" s="31" t="s">
        <v>97</v>
      </c>
      <c r="G179" s="32">
        <v>12</v>
      </c>
      <c r="H179" s="33">
        <v>0</v>
      </c>
      <c r="I179" s="33">
        <f>ROUND(ROUND(H179,2)*ROUND(G179,3),2)</f>
      </c>
      <c r="O179">
        <f>(I179*21)/100</f>
      </c>
      <c r="P179" t="s">
        <v>27</v>
      </c>
    </row>
    <row r="180" spans="1:5" ht="12.75">
      <c r="A180" s="34" t="s">
        <v>54</v>
      </c>
      <c r="E180" s="35" t="s">
        <v>51</v>
      </c>
    </row>
    <row r="181" spans="1:5" ht="89.25">
      <c r="A181" s="36" t="s">
        <v>55</v>
      </c>
      <c r="E181" s="37" t="s">
        <v>318</v>
      </c>
    </row>
    <row r="182" spans="1:5" ht="51">
      <c r="A182" t="s">
        <v>57</v>
      </c>
      <c r="E182" s="35" t="s">
        <v>319</v>
      </c>
    </row>
    <row r="183" spans="1:16" ht="25.5">
      <c r="A183" s="25" t="s">
        <v>49</v>
      </c>
      <c r="B183" s="29" t="s">
        <v>320</v>
      </c>
      <c r="C183" s="29" t="s">
        <v>321</v>
      </c>
      <c r="D183" s="25" t="s">
        <v>51</v>
      </c>
      <c r="E183" s="30" t="s">
        <v>322</v>
      </c>
      <c r="F183" s="31" t="s">
        <v>97</v>
      </c>
      <c r="G183" s="32">
        <v>12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54</v>
      </c>
      <c r="E184" s="35" t="s">
        <v>51</v>
      </c>
    </row>
    <row r="185" spans="1:5" ht="38.25">
      <c r="A185" s="36" t="s">
        <v>55</v>
      </c>
      <c r="E185" s="37" t="s">
        <v>323</v>
      </c>
    </row>
    <row r="186" spans="1:5" ht="51">
      <c r="A186" t="s">
        <v>57</v>
      </c>
      <c r="E186" s="35" t="s">
        <v>324</v>
      </c>
    </row>
    <row r="187" spans="1:16" ht="25.5">
      <c r="A187" s="25" t="s">
        <v>49</v>
      </c>
      <c r="B187" s="29" t="s">
        <v>325</v>
      </c>
      <c r="C187" s="29" t="s">
        <v>326</v>
      </c>
      <c r="D187" s="25" t="s">
        <v>51</v>
      </c>
      <c r="E187" s="30" t="s">
        <v>327</v>
      </c>
      <c r="F187" s="31" t="s">
        <v>117</v>
      </c>
      <c r="G187" s="32">
        <v>377</v>
      </c>
      <c r="H187" s="33">
        <v>0</v>
      </c>
      <c r="I187" s="33">
        <f>ROUND(ROUND(H187,2)*ROUND(G187,3),2)</f>
      </c>
      <c r="O187">
        <f>(I187*21)/100</f>
      </c>
      <c r="P187" t="s">
        <v>27</v>
      </c>
    </row>
    <row r="188" spans="1:5" ht="12.75">
      <c r="A188" s="34" t="s">
        <v>54</v>
      </c>
      <c r="E188" s="35" t="s">
        <v>51</v>
      </c>
    </row>
    <row r="189" spans="1:5" ht="89.25">
      <c r="A189" s="36" t="s">
        <v>55</v>
      </c>
      <c r="E189" s="37" t="s">
        <v>328</v>
      </c>
    </row>
    <row r="190" spans="1:5" ht="38.25">
      <c r="A190" t="s">
        <v>57</v>
      </c>
      <c r="E190" s="35" t="s">
        <v>329</v>
      </c>
    </row>
    <row r="191" spans="1:16" ht="25.5">
      <c r="A191" s="25" t="s">
        <v>49</v>
      </c>
      <c r="B191" s="29" t="s">
        <v>330</v>
      </c>
      <c r="C191" s="29" t="s">
        <v>331</v>
      </c>
      <c r="D191" s="25" t="s">
        <v>51</v>
      </c>
      <c r="E191" s="30" t="s">
        <v>332</v>
      </c>
      <c r="F191" s="31" t="s">
        <v>117</v>
      </c>
      <c r="G191" s="32">
        <v>377</v>
      </c>
      <c r="H191" s="33">
        <v>0</v>
      </c>
      <c r="I191" s="33">
        <f>ROUND(ROUND(H191,2)*ROUND(G191,3),2)</f>
      </c>
      <c r="O191">
        <f>(I191*21)/100</f>
      </c>
      <c r="P191" t="s">
        <v>27</v>
      </c>
    </row>
    <row r="192" spans="1:5" ht="12.75">
      <c r="A192" s="34" t="s">
        <v>54</v>
      </c>
      <c r="E192" s="35" t="s">
        <v>51</v>
      </c>
    </row>
    <row r="193" spans="1:5" ht="51">
      <c r="A193" s="36" t="s">
        <v>55</v>
      </c>
      <c r="E193" s="37" t="s">
        <v>333</v>
      </c>
    </row>
    <row r="194" spans="1:5" ht="38.25">
      <c r="A194" t="s">
        <v>57</v>
      </c>
      <c r="E194" s="35" t="s">
        <v>329</v>
      </c>
    </row>
    <row r="195" spans="1:16" ht="12.75">
      <c r="A195" s="25" t="s">
        <v>49</v>
      </c>
      <c r="B195" s="29" t="s">
        <v>334</v>
      </c>
      <c r="C195" s="29" t="s">
        <v>335</v>
      </c>
      <c r="D195" s="25" t="s">
        <v>51</v>
      </c>
      <c r="E195" s="30" t="s">
        <v>336</v>
      </c>
      <c r="F195" s="31" t="s">
        <v>155</v>
      </c>
      <c r="G195" s="32">
        <v>35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54</v>
      </c>
      <c r="E196" s="35" t="s">
        <v>51</v>
      </c>
    </row>
    <row r="197" spans="1:5" ht="38.25">
      <c r="A197" s="36" t="s">
        <v>55</v>
      </c>
      <c r="E197" s="37" t="s">
        <v>337</v>
      </c>
    </row>
    <row r="198" spans="1:5" ht="38.25">
      <c r="A198" t="s">
        <v>57</v>
      </c>
      <c r="E198" s="35" t="s">
        <v>338</v>
      </c>
    </row>
    <row r="199" spans="1:16" ht="12.75">
      <c r="A199" s="25" t="s">
        <v>49</v>
      </c>
      <c r="B199" s="29" t="s">
        <v>339</v>
      </c>
      <c r="C199" s="29" t="s">
        <v>340</v>
      </c>
      <c r="D199" s="25" t="s">
        <v>51</v>
      </c>
      <c r="E199" s="30" t="s">
        <v>341</v>
      </c>
      <c r="F199" s="31" t="s">
        <v>155</v>
      </c>
      <c r="G199" s="32">
        <v>55</v>
      </c>
      <c r="H199" s="33">
        <v>0</v>
      </c>
      <c r="I199" s="33">
        <f>ROUND(ROUND(H199,2)*ROUND(G199,3),2)</f>
      </c>
      <c r="O199">
        <f>(I199*21)/100</f>
      </c>
      <c r="P199" t="s">
        <v>27</v>
      </c>
    </row>
    <row r="200" spans="1:5" ht="12.75">
      <c r="A200" s="34" t="s">
        <v>54</v>
      </c>
      <c r="E200" s="35" t="s">
        <v>51</v>
      </c>
    </row>
    <row r="201" spans="1:5" ht="51">
      <c r="A201" s="36" t="s">
        <v>55</v>
      </c>
      <c r="E201" s="37" t="s">
        <v>342</v>
      </c>
    </row>
    <row r="202" spans="1:5" ht="25.5">
      <c r="A202" t="s">
        <v>57</v>
      </c>
      <c r="E202" s="35" t="s">
        <v>343</v>
      </c>
    </row>
    <row r="203" spans="1:16" ht="12.75">
      <c r="A203" s="25" t="s">
        <v>49</v>
      </c>
      <c r="B203" s="29" t="s">
        <v>344</v>
      </c>
      <c r="C203" s="29" t="s">
        <v>345</v>
      </c>
      <c r="D203" s="25" t="s">
        <v>51</v>
      </c>
      <c r="E203" s="30" t="s">
        <v>346</v>
      </c>
      <c r="F203" s="31" t="s">
        <v>147</v>
      </c>
      <c r="G203" s="32">
        <v>5.5</v>
      </c>
      <c r="H203" s="33">
        <v>0</v>
      </c>
      <c r="I203" s="33">
        <f>ROUND(ROUND(H203,2)*ROUND(G203,3),2)</f>
      </c>
      <c r="O203">
        <f>(I203*21)/100</f>
      </c>
      <c r="P203" t="s">
        <v>27</v>
      </c>
    </row>
    <row r="204" spans="1:5" ht="12.75">
      <c r="A204" s="34" t="s">
        <v>54</v>
      </c>
      <c r="E204" s="35" t="s">
        <v>51</v>
      </c>
    </row>
    <row r="205" spans="1:5" ht="51">
      <c r="A205" s="36" t="s">
        <v>55</v>
      </c>
      <c r="E205" s="37" t="s">
        <v>347</v>
      </c>
    </row>
    <row r="206" spans="1:5" ht="102">
      <c r="A206" t="s">
        <v>57</v>
      </c>
      <c r="E206" s="35" t="s">
        <v>348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22</v>
      </c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0+O8+O21+O106+O115+O124+O145+O174+O191+O204+O213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349</v>
      </c>
      <c r="I3" s="41">
        <f>0+I8+I21+I106+I115+I124+I145+I174+I191+I204+I213</f>
      </c>
      <c r="O3" t="s">
        <v>23</v>
      </c>
      <c r="P3" t="s">
        <v>27</v>
      </c>
    </row>
    <row r="4" spans="1:16" ht="15" customHeight="1">
      <c r="A4" t="s">
        <v>17</v>
      </c>
      <c r="B4" s="16" t="s">
        <v>18</v>
      </c>
      <c r="C4" s="17" t="s">
        <v>349</v>
      </c>
      <c r="D4" s="6"/>
      <c r="E4" s="18" t="s">
        <v>134</v>
      </c>
      <c r="F4" s="16" t="s">
        <v>20</v>
      </c>
      <c r="G4" s="16" t="s">
        <v>21</v>
      </c>
      <c r="H4" s="19"/>
      <c r="I4" s="19"/>
      <c r="O4" t="s">
        <v>24</v>
      </c>
      <c r="P4" t="s">
        <v>27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27</v>
      </c>
      <c r="D7" s="15" t="s">
        <v>26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19" t="s">
        <v>47</v>
      </c>
      <c r="B8" s="19"/>
      <c r="C8" s="26" t="s">
        <v>31</v>
      </c>
      <c r="D8" s="19"/>
      <c r="E8" s="27" t="s">
        <v>48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49</v>
      </c>
      <c r="B9" s="29" t="s">
        <v>33</v>
      </c>
      <c r="C9" s="29" t="s">
        <v>135</v>
      </c>
      <c r="D9" s="25" t="s">
        <v>51</v>
      </c>
      <c r="E9" s="30" t="s">
        <v>103</v>
      </c>
      <c r="F9" s="31" t="s">
        <v>104</v>
      </c>
      <c r="G9" s="32">
        <v>2214.975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54</v>
      </c>
      <c r="E10" s="35" t="s">
        <v>51</v>
      </c>
    </row>
    <row r="11" spans="1:5" ht="229.5">
      <c r="A11" s="36" t="s">
        <v>55</v>
      </c>
      <c r="E11" s="37" t="s">
        <v>350</v>
      </c>
    </row>
    <row r="12" spans="1:5" ht="25.5">
      <c r="A12" t="s">
        <v>57</v>
      </c>
      <c r="E12" s="35" t="s">
        <v>106</v>
      </c>
    </row>
    <row r="13" spans="1:16" ht="12.75">
      <c r="A13" s="25" t="s">
        <v>49</v>
      </c>
      <c r="B13" s="29" t="s">
        <v>27</v>
      </c>
      <c r="C13" s="29" t="s">
        <v>102</v>
      </c>
      <c r="D13" s="25" t="s">
        <v>51</v>
      </c>
      <c r="E13" s="30" t="s">
        <v>103</v>
      </c>
      <c r="F13" s="31" t="s">
        <v>104</v>
      </c>
      <c r="G13" s="32">
        <v>20.128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382.5">
      <c r="A15" s="36" t="s">
        <v>55</v>
      </c>
      <c r="E15" s="37" t="s">
        <v>351</v>
      </c>
    </row>
    <row r="16" spans="1:5" ht="25.5">
      <c r="A16" t="s">
        <v>57</v>
      </c>
      <c r="E16" s="35" t="s">
        <v>106</v>
      </c>
    </row>
    <row r="17" spans="1:16" ht="12.75">
      <c r="A17" s="25" t="s">
        <v>49</v>
      </c>
      <c r="B17" s="29" t="s">
        <v>26</v>
      </c>
      <c r="C17" s="29" t="s">
        <v>138</v>
      </c>
      <c r="D17" s="25" t="s">
        <v>51</v>
      </c>
      <c r="E17" s="30" t="s">
        <v>139</v>
      </c>
      <c r="F17" s="31" t="s">
        <v>104</v>
      </c>
      <c r="G17" s="32">
        <v>42.752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54</v>
      </c>
      <c r="E18" s="35" t="s">
        <v>51</v>
      </c>
    </row>
    <row r="19" spans="1:5" ht="51">
      <c r="A19" s="36" t="s">
        <v>55</v>
      </c>
      <c r="E19" s="37" t="s">
        <v>352</v>
      </c>
    </row>
    <row r="20" spans="1:5" ht="25.5">
      <c r="A20" t="s">
        <v>57</v>
      </c>
      <c r="E20" s="35" t="s">
        <v>106</v>
      </c>
    </row>
    <row r="21" spans="1:18" ht="12.75" customHeight="1">
      <c r="A21" s="6" t="s">
        <v>47</v>
      </c>
      <c r="B21" s="6"/>
      <c r="C21" s="39" t="s">
        <v>33</v>
      </c>
      <c r="D21" s="6"/>
      <c r="E21" s="27" t="s">
        <v>93</v>
      </c>
      <c r="F21" s="6"/>
      <c r="G21" s="6"/>
      <c r="H21" s="6"/>
      <c r="I21" s="40">
        <f>0+Q21</f>
      </c>
      <c r="O21">
        <f>0+R21</f>
      </c>
      <c r="Q21">
        <f>0+I22+I26+I30+I34+I38+I42+I46+I50+I54+I58+I62+I66+I70+I74+I78+I82+I86+I90+I94+I98+I102</f>
      </c>
      <c r="R21">
        <f>0+O22+O26+O30+O34+O38+O42+O46+O50+O54+O58+O62+O66+O70+O74+O78+O82+O86+O90+O94+O98+O102</f>
      </c>
    </row>
    <row r="22" spans="1:16" ht="12.75">
      <c r="A22" s="25" t="s">
        <v>49</v>
      </c>
      <c r="B22" s="29" t="s">
        <v>37</v>
      </c>
      <c r="C22" s="29" t="s">
        <v>141</v>
      </c>
      <c r="D22" s="25" t="s">
        <v>51</v>
      </c>
      <c r="E22" s="30" t="s">
        <v>142</v>
      </c>
      <c r="F22" s="31" t="s">
        <v>117</v>
      </c>
      <c r="G22" s="32">
        <v>4270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38.25">
      <c r="A24" s="36" t="s">
        <v>55</v>
      </c>
      <c r="E24" s="37" t="s">
        <v>353</v>
      </c>
    </row>
    <row r="25" spans="1:5" ht="12.75">
      <c r="A25" t="s">
        <v>57</v>
      </c>
      <c r="E25" s="35" t="s">
        <v>144</v>
      </c>
    </row>
    <row r="26" spans="1:16" ht="12.75">
      <c r="A26" s="25" t="s">
        <v>49</v>
      </c>
      <c r="B26" s="29" t="s">
        <v>39</v>
      </c>
      <c r="C26" s="29" t="s">
        <v>354</v>
      </c>
      <c r="D26" s="25" t="s">
        <v>51</v>
      </c>
      <c r="E26" s="30" t="s">
        <v>355</v>
      </c>
      <c r="F26" s="31" t="s">
        <v>117</v>
      </c>
      <c r="G26" s="32">
        <v>3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38.25">
      <c r="A28" s="36" t="s">
        <v>55</v>
      </c>
      <c r="E28" s="37" t="s">
        <v>356</v>
      </c>
    </row>
    <row r="29" spans="1:5" ht="63.75">
      <c r="A29" t="s">
        <v>57</v>
      </c>
      <c r="E29" s="35" t="s">
        <v>149</v>
      </c>
    </row>
    <row r="30" spans="1:16" ht="12.75">
      <c r="A30" s="25" t="s">
        <v>49</v>
      </c>
      <c r="B30" s="29" t="s">
        <v>41</v>
      </c>
      <c r="C30" s="29" t="s">
        <v>145</v>
      </c>
      <c r="D30" s="25" t="s">
        <v>51</v>
      </c>
      <c r="E30" s="30" t="s">
        <v>146</v>
      </c>
      <c r="F30" s="31" t="s">
        <v>147</v>
      </c>
      <c r="G30" s="32">
        <v>26.72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12.75">
      <c r="A31" s="34" t="s">
        <v>54</v>
      </c>
      <c r="E31" s="35" t="s">
        <v>51</v>
      </c>
    </row>
    <row r="32" spans="1:5" ht="76.5">
      <c r="A32" s="36" t="s">
        <v>55</v>
      </c>
      <c r="E32" s="37" t="s">
        <v>357</v>
      </c>
    </row>
    <row r="33" spans="1:5" ht="63.75">
      <c r="A33" t="s">
        <v>57</v>
      </c>
      <c r="E33" s="35" t="s">
        <v>149</v>
      </c>
    </row>
    <row r="34" spans="1:16" ht="12.75">
      <c r="A34" s="25" t="s">
        <v>49</v>
      </c>
      <c r="B34" s="29" t="s">
        <v>75</v>
      </c>
      <c r="C34" s="29" t="s">
        <v>150</v>
      </c>
      <c r="D34" s="25" t="s">
        <v>51</v>
      </c>
      <c r="E34" s="30" t="s">
        <v>151</v>
      </c>
      <c r="F34" s="31" t="s">
        <v>147</v>
      </c>
      <c r="G34" s="32">
        <v>187.8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54</v>
      </c>
      <c r="E35" s="35" t="s">
        <v>51</v>
      </c>
    </row>
    <row r="36" spans="1:5" ht="76.5">
      <c r="A36" s="36" t="s">
        <v>55</v>
      </c>
      <c r="E36" s="37" t="s">
        <v>358</v>
      </c>
    </row>
    <row r="37" spans="1:5" ht="63.75">
      <c r="A37" t="s">
        <v>57</v>
      </c>
      <c r="E37" s="35" t="s">
        <v>149</v>
      </c>
    </row>
    <row r="38" spans="1:16" ht="12.75">
      <c r="A38" s="25" t="s">
        <v>49</v>
      </c>
      <c r="B38" s="29" t="s">
        <v>78</v>
      </c>
      <c r="C38" s="29" t="s">
        <v>153</v>
      </c>
      <c r="D38" s="25" t="s">
        <v>51</v>
      </c>
      <c r="E38" s="30" t="s">
        <v>154</v>
      </c>
      <c r="F38" s="31" t="s">
        <v>155</v>
      </c>
      <c r="G38" s="32">
        <v>26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2.75">
      <c r="A40" s="36" t="s">
        <v>55</v>
      </c>
      <c r="E40" s="37" t="s">
        <v>359</v>
      </c>
    </row>
    <row r="41" spans="1:5" ht="63.75">
      <c r="A41" t="s">
        <v>57</v>
      </c>
      <c r="E41" s="35" t="s">
        <v>149</v>
      </c>
    </row>
    <row r="42" spans="1:16" ht="12.75">
      <c r="A42" s="25" t="s">
        <v>49</v>
      </c>
      <c r="B42" s="29" t="s">
        <v>44</v>
      </c>
      <c r="C42" s="29" t="s">
        <v>157</v>
      </c>
      <c r="D42" s="25" t="s">
        <v>51</v>
      </c>
      <c r="E42" s="30" t="s">
        <v>158</v>
      </c>
      <c r="F42" s="31" t="s">
        <v>147</v>
      </c>
      <c r="G42" s="32">
        <v>588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54</v>
      </c>
      <c r="E43" s="35" t="s">
        <v>51</v>
      </c>
    </row>
    <row r="44" spans="1:5" ht="140.25">
      <c r="A44" s="36" t="s">
        <v>55</v>
      </c>
      <c r="E44" s="37" t="s">
        <v>360</v>
      </c>
    </row>
    <row r="45" spans="1:5" ht="318.75">
      <c r="A45" t="s">
        <v>57</v>
      </c>
      <c r="E45" s="35" t="s">
        <v>160</v>
      </c>
    </row>
    <row r="46" spans="1:16" ht="12.75">
      <c r="A46" s="25" t="s">
        <v>49</v>
      </c>
      <c r="B46" s="29" t="s">
        <v>46</v>
      </c>
      <c r="C46" s="29" t="s">
        <v>161</v>
      </c>
      <c r="D46" s="25" t="s">
        <v>51</v>
      </c>
      <c r="E46" s="30" t="s">
        <v>162</v>
      </c>
      <c r="F46" s="31" t="s">
        <v>147</v>
      </c>
      <c r="G46" s="32">
        <v>998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54</v>
      </c>
      <c r="E47" s="35" t="s">
        <v>51</v>
      </c>
    </row>
    <row r="48" spans="1:5" ht="38.25">
      <c r="A48" s="36" t="s">
        <v>55</v>
      </c>
      <c r="E48" s="37" t="s">
        <v>361</v>
      </c>
    </row>
    <row r="49" spans="1:5" ht="318.75">
      <c r="A49" t="s">
        <v>57</v>
      </c>
      <c r="E49" s="35" t="s">
        <v>160</v>
      </c>
    </row>
    <row r="50" spans="1:16" ht="12.75">
      <c r="A50" s="25" t="s">
        <v>49</v>
      </c>
      <c r="B50" s="29" t="s">
        <v>89</v>
      </c>
      <c r="C50" s="29" t="s">
        <v>164</v>
      </c>
      <c r="D50" s="25" t="s">
        <v>51</v>
      </c>
      <c r="E50" s="30" t="s">
        <v>165</v>
      </c>
      <c r="F50" s="31" t="s">
        <v>147</v>
      </c>
      <c r="G50" s="32">
        <v>406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38.25">
      <c r="A52" s="36" t="s">
        <v>55</v>
      </c>
      <c r="E52" s="37" t="s">
        <v>362</v>
      </c>
    </row>
    <row r="53" spans="1:5" ht="318.75">
      <c r="A53" t="s">
        <v>57</v>
      </c>
      <c r="E53" s="35" t="s">
        <v>160</v>
      </c>
    </row>
    <row r="54" spans="1:16" ht="12.75">
      <c r="A54" s="25" t="s">
        <v>49</v>
      </c>
      <c r="B54" s="29" t="s">
        <v>94</v>
      </c>
      <c r="C54" s="29" t="s">
        <v>363</v>
      </c>
      <c r="D54" s="25" t="s">
        <v>51</v>
      </c>
      <c r="E54" s="30" t="s">
        <v>364</v>
      </c>
      <c r="F54" s="31" t="s">
        <v>155</v>
      </c>
      <c r="G54" s="32">
        <v>99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63.75">
      <c r="A56" s="36" t="s">
        <v>55</v>
      </c>
      <c r="E56" s="37" t="s">
        <v>365</v>
      </c>
    </row>
    <row r="57" spans="1:5" ht="25.5">
      <c r="A57" t="s">
        <v>57</v>
      </c>
      <c r="E57" s="35" t="s">
        <v>170</v>
      </c>
    </row>
    <row r="58" spans="1:16" ht="12.75">
      <c r="A58" s="25" t="s">
        <v>49</v>
      </c>
      <c r="B58" s="29" t="s">
        <v>174</v>
      </c>
      <c r="C58" s="29" t="s">
        <v>167</v>
      </c>
      <c r="D58" s="25" t="s">
        <v>51</v>
      </c>
      <c r="E58" s="30" t="s">
        <v>168</v>
      </c>
      <c r="F58" s="31" t="s">
        <v>147</v>
      </c>
      <c r="G58" s="32">
        <v>2.15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140.25">
      <c r="A60" s="36" t="s">
        <v>55</v>
      </c>
      <c r="E60" s="37" t="s">
        <v>366</v>
      </c>
    </row>
    <row r="61" spans="1:5" ht="25.5">
      <c r="A61" t="s">
        <v>57</v>
      </c>
      <c r="E61" s="35" t="s">
        <v>170</v>
      </c>
    </row>
    <row r="62" spans="1:16" ht="12.75">
      <c r="A62" s="25" t="s">
        <v>49</v>
      </c>
      <c r="B62" s="29" t="s">
        <v>179</v>
      </c>
      <c r="C62" s="29" t="s">
        <v>367</v>
      </c>
      <c r="D62" s="25" t="s">
        <v>51</v>
      </c>
      <c r="E62" s="30" t="s">
        <v>172</v>
      </c>
      <c r="F62" s="31" t="s">
        <v>155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54</v>
      </c>
      <c r="E63" s="35" t="s">
        <v>51</v>
      </c>
    </row>
    <row r="64" spans="1:5" ht="38.25">
      <c r="A64" s="36" t="s">
        <v>55</v>
      </c>
      <c r="E64" s="37" t="s">
        <v>368</v>
      </c>
    </row>
    <row r="65" spans="1:5" ht="25.5">
      <c r="A65" t="s">
        <v>57</v>
      </c>
      <c r="E65" s="35" t="s">
        <v>170</v>
      </c>
    </row>
    <row r="66" spans="1:16" ht="12.75">
      <c r="A66" s="25" t="s">
        <v>49</v>
      </c>
      <c r="B66" s="29" t="s">
        <v>183</v>
      </c>
      <c r="C66" s="29" t="s">
        <v>175</v>
      </c>
      <c r="D66" s="25" t="s">
        <v>51</v>
      </c>
      <c r="E66" s="30" t="s">
        <v>176</v>
      </c>
      <c r="F66" s="31" t="s">
        <v>147</v>
      </c>
      <c r="G66" s="32">
        <v>9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2.75">
      <c r="A67" s="34" t="s">
        <v>54</v>
      </c>
      <c r="E67" s="35" t="s">
        <v>51</v>
      </c>
    </row>
    <row r="68" spans="1:5" ht="38.25">
      <c r="A68" s="36" t="s">
        <v>55</v>
      </c>
      <c r="E68" s="37" t="s">
        <v>369</v>
      </c>
    </row>
    <row r="69" spans="1:5" ht="267.75">
      <c r="A69" t="s">
        <v>57</v>
      </c>
      <c r="E69" s="35" t="s">
        <v>178</v>
      </c>
    </row>
    <row r="70" spans="1:16" ht="12.75">
      <c r="A70" s="25" t="s">
        <v>49</v>
      </c>
      <c r="B70" s="29" t="s">
        <v>188</v>
      </c>
      <c r="C70" s="29" t="s">
        <v>180</v>
      </c>
      <c r="D70" s="25" t="s">
        <v>51</v>
      </c>
      <c r="E70" s="30" t="s">
        <v>181</v>
      </c>
      <c r="F70" s="31" t="s">
        <v>147</v>
      </c>
      <c r="G70" s="32">
        <v>579</v>
      </c>
      <c r="H70" s="33">
        <v>0</v>
      </c>
      <c r="I70" s="33">
        <f>ROUND(ROUND(H70,2)*ROUND(G70,3),2)</f>
      </c>
      <c r="O70">
        <f>(I70*21)/100</f>
      </c>
      <c r="P70" t="s">
        <v>27</v>
      </c>
    </row>
    <row r="71" spans="1:5" ht="12.75">
      <c r="A71" s="34" t="s">
        <v>54</v>
      </c>
      <c r="E71" s="35" t="s">
        <v>51</v>
      </c>
    </row>
    <row r="72" spans="1:5" ht="25.5">
      <c r="A72" s="36" t="s">
        <v>55</v>
      </c>
      <c r="E72" s="37" t="s">
        <v>370</v>
      </c>
    </row>
    <row r="73" spans="1:5" ht="267.75">
      <c r="A73" t="s">
        <v>57</v>
      </c>
      <c r="E73" s="35" t="s">
        <v>178</v>
      </c>
    </row>
    <row r="74" spans="1:16" ht="25.5">
      <c r="A74" s="25" t="s">
        <v>49</v>
      </c>
      <c r="B74" s="29" t="s">
        <v>193</v>
      </c>
      <c r="C74" s="29" t="s">
        <v>184</v>
      </c>
      <c r="D74" s="25" t="s">
        <v>51</v>
      </c>
      <c r="E74" s="30" t="s">
        <v>185</v>
      </c>
      <c r="F74" s="31" t="s">
        <v>147</v>
      </c>
      <c r="G74" s="32">
        <v>135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54</v>
      </c>
      <c r="E75" s="35" t="s">
        <v>51</v>
      </c>
    </row>
    <row r="76" spans="1:5" ht="51">
      <c r="A76" s="36" t="s">
        <v>55</v>
      </c>
      <c r="E76" s="37" t="s">
        <v>371</v>
      </c>
    </row>
    <row r="77" spans="1:5" ht="280.5">
      <c r="A77" t="s">
        <v>57</v>
      </c>
      <c r="E77" s="35" t="s">
        <v>187</v>
      </c>
    </row>
    <row r="78" spans="1:16" ht="12.75">
      <c r="A78" s="25" t="s">
        <v>49</v>
      </c>
      <c r="B78" s="29" t="s">
        <v>198</v>
      </c>
      <c r="C78" s="29" t="s">
        <v>189</v>
      </c>
      <c r="D78" s="25" t="s">
        <v>51</v>
      </c>
      <c r="E78" s="30" t="s">
        <v>190</v>
      </c>
      <c r="F78" s="31" t="s">
        <v>117</v>
      </c>
      <c r="G78" s="32">
        <v>24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12.75">
      <c r="A79" s="34" t="s">
        <v>54</v>
      </c>
      <c r="E79" s="35" t="s">
        <v>51</v>
      </c>
    </row>
    <row r="80" spans="1:5" ht="89.25">
      <c r="A80" s="36" t="s">
        <v>55</v>
      </c>
      <c r="E80" s="37" t="s">
        <v>191</v>
      </c>
    </row>
    <row r="81" spans="1:5" ht="25.5">
      <c r="A81" t="s">
        <v>57</v>
      </c>
      <c r="E81" s="35" t="s">
        <v>192</v>
      </c>
    </row>
    <row r="82" spans="1:16" ht="12.75">
      <c r="A82" s="25" t="s">
        <v>49</v>
      </c>
      <c r="B82" s="29" t="s">
        <v>203</v>
      </c>
      <c r="C82" s="29" t="s">
        <v>194</v>
      </c>
      <c r="D82" s="25" t="s">
        <v>51</v>
      </c>
      <c r="E82" s="30" t="s">
        <v>195</v>
      </c>
      <c r="F82" s="31" t="s">
        <v>147</v>
      </c>
      <c r="G82" s="32">
        <v>406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12.75">
      <c r="A83" s="34" t="s">
        <v>54</v>
      </c>
      <c r="E83" s="35" t="s">
        <v>51</v>
      </c>
    </row>
    <row r="84" spans="1:5" ht="12.75">
      <c r="A84" s="36" t="s">
        <v>55</v>
      </c>
      <c r="E84" s="37" t="s">
        <v>372</v>
      </c>
    </row>
    <row r="85" spans="1:5" ht="38.25">
      <c r="A85" t="s">
        <v>57</v>
      </c>
      <c r="E85" s="35" t="s">
        <v>197</v>
      </c>
    </row>
    <row r="86" spans="1:16" ht="12.75">
      <c r="A86" s="25" t="s">
        <v>49</v>
      </c>
      <c r="B86" s="29" t="s">
        <v>208</v>
      </c>
      <c r="C86" s="29" t="s">
        <v>199</v>
      </c>
      <c r="D86" s="25" t="s">
        <v>51</v>
      </c>
      <c r="E86" s="30" t="s">
        <v>200</v>
      </c>
      <c r="F86" s="31" t="s">
        <v>117</v>
      </c>
      <c r="G86" s="32">
        <v>25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76.5">
      <c r="A88" s="36" t="s">
        <v>55</v>
      </c>
      <c r="E88" s="37" t="s">
        <v>373</v>
      </c>
    </row>
    <row r="89" spans="1:5" ht="38.25">
      <c r="A89" t="s">
        <v>57</v>
      </c>
      <c r="E89" s="35" t="s">
        <v>202</v>
      </c>
    </row>
    <row r="90" spans="1:16" ht="12.75">
      <c r="A90" s="25" t="s">
        <v>49</v>
      </c>
      <c r="B90" s="29" t="s">
        <v>213</v>
      </c>
      <c r="C90" s="29" t="s">
        <v>204</v>
      </c>
      <c r="D90" s="25" t="s">
        <v>51</v>
      </c>
      <c r="E90" s="30" t="s">
        <v>205</v>
      </c>
      <c r="F90" s="31" t="s">
        <v>117</v>
      </c>
      <c r="G90" s="32">
        <v>3883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12.75">
      <c r="A91" s="34" t="s">
        <v>54</v>
      </c>
      <c r="E91" s="35" t="s">
        <v>51</v>
      </c>
    </row>
    <row r="92" spans="1:5" ht="127.5">
      <c r="A92" s="36" t="s">
        <v>55</v>
      </c>
      <c r="E92" s="37" t="s">
        <v>374</v>
      </c>
    </row>
    <row r="93" spans="1:5" ht="25.5">
      <c r="A93" t="s">
        <v>57</v>
      </c>
      <c r="E93" s="35" t="s">
        <v>207</v>
      </c>
    </row>
    <row r="94" spans="1:16" ht="12.75">
      <c r="A94" s="25" t="s">
        <v>49</v>
      </c>
      <c r="B94" s="29" t="s">
        <v>218</v>
      </c>
      <c r="C94" s="29" t="s">
        <v>209</v>
      </c>
      <c r="D94" s="25" t="s">
        <v>51</v>
      </c>
      <c r="E94" s="30" t="s">
        <v>210</v>
      </c>
      <c r="F94" s="31" t="s">
        <v>117</v>
      </c>
      <c r="G94" s="32">
        <v>11649</v>
      </c>
      <c r="H94" s="33">
        <v>0</v>
      </c>
      <c r="I94" s="33">
        <f>ROUND(ROUND(H94,2)*ROUND(G94,3),2)</f>
      </c>
      <c r="O94">
        <f>(I94*21)/100</f>
      </c>
      <c r="P94" t="s">
        <v>27</v>
      </c>
    </row>
    <row r="95" spans="1:5" ht="12.75">
      <c r="A95" s="34" t="s">
        <v>54</v>
      </c>
      <c r="E95" s="35" t="s">
        <v>51</v>
      </c>
    </row>
    <row r="96" spans="1:5" ht="127.5">
      <c r="A96" s="36" t="s">
        <v>55</v>
      </c>
      <c r="E96" s="37" t="s">
        <v>375</v>
      </c>
    </row>
    <row r="97" spans="1:5" ht="25.5">
      <c r="A97" t="s">
        <v>57</v>
      </c>
      <c r="E97" s="35" t="s">
        <v>212</v>
      </c>
    </row>
    <row r="98" spans="1:16" ht="12.75">
      <c r="A98" s="25" t="s">
        <v>49</v>
      </c>
      <c r="B98" s="29" t="s">
        <v>224</v>
      </c>
      <c r="C98" s="29" t="s">
        <v>214</v>
      </c>
      <c r="D98" s="25" t="s">
        <v>51</v>
      </c>
      <c r="E98" s="30" t="s">
        <v>215</v>
      </c>
      <c r="F98" s="31" t="s">
        <v>117</v>
      </c>
      <c r="G98" s="32">
        <v>3858</v>
      </c>
      <c r="H98" s="33">
        <v>0</v>
      </c>
      <c r="I98" s="33">
        <f>ROUND(ROUND(H98,2)*ROUND(G98,3),2)</f>
      </c>
      <c r="O98">
        <f>(I98*21)/100</f>
      </c>
      <c r="P98" t="s">
        <v>27</v>
      </c>
    </row>
    <row r="99" spans="1:5" ht="12.75">
      <c r="A99" s="34" t="s">
        <v>54</v>
      </c>
      <c r="E99" s="35" t="s">
        <v>51</v>
      </c>
    </row>
    <row r="100" spans="1:5" ht="12.75">
      <c r="A100" s="36" t="s">
        <v>55</v>
      </c>
      <c r="E100" s="37" t="s">
        <v>376</v>
      </c>
    </row>
    <row r="101" spans="1:5" ht="25.5">
      <c r="A101" t="s">
        <v>57</v>
      </c>
      <c r="E101" s="35" t="s">
        <v>217</v>
      </c>
    </row>
    <row r="102" spans="1:16" ht="12.75">
      <c r="A102" s="25" t="s">
        <v>49</v>
      </c>
      <c r="B102" s="29" t="s">
        <v>229</v>
      </c>
      <c r="C102" s="29" t="s">
        <v>377</v>
      </c>
      <c r="D102" s="25" t="s">
        <v>51</v>
      </c>
      <c r="E102" s="30" t="s">
        <v>378</v>
      </c>
      <c r="F102" s="31" t="s">
        <v>97</v>
      </c>
      <c r="G102" s="32">
        <v>90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12.75">
      <c r="A103" s="34" t="s">
        <v>54</v>
      </c>
      <c r="E103" s="35" t="s">
        <v>51</v>
      </c>
    </row>
    <row r="104" spans="1:5" ht="12.75">
      <c r="A104" s="36" t="s">
        <v>55</v>
      </c>
      <c r="E104" s="37" t="s">
        <v>379</v>
      </c>
    </row>
    <row r="105" spans="1:5" ht="76.5">
      <c r="A105" t="s">
        <v>57</v>
      </c>
      <c r="E105" s="35" t="s">
        <v>380</v>
      </c>
    </row>
    <row r="106" spans="1:18" ht="12.75" customHeight="1">
      <c r="A106" s="6" t="s">
        <v>47</v>
      </c>
      <c r="B106" s="6"/>
      <c r="C106" s="39" t="s">
        <v>27</v>
      </c>
      <c r="D106" s="6"/>
      <c r="E106" s="27" t="s">
        <v>223</v>
      </c>
      <c r="F106" s="6"/>
      <c r="G106" s="6"/>
      <c r="H106" s="6"/>
      <c r="I106" s="40">
        <f>0+Q106</f>
      </c>
      <c r="O106">
        <f>0+R106</f>
      </c>
      <c r="Q106">
        <f>0+I107+I111</f>
      </c>
      <c r="R106">
        <f>0+O107+O111</f>
      </c>
    </row>
    <row r="107" spans="1:16" ht="25.5">
      <c r="A107" s="25" t="s">
        <v>49</v>
      </c>
      <c r="B107" s="29" t="s">
        <v>234</v>
      </c>
      <c r="C107" s="29" t="s">
        <v>225</v>
      </c>
      <c r="D107" s="25" t="s">
        <v>51</v>
      </c>
      <c r="E107" s="30" t="s">
        <v>226</v>
      </c>
      <c r="F107" s="31" t="s">
        <v>117</v>
      </c>
      <c r="G107" s="32">
        <v>1720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12.75">
      <c r="A108" s="34" t="s">
        <v>54</v>
      </c>
      <c r="E108" s="35" t="s">
        <v>51</v>
      </c>
    </row>
    <row r="109" spans="1:5" ht="89.25">
      <c r="A109" s="36" t="s">
        <v>55</v>
      </c>
      <c r="E109" s="37" t="s">
        <v>381</v>
      </c>
    </row>
    <row r="110" spans="1:5" ht="12.75">
      <c r="A110" t="s">
        <v>57</v>
      </c>
      <c r="E110" s="35" t="s">
        <v>51</v>
      </c>
    </row>
    <row r="111" spans="1:16" ht="12.75">
      <c r="A111" s="25" t="s">
        <v>49</v>
      </c>
      <c r="B111" s="29" t="s">
        <v>239</v>
      </c>
      <c r="C111" s="29" t="s">
        <v>382</v>
      </c>
      <c r="D111" s="25" t="s">
        <v>51</v>
      </c>
      <c r="E111" s="30" t="s">
        <v>383</v>
      </c>
      <c r="F111" s="31" t="s">
        <v>155</v>
      </c>
      <c r="G111" s="32">
        <v>8.4</v>
      </c>
      <c r="H111" s="33">
        <v>0</v>
      </c>
      <c r="I111" s="33">
        <f>ROUND(ROUND(H111,2)*ROUND(G111,3),2)</f>
      </c>
      <c r="O111">
        <f>(I111*21)/100</f>
      </c>
      <c r="P111" t="s">
        <v>27</v>
      </c>
    </row>
    <row r="112" spans="1:5" ht="12.75">
      <c r="A112" s="34" t="s">
        <v>54</v>
      </c>
      <c r="E112" s="35" t="s">
        <v>51</v>
      </c>
    </row>
    <row r="113" spans="1:5" ht="51">
      <c r="A113" s="36" t="s">
        <v>55</v>
      </c>
      <c r="E113" s="37" t="s">
        <v>384</v>
      </c>
    </row>
    <row r="114" spans="1:5" ht="63.75">
      <c r="A114" t="s">
        <v>57</v>
      </c>
      <c r="E114" s="35" t="s">
        <v>385</v>
      </c>
    </row>
    <row r="115" spans="1:18" ht="12.75" customHeight="1">
      <c r="A115" s="6" t="s">
        <v>47</v>
      </c>
      <c r="B115" s="6"/>
      <c r="C115" s="39" t="s">
        <v>26</v>
      </c>
      <c r="D115" s="6"/>
      <c r="E115" s="27" t="s">
        <v>386</v>
      </c>
      <c r="F115" s="6"/>
      <c r="G115" s="6"/>
      <c r="H115" s="6"/>
      <c r="I115" s="40">
        <f>0+Q115</f>
      </c>
      <c r="O115">
        <f>0+R115</f>
      </c>
      <c r="Q115">
        <f>0+I116+I120</f>
      </c>
      <c r="R115">
        <f>0+O116+O120</f>
      </c>
    </row>
    <row r="116" spans="1:16" ht="12.75">
      <c r="A116" s="25" t="s">
        <v>49</v>
      </c>
      <c r="B116" s="29" t="s">
        <v>245</v>
      </c>
      <c r="C116" s="29" t="s">
        <v>387</v>
      </c>
      <c r="D116" s="25" t="s">
        <v>51</v>
      </c>
      <c r="E116" s="30" t="s">
        <v>388</v>
      </c>
      <c r="F116" s="31" t="s">
        <v>147</v>
      </c>
      <c r="G116" s="32">
        <v>2.5</v>
      </c>
      <c r="H116" s="33">
        <v>0</v>
      </c>
      <c r="I116" s="33">
        <f>ROUND(ROUND(H116,2)*ROUND(G116,3),2)</f>
      </c>
      <c r="O116">
        <f>(I116*21)/100</f>
      </c>
      <c r="P116" t="s">
        <v>27</v>
      </c>
    </row>
    <row r="117" spans="1:5" ht="12.75">
      <c r="A117" s="34" t="s">
        <v>54</v>
      </c>
      <c r="E117" s="35" t="s">
        <v>51</v>
      </c>
    </row>
    <row r="118" spans="1:5" ht="51">
      <c r="A118" s="36" t="s">
        <v>55</v>
      </c>
      <c r="E118" s="37" t="s">
        <v>389</v>
      </c>
    </row>
    <row r="119" spans="1:5" ht="382.5">
      <c r="A119" t="s">
        <v>57</v>
      </c>
      <c r="E119" s="35" t="s">
        <v>390</v>
      </c>
    </row>
    <row r="120" spans="1:16" ht="12.75">
      <c r="A120" s="25" t="s">
        <v>49</v>
      </c>
      <c r="B120" s="29" t="s">
        <v>250</v>
      </c>
      <c r="C120" s="29" t="s">
        <v>391</v>
      </c>
      <c r="D120" s="25" t="s">
        <v>51</v>
      </c>
      <c r="E120" s="30" t="s">
        <v>392</v>
      </c>
      <c r="F120" s="31" t="s">
        <v>104</v>
      </c>
      <c r="G120" s="32">
        <v>0.625</v>
      </c>
      <c r="H120" s="33">
        <v>0</v>
      </c>
      <c r="I120" s="33">
        <f>ROUND(ROUND(H120,2)*ROUND(G120,3),2)</f>
      </c>
      <c r="O120">
        <f>(I120*21)/100</f>
      </c>
      <c r="P120" t="s">
        <v>27</v>
      </c>
    </row>
    <row r="121" spans="1:5" ht="12.75">
      <c r="A121" s="34" t="s">
        <v>54</v>
      </c>
      <c r="E121" s="35" t="s">
        <v>51</v>
      </c>
    </row>
    <row r="122" spans="1:5" ht="25.5">
      <c r="A122" s="36" t="s">
        <v>55</v>
      </c>
      <c r="E122" s="37" t="s">
        <v>393</v>
      </c>
    </row>
    <row r="123" spans="1:5" ht="242.25">
      <c r="A123" t="s">
        <v>57</v>
      </c>
      <c r="E123" s="35" t="s">
        <v>394</v>
      </c>
    </row>
    <row r="124" spans="1:18" ht="12.75" customHeight="1">
      <c r="A124" s="6" t="s">
        <v>47</v>
      </c>
      <c r="B124" s="6"/>
      <c r="C124" s="39" t="s">
        <v>37</v>
      </c>
      <c r="D124" s="6"/>
      <c r="E124" s="27" t="s">
        <v>228</v>
      </c>
      <c r="F124" s="6"/>
      <c r="G124" s="6"/>
      <c r="H124" s="6"/>
      <c r="I124" s="40">
        <f>0+Q124</f>
      </c>
      <c r="O124">
        <f>0+R124</f>
      </c>
      <c r="Q124">
        <f>0+I125+I129+I133+I137+I141</f>
      </c>
      <c r="R124">
        <f>0+O125+O129+O133+O137+O141</f>
      </c>
    </row>
    <row r="125" spans="1:16" ht="12.75">
      <c r="A125" s="25" t="s">
        <v>49</v>
      </c>
      <c r="B125" s="29" t="s">
        <v>255</v>
      </c>
      <c r="C125" s="29" t="s">
        <v>230</v>
      </c>
      <c r="D125" s="25" t="s">
        <v>51</v>
      </c>
      <c r="E125" s="30" t="s">
        <v>231</v>
      </c>
      <c r="F125" s="31" t="s">
        <v>147</v>
      </c>
      <c r="G125" s="32">
        <v>35.9</v>
      </c>
      <c r="H125" s="33">
        <v>0</v>
      </c>
      <c r="I125" s="33">
        <f>ROUND(ROUND(H125,2)*ROUND(G125,3),2)</f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51</v>
      </c>
    </row>
    <row r="127" spans="1:5" ht="178.5">
      <c r="A127" s="36" t="s">
        <v>55</v>
      </c>
      <c r="E127" s="37" t="s">
        <v>395</v>
      </c>
    </row>
    <row r="128" spans="1:5" ht="369.75">
      <c r="A128" t="s">
        <v>57</v>
      </c>
      <c r="E128" s="35" t="s">
        <v>233</v>
      </c>
    </row>
    <row r="129" spans="1:16" ht="12.75">
      <c r="A129" s="25" t="s">
        <v>49</v>
      </c>
      <c r="B129" s="29" t="s">
        <v>259</v>
      </c>
      <c r="C129" s="29" t="s">
        <v>396</v>
      </c>
      <c r="D129" s="25" t="s">
        <v>51</v>
      </c>
      <c r="E129" s="30" t="s">
        <v>397</v>
      </c>
      <c r="F129" s="31" t="s">
        <v>398</v>
      </c>
      <c r="G129" s="32">
        <v>13.272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54</v>
      </c>
      <c r="E130" s="35" t="s">
        <v>51</v>
      </c>
    </row>
    <row r="131" spans="1:5" ht="76.5">
      <c r="A131" s="36" t="s">
        <v>55</v>
      </c>
      <c r="E131" s="37" t="s">
        <v>399</v>
      </c>
    </row>
    <row r="132" spans="1:5" ht="178.5">
      <c r="A132" t="s">
        <v>57</v>
      </c>
      <c r="E132" s="35" t="s">
        <v>400</v>
      </c>
    </row>
    <row r="133" spans="1:16" ht="25.5">
      <c r="A133" s="25" t="s">
        <v>49</v>
      </c>
      <c r="B133" s="29" t="s">
        <v>264</v>
      </c>
      <c r="C133" s="29" t="s">
        <v>401</v>
      </c>
      <c r="D133" s="25" t="s">
        <v>51</v>
      </c>
      <c r="E133" s="30" t="s">
        <v>402</v>
      </c>
      <c r="F133" s="31" t="s">
        <v>147</v>
      </c>
      <c r="G133" s="32">
        <v>0.3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54</v>
      </c>
      <c r="E134" s="35" t="s">
        <v>51</v>
      </c>
    </row>
    <row r="135" spans="1:5" ht="51">
      <c r="A135" s="36" t="s">
        <v>55</v>
      </c>
      <c r="E135" s="37" t="s">
        <v>403</v>
      </c>
    </row>
    <row r="136" spans="1:5" ht="409.5">
      <c r="A136" t="s">
        <v>57</v>
      </c>
      <c r="E136" s="35" t="s">
        <v>404</v>
      </c>
    </row>
    <row r="137" spans="1:16" ht="12.75">
      <c r="A137" s="25" t="s">
        <v>49</v>
      </c>
      <c r="B137" s="29" t="s">
        <v>269</v>
      </c>
      <c r="C137" s="29" t="s">
        <v>235</v>
      </c>
      <c r="D137" s="25" t="s">
        <v>51</v>
      </c>
      <c r="E137" s="30" t="s">
        <v>236</v>
      </c>
      <c r="F137" s="31" t="s">
        <v>147</v>
      </c>
      <c r="G137" s="32">
        <v>1.95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51</v>
      </c>
    </row>
    <row r="139" spans="1:5" ht="63.75">
      <c r="A139" s="36" t="s">
        <v>55</v>
      </c>
      <c r="E139" s="37" t="s">
        <v>405</v>
      </c>
    </row>
    <row r="140" spans="1:5" ht="102">
      <c r="A140" t="s">
        <v>57</v>
      </c>
      <c r="E140" s="35" t="s">
        <v>238</v>
      </c>
    </row>
    <row r="141" spans="1:16" ht="12.75">
      <c r="A141" s="25" t="s">
        <v>49</v>
      </c>
      <c r="B141" s="29" t="s">
        <v>273</v>
      </c>
      <c r="C141" s="29" t="s">
        <v>240</v>
      </c>
      <c r="D141" s="25" t="s">
        <v>51</v>
      </c>
      <c r="E141" s="30" t="s">
        <v>241</v>
      </c>
      <c r="F141" s="31" t="s">
        <v>117</v>
      </c>
      <c r="G141" s="32">
        <v>16</v>
      </c>
      <c r="H141" s="33">
        <v>0</v>
      </c>
      <c r="I141" s="33">
        <f>ROUND(ROUND(H141,2)*ROUND(G141,3),2)</f>
      </c>
      <c r="O141">
        <f>(I141*21)/100</f>
      </c>
      <c r="P141" t="s">
        <v>27</v>
      </c>
    </row>
    <row r="142" spans="1:5" ht="12.75">
      <c r="A142" s="34" t="s">
        <v>54</v>
      </c>
      <c r="E142" s="35" t="s">
        <v>51</v>
      </c>
    </row>
    <row r="143" spans="1:5" ht="102">
      <c r="A143" s="36" t="s">
        <v>55</v>
      </c>
      <c r="E143" s="37" t="s">
        <v>406</v>
      </c>
    </row>
    <row r="144" spans="1:5" ht="89.25">
      <c r="A144" t="s">
        <v>57</v>
      </c>
      <c r="E144" s="35" t="s">
        <v>243</v>
      </c>
    </row>
    <row r="145" spans="1:18" ht="12.75" customHeight="1">
      <c r="A145" s="6" t="s">
        <v>47</v>
      </c>
      <c r="B145" s="6"/>
      <c r="C145" s="39" t="s">
        <v>39</v>
      </c>
      <c r="D145" s="6"/>
      <c r="E145" s="27" t="s">
        <v>244</v>
      </c>
      <c r="F145" s="6"/>
      <c r="G145" s="6"/>
      <c r="H145" s="6"/>
      <c r="I145" s="40">
        <f>0+Q145</f>
      </c>
      <c r="O145">
        <f>0+R145</f>
      </c>
      <c r="Q145">
        <f>0+I146+I150+I154+I158+I162+I166+I170</f>
      </c>
      <c r="R145">
        <f>0+O146+O150+O154+O158+O162+O166+O170</f>
      </c>
    </row>
    <row r="146" spans="1:16" ht="12.75">
      <c r="A146" s="25" t="s">
        <v>49</v>
      </c>
      <c r="B146" s="29" t="s">
        <v>278</v>
      </c>
      <c r="C146" s="29" t="s">
        <v>246</v>
      </c>
      <c r="D146" s="25" t="s">
        <v>51</v>
      </c>
      <c r="E146" s="30" t="s">
        <v>247</v>
      </c>
      <c r="F146" s="31" t="s">
        <v>147</v>
      </c>
      <c r="G146" s="32">
        <v>271</v>
      </c>
      <c r="H146" s="33">
        <v>0</v>
      </c>
      <c r="I146" s="33">
        <f>ROUND(ROUND(H146,2)*ROUND(G146,3),2)</f>
      </c>
      <c r="O146">
        <f>(I146*21)/100</f>
      </c>
      <c r="P146" t="s">
        <v>27</v>
      </c>
    </row>
    <row r="147" spans="1:5" ht="12.75">
      <c r="A147" s="34" t="s">
        <v>54</v>
      </c>
      <c r="E147" s="35" t="s">
        <v>51</v>
      </c>
    </row>
    <row r="148" spans="1:5" ht="12.75">
      <c r="A148" s="36" t="s">
        <v>55</v>
      </c>
      <c r="E148" s="37" t="s">
        <v>407</v>
      </c>
    </row>
    <row r="149" spans="1:5" ht="102">
      <c r="A149" t="s">
        <v>57</v>
      </c>
      <c r="E149" s="35" t="s">
        <v>249</v>
      </c>
    </row>
    <row r="150" spans="1:16" ht="12.75">
      <c r="A150" s="25" t="s">
        <v>49</v>
      </c>
      <c r="B150" s="29" t="s">
        <v>283</v>
      </c>
      <c r="C150" s="29" t="s">
        <v>251</v>
      </c>
      <c r="D150" s="25" t="s">
        <v>51</v>
      </c>
      <c r="E150" s="30" t="s">
        <v>252</v>
      </c>
      <c r="F150" s="31" t="s">
        <v>117</v>
      </c>
      <c r="G150" s="32">
        <v>3186</v>
      </c>
      <c r="H150" s="33">
        <v>0</v>
      </c>
      <c r="I150" s="33">
        <f>ROUND(ROUND(H150,2)*ROUND(G150,3),2)</f>
      </c>
      <c r="O150">
        <f>(I150*21)/100</f>
      </c>
      <c r="P150" t="s">
        <v>27</v>
      </c>
    </row>
    <row r="151" spans="1:5" ht="12.75">
      <c r="A151" s="34" t="s">
        <v>54</v>
      </c>
      <c r="E151" s="35" t="s">
        <v>51</v>
      </c>
    </row>
    <row r="152" spans="1:5" ht="38.25">
      <c r="A152" s="36" t="s">
        <v>55</v>
      </c>
      <c r="E152" s="37" t="s">
        <v>408</v>
      </c>
    </row>
    <row r="153" spans="1:5" ht="51">
      <c r="A153" t="s">
        <v>57</v>
      </c>
      <c r="E153" s="35" t="s">
        <v>254</v>
      </c>
    </row>
    <row r="154" spans="1:16" ht="12.75">
      <c r="A154" s="25" t="s">
        <v>49</v>
      </c>
      <c r="B154" s="29" t="s">
        <v>287</v>
      </c>
      <c r="C154" s="29" t="s">
        <v>256</v>
      </c>
      <c r="D154" s="25" t="s">
        <v>51</v>
      </c>
      <c r="E154" s="30" t="s">
        <v>257</v>
      </c>
      <c r="F154" s="31" t="s">
        <v>117</v>
      </c>
      <c r="G154" s="32">
        <v>1720</v>
      </c>
      <c r="H154" s="33">
        <v>0</v>
      </c>
      <c r="I154" s="33">
        <f>ROUND(ROUND(H154,2)*ROUND(G154,3),2)</f>
      </c>
      <c r="O154">
        <f>(I154*21)/100</f>
      </c>
      <c r="P154" t="s">
        <v>27</v>
      </c>
    </row>
    <row r="155" spans="1:5" ht="12.75">
      <c r="A155" s="34" t="s">
        <v>54</v>
      </c>
      <c r="E155" s="35" t="s">
        <v>51</v>
      </c>
    </row>
    <row r="156" spans="1:5" ht="38.25">
      <c r="A156" s="36" t="s">
        <v>55</v>
      </c>
      <c r="E156" s="37" t="s">
        <v>409</v>
      </c>
    </row>
    <row r="157" spans="1:5" ht="51">
      <c r="A157" t="s">
        <v>57</v>
      </c>
      <c r="E157" s="35" t="s">
        <v>254</v>
      </c>
    </row>
    <row r="158" spans="1:16" ht="12.75">
      <c r="A158" s="25" t="s">
        <v>49</v>
      </c>
      <c r="B158" s="29" t="s">
        <v>292</v>
      </c>
      <c r="C158" s="29" t="s">
        <v>260</v>
      </c>
      <c r="D158" s="25" t="s">
        <v>51</v>
      </c>
      <c r="E158" s="30" t="s">
        <v>261</v>
      </c>
      <c r="F158" s="31" t="s">
        <v>117</v>
      </c>
      <c r="G158" s="32">
        <v>836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12.75">
      <c r="A159" s="34" t="s">
        <v>54</v>
      </c>
      <c r="E159" s="35" t="s">
        <v>51</v>
      </c>
    </row>
    <row r="160" spans="1:5" ht="63.75">
      <c r="A160" s="36" t="s">
        <v>55</v>
      </c>
      <c r="E160" s="37" t="s">
        <v>410</v>
      </c>
    </row>
    <row r="161" spans="1:5" ht="51">
      <c r="A161" t="s">
        <v>57</v>
      </c>
      <c r="E161" s="35" t="s">
        <v>263</v>
      </c>
    </row>
    <row r="162" spans="1:16" ht="25.5">
      <c r="A162" s="25" t="s">
        <v>49</v>
      </c>
      <c r="B162" s="29" t="s">
        <v>296</v>
      </c>
      <c r="C162" s="29" t="s">
        <v>265</v>
      </c>
      <c r="D162" s="25" t="s">
        <v>51</v>
      </c>
      <c r="E162" s="30" t="s">
        <v>266</v>
      </c>
      <c r="F162" s="31" t="s">
        <v>117</v>
      </c>
      <c r="G162" s="32">
        <v>1536</v>
      </c>
      <c r="H162" s="33">
        <v>0</v>
      </c>
      <c r="I162" s="33">
        <f>ROUND(ROUND(H162,2)*ROUND(G162,3),2)</f>
      </c>
      <c r="O162">
        <f>(I162*21)/100</f>
      </c>
      <c r="P162" t="s">
        <v>27</v>
      </c>
    </row>
    <row r="163" spans="1:5" ht="12.75">
      <c r="A163" s="34" t="s">
        <v>54</v>
      </c>
      <c r="E163" s="35" t="s">
        <v>51</v>
      </c>
    </row>
    <row r="164" spans="1:5" ht="12.75">
      <c r="A164" s="36" t="s">
        <v>55</v>
      </c>
      <c r="E164" s="37" t="s">
        <v>411</v>
      </c>
    </row>
    <row r="165" spans="1:5" ht="140.25">
      <c r="A165" t="s">
        <v>57</v>
      </c>
      <c r="E165" s="35" t="s">
        <v>268</v>
      </c>
    </row>
    <row r="166" spans="1:16" ht="12.75">
      <c r="A166" s="25" t="s">
        <v>49</v>
      </c>
      <c r="B166" s="29" t="s">
        <v>300</v>
      </c>
      <c r="C166" s="29" t="s">
        <v>270</v>
      </c>
      <c r="D166" s="25" t="s">
        <v>51</v>
      </c>
      <c r="E166" s="30" t="s">
        <v>271</v>
      </c>
      <c r="F166" s="31" t="s">
        <v>117</v>
      </c>
      <c r="G166" s="32">
        <v>1579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12.75">
      <c r="A167" s="34" t="s">
        <v>54</v>
      </c>
      <c r="E167" s="35" t="s">
        <v>51</v>
      </c>
    </row>
    <row r="168" spans="1:5" ht="12.75">
      <c r="A168" s="36" t="s">
        <v>55</v>
      </c>
      <c r="E168" s="37" t="s">
        <v>412</v>
      </c>
    </row>
    <row r="169" spans="1:5" ht="140.25">
      <c r="A169" t="s">
        <v>57</v>
      </c>
      <c r="E169" s="35" t="s">
        <v>268</v>
      </c>
    </row>
    <row r="170" spans="1:16" ht="12.75">
      <c r="A170" s="25" t="s">
        <v>49</v>
      </c>
      <c r="B170" s="29" t="s">
        <v>305</v>
      </c>
      <c r="C170" s="29" t="s">
        <v>274</v>
      </c>
      <c r="D170" s="25" t="s">
        <v>51</v>
      </c>
      <c r="E170" s="30" t="s">
        <v>275</v>
      </c>
      <c r="F170" s="31" t="s">
        <v>117</v>
      </c>
      <c r="G170" s="32">
        <v>1627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12.75">
      <c r="A171" s="34" t="s">
        <v>54</v>
      </c>
      <c r="E171" s="35" t="s">
        <v>51</v>
      </c>
    </row>
    <row r="172" spans="1:5" ht="12.75">
      <c r="A172" s="36" t="s">
        <v>55</v>
      </c>
      <c r="E172" s="37" t="s">
        <v>413</v>
      </c>
    </row>
    <row r="173" spans="1:5" ht="140.25">
      <c r="A173" t="s">
        <v>57</v>
      </c>
      <c r="E173" s="35" t="s">
        <v>268</v>
      </c>
    </row>
    <row r="174" spans="1:18" ht="12.75" customHeight="1">
      <c r="A174" s="6" t="s">
        <v>47</v>
      </c>
      <c r="B174" s="6"/>
      <c r="C174" s="39" t="s">
        <v>41</v>
      </c>
      <c r="D174" s="6"/>
      <c r="E174" s="27" t="s">
        <v>414</v>
      </c>
      <c r="F174" s="6"/>
      <c r="G174" s="6"/>
      <c r="H174" s="6"/>
      <c r="I174" s="40">
        <f>0+Q174</f>
      </c>
      <c r="O174">
        <f>0+R174</f>
      </c>
      <c r="Q174">
        <f>0+I175+I179+I183+I187</f>
      </c>
      <c r="R174">
        <f>0+O175+O179+O183+O187</f>
      </c>
    </row>
    <row r="175" spans="1:16" ht="25.5">
      <c r="A175" s="25" t="s">
        <v>49</v>
      </c>
      <c r="B175" s="29" t="s">
        <v>310</v>
      </c>
      <c r="C175" s="29" t="s">
        <v>415</v>
      </c>
      <c r="D175" s="25" t="s">
        <v>51</v>
      </c>
      <c r="E175" s="30" t="s">
        <v>416</v>
      </c>
      <c r="F175" s="31" t="s">
        <v>117</v>
      </c>
      <c r="G175" s="32">
        <v>9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12.75">
      <c r="A176" s="34" t="s">
        <v>54</v>
      </c>
      <c r="E176" s="35" t="s">
        <v>51</v>
      </c>
    </row>
    <row r="177" spans="1:5" ht="89.25">
      <c r="A177" s="36" t="s">
        <v>55</v>
      </c>
      <c r="E177" s="37" t="s">
        <v>417</v>
      </c>
    </row>
    <row r="178" spans="1:5" ht="76.5">
      <c r="A178" t="s">
        <v>57</v>
      </c>
      <c r="E178" s="35" t="s">
        <v>418</v>
      </c>
    </row>
    <row r="179" spans="1:16" ht="12.75">
      <c r="A179" s="25" t="s">
        <v>49</v>
      </c>
      <c r="B179" s="29" t="s">
        <v>315</v>
      </c>
      <c r="C179" s="29" t="s">
        <v>419</v>
      </c>
      <c r="D179" s="25" t="s">
        <v>51</v>
      </c>
      <c r="E179" s="30" t="s">
        <v>420</v>
      </c>
      <c r="F179" s="31" t="s">
        <v>117</v>
      </c>
      <c r="G179" s="32">
        <v>9</v>
      </c>
      <c r="H179" s="33">
        <v>0</v>
      </c>
      <c r="I179" s="33">
        <f>ROUND(ROUND(H179,2)*ROUND(G179,3),2)</f>
      </c>
      <c r="O179">
        <f>(I179*21)/100</f>
      </c>
      <c r="P179" t="s">
        <v>27</v>
      </c>
    </row>
    <row r="180" spans="1:5" ht="12.75">
      <c r="A180" s="34" t="s">
        <v>54</v>
      </c>
      <c r="E180" s="35" t="s">
        <v>51</v>
      </c>
    </row>
    <row r="181" spans="1:5" ht="89.25">
      <c r="A181" s="36" t="s">
        <v>55</v>
      </c>
      <c r="E181" s="37" t="s">
        <v>421</v>
      </c>
    </row>
    <row r="182" spans="1:5" ht="76.5">
      <c r="A182" t="s">
        <v>57</v>
      </c>
      <c r="E182" s="35" t="s">
        <v>418</v>
      </c>
    </row>
    <row r="183" spans="1:16" ht="12.75">
      <c r="A183" s="25" t="s">
        <v>49</v>
      </c>
      <c r="B183" s="29" t="s">
        <v>320</v>
      </c>
      <c r="C183" s="29" t="s">
        <v>422</v>
      </c>
      <c r="D183" s="25" t="s">
        <v>51</v>
      </c>
      <c r="E183" s="30" t="s">
        <v>423</v>
      </c>
      <c r="F183" s="31" t="s">
        <v>117</v>
      </c>
      <c r="G183" s="32">
        <v>9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54</v>
      </c>
      <c r="E184" s="35" t="s">
        <v>51</v>
      </c>
    </row>
    <row r="185" spans="1:5" ht="89.25">
      <c r="A185" s="36" t="s">
        <v>55</v>
      </c>
      <c r="E185" s="37" t="s">
        <v>421</v>
      </c>
    </row>
    <row r="186" spans="1:5" ht="76.5">
      <c r="A186" t="s">
        <v>57</v>
      </c>
      <c r="E186" s="35" t="s">
        <v>418</v>
      </c>
    </row>
    <row r="187" spans="1:16" ht="12.75">
      <c r="A187" s="25" t="s">
        <v>49</v>
      </c>
      <c r="B187" s="29" t="s">
        <v>325</v>
      </c>
      <c r="C187" s="29" t="s">
        <v>424</v>
      </c>
      <c r="D187" s="25" t="s">
        <v>51</v>
      </c>
      <c r="E187" s="30" t="s">
        <v>425</v>
      </c>
      <c r="F187" s="31" t="s">
        <v>117</v>
      </c>
      <c r="G187" s="32">
        <v>5</v>
      </c>
      <c r="H187" s="33">
        <v>0</v>
      </c>
      <c r="I187" s="33">
        <f>ROUND(ROUND(H187,2)*ROUND(G187,3),2)</f>
      </c>
      <c r="O187">
        <f>(I187*21)/100</f>
      </c>
      <c r="P187" t="s">
        <v>27</v>
      </c>
    </row>
    <row r="188" spans="1:5" ht="12.75">
      <c r="A188" s="34" t="s">
        <v>54</v>
      </c>
      <c r="E188" s="35" t="s">
        <v>51</v>
      </c>
    </row>
    <row r="189" spans="1:5" ht="89.25">
      <c r="A189" s="36" t="s">
        <v>55</v>
      </c>
      <c r="E189" s="37" t="s">
        <v>426</v>
      </c>
    </row>
    <row r="190" spans="1:5" ht="76.5">
      <c r="A190" t="s">
        <v>57</v>
      </c>
      <c r="E190" s="35" t="s">
        <v>418</v>
      </c>
    </row>
    <row r="191" spans="1:18" ht="12.75" customHeight="1">
      <c r="A191" s="6" t="s">
        <v>47</v>
      </c>
      <c r="B191" s="6"/>
      <c r="C191" s="39" t="s">
        <v>75</v>
      </c>
      <c r="D191" s="6"/>
      <c r="E191" s="27" t="s">
        <v>427</v>
      </c>
      <c r="F191" s="6"/>
      <c r="G191" s="6"/>
      <c r="H191" s="6"/>
      <c r="I191" s="40">
        <f>0+Q191</f>
      </c>
      <c r="O191">
        <f>0+R191</f>
      </c>
      <c r="Q191">
        <f>0+I192+I196+I200</f>
      </c>
      <c r="R191">
        <f>0+O192+O196+O200</f>
      </c>
    </row>
    <row r="192" spans="1:16" ht="12.75">
      <c r="A192" s="25" t="s">
        <v>49</v>
      </c>
      <c r="B192" s="29" t="s">
        <v>330</v>
      </c>
      <c r="C192" s="29" t="s">
        <v>428</v>
      </c>
      <c r="D192" s="25" t="s">
        <v>51</v>
      </c>
      <c r="E192" s="30" t="s">
        <v>429</v>
      </c>
      <c r="F192" s="31" t="s">
        <v>117</v>
      </c>
      <c r="G192" s="32">
        <v>6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12.75">
      <c r="A193" s="34" t="s">
        <v>54</v>
      </c>
      <c r="E193" s="35" t="s">
        <v>51</v>
      </c>
    </row>
    <row r="194" spans="1:5" ht="38.25">
      <c r="A194" s="36" t="s">
        <v>55</v>
      </c>
      <c r="E194" s="37" t="s">
        <v>430</v>
      </c>
    </row>
    <row r="195" spans="1:5" ht="191.25">
      <c r="A195" t="s">
        <v>57</v>
      </c>
      <c r="E195" s="35" t="s">
        <v>431</v>
      </c>
    </row>
    <row r="196" spans="1:16" ht="12.75">
      <c r="A196" s="25" t="s">
        <v>49</v>
      </c>
      <c r="B196" s="29" t="s">
        <v>334</v>
      </c>
      <c r="C196" s="29" t="s">
        <v>432</v>
      </c>
      <c r="D196" s="25" t="s">
        <v>51</v>
      </c>
      <c r="E196" s="30" t="s">
        <v>433</v>
      </c>
      <c r="F196" s="31" t="s">
        <v>117</v>
      </c>
      <c r="G196" s="32">
        <v>6</v>
      </c>
      <c r="H196" s="33">
        <v>0</v>
      </c>
      <c r="I196" s="33">
        <f>ROUND(ROUND(H196,2)*ROUND(G196,3),2)</f>
      </c>
      <c r="O196">
        <f>(I196*21)/100</f>
      </c>
      <c r="P196" t="s">
        <v>27</v>
      </c>
    </row>
    <row r="197" spans="1:5" ht="12.75">
      <c r="A197" s="34" t="s">
        <v>54</v>
      </c>
      <c r="E197" s="35" t="s">
        <v>51</v>
      </c>
    </row>
    <row r="198" spans="1:5" ht="38.25">
      <c r="A198" s="36" t="s">
        <v>55</v>
      </c>
      <c r="E198" s="37" t="s">
        <v>434</v>
      </c>
    </row>
    <row r="199" spans="1:5" ht="191.25">
      <c r="A199" t="s">
        <v>57</v>
      </c>
      <c r="E199" s="35" t="s">
        <v>431</v>
      </c>
    </row>
    <row r="200" spans="1:16" ht="12.75">
      <c r="A200" s="25" t="s">
        <v>49</v>
      </c>
      <c r="B200" s="29" t="s">
        <v>339</v>
      </c>
      <c r="C200" s="29" t="s">
        <v>435</v>
      </c>
      <c r="D200" s="25" t="s">
        <v>51</v>
      </c>
      <c r="E200" s="30" t="s">
        <v>436</v>
      </c>
      <c r="F200" s="31" t="s">
        <v>104</v>
      </c>
      <c r="G200" s="32">
        <v>0.032</v>
      </c>
      <c r="H200" s="33">
        <v>0</v>
      </c>
      <c r="I200" s="33">
        <f>ROUND(ROUND(H200,2)*ROUND(G200,3),2)</f>
      </c>
      <c r="O200">
        <f>(I200*21)/100</f>
      </c>
      <c r="P200" t="s">
        <v>27</v>
      </c>
    </row>
    <row r="201" spans="1:5" ht="12.75">
      <c r="A201" s="34" t="s">
        <v>54</v>
      </c>
      <c r="E201" s="35" t="s">
        <v>51</v>
      </c>
    </row>
    <row r="202" spans="1:5" ht="38.25">
      <c r="A202" s="36" t="s">
        <v>55</v>
      </c>
      <c r="E202" s="37" t="s">
        <v>437</v>
      </c>
    </row>
    <row r="203" spans="1:5" ht="51">
      <c r="A203" t="s">
        <v>57</v>
      </c>
      <c r="E203" s="35" t="s">
        <v>438</v>
      </c>
    </row>
    <row r="204" spans="1:18" ht="12.75" customHeight="1">
      <c r="A204" s="6" t="s">
        <v>47</v>
      </c>
      <c r="B204" s="6"/>
      <c r="C204" s="39" t="s">
        <v>78</v>
      </c>
      <c r="D204" s="6"/>
      <c r="E204" s="27" t="s">
        <v>277</v>
      </c>
      <c r="F204" s="6"/>
      <c r="G204" s="6"/>
      <c r="H204" s="6"/>
      <c r="I204" s="40">
        <f>0+Q204</f>
      </c>
      <c r="O204">
        <f>0+R204</f>
      </c>
      <c r="Q204">
        <f>0+I205+I209</f>
      </c>
      <c r="R204">
        <f>0+O205+O209</f>
      </c>
    </row>
    <row r="205" spans="1:16" ht="12.75">
      <c r="A205" s="25" t="s">
        <v>49</v>
      </c>
      <c r="B205" s="29" t="s">
        <v>344</v>
      </c>
      <c r="C205" s="29" t="s">
        <v>297</v>
      </c>
      <c r="D205" s="25" t="s">
        <v>51</v>
      </c>
      <c r="E205" s="30" t="s">
        <v>298</v>
      </c>
      <c r="F205" s="31" t="s">
        <v>147</v>
      </c>
      <c r="G205" s="32">
        <v>3.325</v>
      </c>
      <c r="H205" s="33">
        <v>0</v>
      </c>
      <c r="I205" s="33">
        <f>ROUND(ROUND(H205,2)*ROUND(G205,3),2)</f>
      </c>
      <c r="O205">
        <f>(I205*21)/100</f>
      </c>
      <c r="P205" t="s">
        <v>27</v>
      </c>
    </row>
    <row r="206" spans="1:5" ht="12.75">
      <c r="A206" s="34" t="s">
        <v>54</v>
      </c>
      <c r="E206" s="35" t="s">
        <v>51</v>
      </c>
    </row>
    <row r="207" spans="1:5" ht="51">
      <c r="A207" s="36" t="s">
        <v>55</v>
      </c>
      <c r="E207" s="37" t="s">
        <v>439</v>
      </c>
    </row>
    <row r="208" spans="1:5" ht="369.75">
      <c r="A208" t="s">
        <v>57</v>
      </c>
      <c r="E208" s="35" t="s">
        <v>233</v>
      </c>
    </row>
    <row r="209" spans="1:16" ht="12.75">
      <c r="A209" s="25" t="s">
        <v>49</v>
      </c>
      <c r="B209" s="29" t="s">
        <v>440</v>
      </c>
      <c r="C209" s="29" t="s">
        <v>441</v>
      </c>
      <c r="D209" s="25" t="s">
        <v>51</v>
      </c>
      <c r="E209" s="30" t="s">
        <v>442</v>
      </c>
      <c r="F209" s="31" t="s">
        <v>147</v>
      </c>
      <c r="G209" s="32">
        <v>0.5</v>
      </c>
      <c r="H209" s="33">
        <v>0</v>
      </c>
      <c r="I209" s="33">
        <f>ROUND(ROUND(H209,2)*ROUND(G209,3),2)</f>
      </c>
      <c r="O209">
        <f>(I209*21)/100</f>
      </c>
      <c r="P209" t="s">
        <v>27</v>
      </c>
    </row>
    <row r="210" spans="1:5" ht="12.75">
      <c r="A210" s="34" t="s">
        <v>54</v>
      </c>
      <c r="E210" s="35" t="s">
        <v>51</v>
      </c>
    </row>
    <row r="211" spans="1:5" ht="38.25">
      <c r="A211" s="36" t="s">
        <v>55</v>
      </c>
      <c r="E211" s="37" t="s">
        <v>443</v>
      </c>
    </row>
    <row r="212" spans="1:5" ht="369.75">
      <c r="A212" t="s">
        <v>57</v>
      </c>
      <c r="E212" s="35" t="s">
        <v>233</v>
      </c>
    </row>
    <row r="213" spans="1:18" ht="12.75" customHeight="1">
      <c r="A213" s="6" t="s">
        <v>47</v>
      </c>
      <c r="B213" s="6"/>
      <c r="C213" s="39" t="s">
        <v>44</v>
      </c>
      <c r="D213" s="6"/>
      <c r="E213" s="27" t="s">
        <v>128</v>
      </c>
      <c r="F213" s="6"/>
      <c r="G213" s="6"/>
      <c r="H213" s="6"/>
      <c r="I213" s="40">
        <f>0+Q213</f>
      </c>
      <c r="O213">
        <f>0+R213</f>
      </c>
      <c r="Q213">
        <f>0+I214+I218+I222+I226+I230+I234+I238+I242+I246+I250+I254+I258</f>
      </c>
      <c r="R213">
        <f>0+O214+O218+O222+O226+O230+O234+O238+O242+O246+O250+O254+O258</f>
      </c>
    </row>
    <row r="214" spans="1:16" ht="12.75">
      <c r="A214" s="25" t="s">
        <v>49</v>
      </c>
      <c r="B214" s="29" t="s">
        <v>444</v>
      </c>
      <c r="C214" s="29" t="s">
        <v>301</v>
      </c>
      <c r="D214" s="25" t="s">
        <v>51</v>
      </c>
      <c r="E214" s="30" t="s">
        <v>302</v>
      </c>
      <c r="F214" s="31" t="s">
        <v>155</v>
      </c>
      <c r="G214" s="32">
        <v>4.4</v>
      </c>
      <c r="H214" s="33">
        <v>0</v>
      </c>
      <c r="I214" s="33">
        <f>ROUND(ROUND(H214,2)*ROUND(G214,3),2)</f>
      </c>
      <c r="O214">
        <f>(I214*21)/100</f>
      </c>
      <c r="P214" t="s">
        <v>27</v>
      </c>
    </row>
    <row r="215" spans="1:5" ht="12.75">
      <c r="A215" s="34" t="s">
        <v>54</v>
      </c>
      <c r="E215" s="35" t="s">
        <v>51</v>
      </c>
    </row>
    <row r="216" spans="1:5" ht="165.75">
      <c r="A216" s="36" t="s">
        <v>55</v>
      </c>
      <c r="E216" s="37" t="s">
        <v>445</v>
      </c>
    </row>
    <row r="217" spans="1:5" ht="51">
      <c r="A217" t="s">
        <v>57</v>
      </c>
      <c r="E217" s="35" t="s">
        <v>304</v>
      </c>
    </row>
    <row r="218" spans="1:16" ht="12.75">
      <c r="A218" s="25" t="s">
        <v>49</v>
      </c>
      <c r="B218" s="29" t="s">
        <v>446</v>
      </c>
      <c r="C218" s="29" t="s">
        <v>311</v>
      </c>
      <c r="D218" s="25" t="s">
        <v>51</v>
      </c>
      <c r="E218" s="30" t="s">
        <v>312</v>
      </c>
      <c r="F218" s="31" t="s">
        <v>97</v>
      </c>
      <c r="G218" s="32">
        <v>40</v>
      </c>
      <c r="H218" s="33">
        <v>0</v>
      </c>
      <c r="I218" s="33">
        <f>ROUND(ROUND(H218,2)*ROUND(G218,3),2)</f>
      </c>
      <c r="O218">
        <f>(I218*21)/100</f>
      </c>
      <c r="P218" t="s">
        <v>27</v>
      </c>
    </row>
    <row r="219" spans="1:5" ht="12.75">
      <c r="A219" s="34" t="s">
        <v>54</v>
      </c>
      <c r="E219" s="35" t="s">
        <v>51</v>
      </c>
    </row>
    <row r="220" spans="1:5" ht="51">
      <c r="A220" s="36" t="s">
        <v>55</v>
      </c>
      <c r="E220" s="37" t="s">
        <v>447</v>
      </c>
    </row>
    <row r="221" spans="1:5" ht="51">
      <c r="A221" t="s">
        <v>57</v>
      </c>
      <c r="E221" s="35" t="s">
        <v>314</v>
      </c>
    </row>
    <row r="222" spans="1:16" ht="25.5">
      <c r="A222" s="25" t="s">
        <v>49</v>
      </c>
      <c r="B222" s="29" t="s">
        <v>448</v>
      </c>
      <c r="C222" s="29" t="s">
        <v>326</v>
      </c>
      <c r="D222" s="25" t="s">
        <v>51</v>
      </c>
      <c r="E222" s="30" t="s">
        <v>327</v>
      </c>
      <c r="F222" s="31" t="s">
        <v>117</v>
      </c>
      <c r="G222" s="32">
        <v>66</v>
      </c>
      <c r="H222" s="33">
        <v>0</v>
      </c>
      <c r="I222" s="33">
        <f>ROUND(ROUND(H222,2)*ROUND(G222,3),2)</f>
      </c>
      <c r="O222">
        <f>(I222*21)/100</f>
      </c>
      <c r="P222" t="s">
        <v>27</v>
      </c>
    </row>
    <row r="223" spans="1:5" ht="12.75">
      <c r="A223" s="34" t="s">
        <v>54</v>
      </c>
      <c r="E223" s="35" t="s">
        <v>51</v>
      </c>
    </row>
    <row r="224" spans="1:5" ht="89.25">
      <c r="A224" s="36" t="s">
        <v>55</v>
      </c>
      <c r="E224" s="37" t="s">
        <v>449</v>
      </c>
    </row>
    <row r="225" spans="1:5" ht="38.25">
      <c r="A225" t="s">
        <v>57</v>
      </c>
      <c r="E225" s="35" t="s">
        <v>329</v>
      </c>
    </row>
    <row r="226" spans="1:16" ht="25.5">
      <c r="A226" s="25" t="s">
        <v>49</v>
      </c>
      <c r="B226" s="29" t="s">
        <v>450</v>
      </c>
      <c r="C226" s="29" t="s">
        <v>331</v>
      </c>
      <c r="D226" s="25" t="s">
        <v>51</v>
      </c>
      <c r="E226" s="30" t="s">
        <v>332</v>
      </c>
      <c r="F226" s="31" t="s">
        <v>117</v>
      </c>
      <c r="G226" s="32">
        <v>66</v>
      </c>
      <c r="H226" s="33">
        <v>0</v>
      </c>
      <c r="I226" s="33">
        <f>ROUND(ROUND(H226,2)*ROUND(G226,3),2)</f>
      </c>
      <c r="O226">
        <f>(I226*21)/100</f>
      </c>
      <c r="P226" t="s">
        <v>27</v>
      </c>
    </row>
    <row r="227" spans="1:5" ht="12.75">
      <c r="A227" s="34" t="s">
        <v>54</v>
      </c>
      <c r="E227" s="35" t="s">
        <v>51</v>
      </c>
    </row>
    <row r="228" spans="1:5" ht="63.75">
      <c r="A228" s="36" t="s">
        <v>55</v>
      </c>
      <c r="E228" s="37" t="s">
        <v>451</v>
      </c>
    </row>
    <row r="229" spans="1:5" ht="38.25">
      <c r="A229" t="s">
        <v>57</v>
      </c>
      <c r="E229" s="35" t="s">
        <v>329</v>
      </c>
    </row>
    <row r="230" spans="1:16" ht="12.75">
      <c r="A230" s="25" t="s">
        <v>49</v>
      </c>
      <c r="B230" s="29" t="s">
        <v>452</v>
      </c>
      <c r="C230" s="29" t="s">
        <v>335</v>
      </c>
      <c r="D230" s="25" t="s">
        <v>51</v>
      </c>
      <c r="E230" s="30" t="s">
        <v>336</v>
      </c>
      <c r="F230" s="31" t="s">
        <v>155</v>
      </c>
      <c r="G230" s="32">
        <v>34</v>
      </c>
      <c r="H230" s="33">
        <v>0</v>
      </c>
      <c r="I230" s="33">
        <f>ROUND(ROUND(H230,2)*ROUND(G230,3),2)</f>
      </c>
      <c r="O230">
        <f>(I230*21)/100</f>
      </c>
      <c r="P230" t="s">
        <v>27</v>
      </c>
    </row>
    <row r="231" spans="1:5" ht="12.75">
      <c r="A231" s="34" t="s">
        <v>54</v>
      </c>
      <c r="E231" s="35" t="s">
        <v>51</v>
      </c>
    </row>
    <row r="232" spans="1:5" ht="38.25">
      <c r="A232" s="36" t="s">
        <v>55</v>
      </c>
      <c r="E232" s="37" t="s">
        <v>453</v>
      </c>
    </row>
    <row r="233" spans="1:5" ht="38.25">
      <c r="A233" t="s">
        <v>57</v>
      </c>
      <c r="E233" s="35" t="s">
        <v>338</v>
      </c>
    </row>
    <row r="234" spans="1:16" ht="12.75">
      <c r="A234" s="25" t="s">
        <v>49</v>
      </c>
      <c r="B234" s="29" t="s">
        <v>454</v>
      </c>
      <c r="C234" s="29" t="s">
        <v>340</v>
      </c>
      <c r="D234" s="25" t="s">
        <v>51</v>
      </c>
      <c r="E234" s="30" t="s">
        <v>341</v>
      </c>
      <c r="F234" s="31" t="s">
        <v>155</v>
      </c>
      <c r="G234" s="32">
        <v>26</v>
      </c>
      <c r="H234" s="33">
        <v>0</v>
      </c>
      <c r="I234" s="33">
        <f>ROUND(ROUND(H234,2)*ROUND(G234,3),2)</f>
      </c>
      <c r="O234">
        <f>(I234*21)/100</f>
      </c>
      <c r="P234" t="s">
        <v>27</v>
      </c>
    </row>
    <row r="235" spans="1:5" ht="12.75">
      <c r="A235" s="34" t="s">
        <v>54</v>
      </c>
      <c r="E235" s="35" t="s">
        <v>51</v>
      </c>
    </row>
    <row r="236" spans="1:5" ht="51">
      <c r="A236" s="36" t="s">
        <v>55</v>
      </c>
      <c r="E236" s="37" t="s">
        <v>455</v>
      </c>
    </row>
    <row r="237" spans="1:5" ht="25.5">
      <c r="A237" t="s">
        <v>57</v>
      </c>
      <c r="E237" s="35" t="s">
        <v>343</v>
      </c>
    </row>
    <row r="238" spans="1:16" ht="12.75">
      <c r="A238" s="25" t="s">
        <v>49</v>
      </c>
      <c r="B238" s="29" t="s">
        <v>456</v>
      </c>
      <c r="C238" s="29" t="s">
        <v>457</v>
      </c>
      <c r="D238" s="25" t="s">
        <v>51</v>
      </c>
      <c r="E238" s="30" t="s">
        <v>458</v>
      </c>
      <c r="F238" s="31" t="s">
        <v>147</v>
      </c>
      <c r="G238" s="32">
        <v>1.188</v>
      </c>
      <c r="H238" s="33">
        <v>0</v>
      </c>
      <c r="I238" s="33">
        <f>ROUND(ROUND(H238,2)*ROUND(G238,3),2)</f>
      </c>
      <c r="O238">
        <f>(I238*21)/100</f>
      </c>
      <c r="P238" t="s">
        <v>27</v>
      </c>
    </row>
    <row r="239" spans="1:5" ht="12.75">
      <c r="A239" s="34" t="s">
        <v>54</v>
      </c>
      <c r="E239" s="35" t="s">
        <v>51</v>
      </c>
    </row>
    <row r="240" spans="1:5" ht="38.25">
      <c r="A240" s="36" t="s">
        <v>55</v>
      </c>
      <c r="E240" s="37" t="s">
        <v>459</v>
      </c>
    </row>
    <row r="241" spans="1:5" ht="102">
      <c r="A241" t="s">
        <v>57</v>
      </c>
      <c r="E241" s="35" t="s">
        <v>348</v>
      </c>
    </row>
    <row r="242" spans="1:16" ht="12.75">
      <c r="A242" s="25" t="s">
        <v>49</v>
      </c>
      <c r="B242" s="29" t="s">
        <v>460</v>
      </c>
      <c r="C242" s="29" t="s">
        <v>461</v>
      </c>
      <c r="D242" s="25" t="s">
        <v>51</v>
      </c>
      <c r="E242" s="30" t="s">
        <v>462</v>
      </c>
      <c r="F242" s="31" t="s">
        <v>147</v>
      </c>
      <c r="G242" s="32">
        <v>8.515</v>
      </c>
      <c r="H242" s="33">
        <v>0</v>
      </c>
      <c r="I242" s="33">
        <f>ROUND(ROUND(H242,2)*ROUND(G242,3),2)</f>
      </c>
      <c r="O242">
        <f>(I242*21)/100</f>
      </c>
      <c r="P242" t="s">
        <v>27</v>
      </c>
    </row>
    <row r="243" spans="1:5" ht="12.75">
      <c r="A243" s="34" t="s">
        <v>54</v>
      </c>
      <c r="E243" s="35" t="s">
        <v>51</v>
      </c>
    </row>
    <row r="244" spans="1:5" ht="127.5">
      <c r="A244" s="36" t="s">
        <v>55</v>
      </c>
      <c r="E244" s="37" t="s">
        <v>463</v>
      </c>
    </row>
    <row r="245" spans="1:5" ht="102">
      <c r="A245" t="s">
        <v>57</v>
      </c>
      <c r="E245" s="35" t="s">
        <v>348</v>
      </c>
    </row>
    <row r="246" spans="1:16" ht="12.75">
      <c r="A246" s="25" t="s">
        <v>49</v>
      </c>
      <c r="B246" s="29" t="s">
        <v>464</v>
      </c>
      <c r="C246" s="29" t="s">
        <v>345</v>
      </c>
      <c r="D246" s="25" t="s">
        <v>51</v>
      </c>
      <c r="E246" s="30" t="s">
        <v>346</v>
      </c>
      <c r="F246" s="31" t="s">
        <v>147</v>
      </c>
      <c r="G246" s="32">
        <v>1.08</v>
      </c>
      <c r="H246" s="33">
        <v>0</v>
      </c>
      <c r="I246" s="33">
        <f>ROUND(ROUND(H246,2)*ROUND(G246,3),2)</f>
      </c>
      <c r="O246">
        <f>(I246*21)/100</f>
      </c>
      <c r="P246" t="s">
        <v>27</v>
      </c>
    </row>
    <row r="247" spans="1:5" ht="12.75">
      <c r="A247" s="34" t="s">
        <v>54</v>
      </c>
      <c r="E247" s="35" t="s">
        <v>51</v>
      </c>
    </row>
    <row r="248" spans="1:5" ht="51">
      <c r="A248" s="36" t="s">
        <v>55</v>
      </c>
      <c r="E248" s="37" t="s">
        <v>465</v>
      </c>
    </row>
    <row r="249" spans="1:5" ht="102">
      <c r="A249" t="s">
        <v>57</v>
      </c>
      <c r="E249" s="35" t="s">
        <v>348</v>
      </c>
    </row>
    <row r="250" spans="1:16" ht="12.75">
      <c r="A250" s="25" t="s">
        <v>49</v>
      </c>
      <c r="B250" s="29" t="s">
        <v>466</v>
      </c>
      <c r="C250" s="29" t="s">
        <v>467</v>
      </c>
      <c r="D250" s="25" t="s">
        <v>51</v>
      </c>
      <c r="E250" s="30" t="s">
        <v>468</v>
      </c>
      <c r="F250" s="31" t="s">
        <v>398</v>
      </c>
      <c r="G250" s="32">
        <v>32</v>
      </c>
      <c r="H250" s="33">
        <v>0</v>
      </c>
      <c r="I250" s="33">
        <f>ROUND(ROUND(H250,2)*ROUND(G250,3),2)</f>
      </c>
      <c r="O250">
        <f>(I250*21)/100</f>
      </c>
      <c r="P250" t="s">
        <v>27</v>
      </c>
    </row>
    <row r="251" spans="1:5" ht="12.75">
      <c r="A251" s="34" t="s">
        <v>54</v>
      </c>
      <c r="E251" s="35" t="s">
        <v>51</v>
      </c>
    </row>
    <row r="252" spans="1:5" ht="76.5">
      <c r="A252" s="36" t="s">
        <v>55</v>
      </c>
      <c r="E252" s="37" t="s">
        <v>469</v>
      </c>
    </row>
    <row r="253" spans="1:5" ht="102">
      <c r="A253" t="s">
        <v>57</v>
      </c>
      <c r="E253" s="35" t="s">
        <v>470</v>
      </c>
    </row>
    <row r="254" spans="1:16" ht="12.75">
      <c r="A254" s="25" t="s">
        <v>49</v>
      </c>
      <c r="B254" s="29" t="s">
        <v>471</v>
      </c>
      <c r="C254" s="29" t="s">
        <v>472</v>
      </c>
      <c r="D254" s="25" t="s">
        <v>51</v>
      </c>
      <c r="E254" s="30" t="s">
        <v>473</v>
      </c>
      <c r="F254" s="31" t="s">
        <v>147</v>
      </c>
      <c r="G254" s="32">
        <v>1.05</v>
      </c>
      <c r="H254" s="33">
        <v>0</v>
      </c>
      <c r="I254" s="33">
        <f>ROUND(ROUND(H254,2)*ROUND(G254,3),2)</f>
      </c>
      <c r="O254">
        <f>(I254*21)/100</f>
      </c>
      <c r="P254" t="s">
        <v>27</v>
      </c>
    </row>
    <row r="255" spans="1:5" ht="12.75">
      <c r="A255" s="34" t="s">
        <v>54</v>
      </c>
      <c r="E255" s="35" t="s">
        <v>51</v>
      </c>
    </row>
    <row r="256" spans="1:5" ht="51">
      <c r="A256" s="36" t="s">
        <v>55</v>
      </c>
      <c r="E256" s="37" t="s">
        <v>474</v>
      </c>
    </row>
    <row r="257" spans="1:5" ht="76.5">
      <c r="A257" t="s">
        <v>57</v>
      </c>
      <c r="E257" s="35" t="s">
        <v>475</v>
      </c>
    </row>
    <row r="258" spans="1:16" ht="25.5">
      <c r="A258" s="25" t="s">
        <v>49</v>
      </c>
      <c r="B258" s="29" t="s">
        <v>476</v>
      </c>
      <c r="C258" s="29" t="s">
        <v>477</v>
      </c>
      <c r="D258" s="25" t="s">
        <v>51</v>
      </c>
      <c r="E258" s="30" t="s">
        <v>478</v>
      </c>
      <c r="F258" s="31" t="s">
        <v>147</v>
      </c>
      <c r="G258" s="32">
        <v>0.3</v>
      </c>
      <c r="H258" s="33">
        <v>0</v>
      </c>
      <c r="I258" s="33">
        <f>ROUND(ROUND(H258,2)*ROUND(G258,3),2)</f>
      </c>
      <c r="O258">
        <f>(I258*21)/100</f>
      </c>
      <c r="P258" t="s">
        <v>27</v>
      </c>
    </row>
    <row r="259" spans="1:5" ht="12.75">
      <c r="A259" s="34" t="s">
        <v>54</v>
      </c>
      <c r="E259" s="35" t="s">
        <v>51</v>
      </c>
    </row>
    <row r="260" spans="1:5" ht="38.25">
      <c r="A260" s="36" t="s">
        <v>55</v>
      </c>
      <c r="E260" s="37" t="s">
        <v>479</v>
      </c>
    </row>
    <row r="261" spans="1:5" ht="76.5">
      <c r="A261" t="s">
        <v>57</v>
      </c>
      <c r="E261" s="35" t="s">
        <v>475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