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Komunikace" sheetId="2" r:id="rId2"/>
    <sheet name="1 - Propustek 1" sheetId="3" r:id="rId3"/>
    <sheet name="2 - Propustek 2" sheetId="4" r:id="rId4"/>
    <sheet name="1P - Propustek 1P" sheetId="5" r:id="rId5"/>
    <sheet name="SO 102 - PHS" sheetId="6" r:id="rId6"/>
    <sheet name="SO 401 - Přeložka VO" sheetId="7" r:id="rId7"/>
    <sheet name="SO 000 - Vedlejší rozpočt..." sheetId="8" r:id="rId8"/>
    <sheet name="Pokyny pro vyplnění" sheetId="9" r:id="rId9"/>
  </sheets>
  <definedNames>
    <definedName name="_xlnm.Print_Area" localSheetId="0">'Rekapitulace stavby'!$D$4:$AO$33,'Rekapitulace stavby'!$C$39:$AQ$60</definedName>
    <definedName name="_xlnm._FilterDatabase" localSheetId="1" hidden="1">'01 - Komunikace'!$C$87:$K$363</definedName>
    <definedName name="_xlnm.Print_Area" localSheetId="1">'01 - Komunikace'!$C$4:$J$38,'01 - Komunikace'!$C$44:$J$67,'01 - Komunikace'!$C$73:$K$363</definedName>
    <definedName name="_xlnm._FilterDatabase" localSheetId="2" hidden="1">'1 - Propustek 1'!$C$88:$K$135</definedName>
    <definedName name="_xlnm.Print_Area" localSheetId="2">'1 - Propustek 1'!$C$4:$J$38,'1 - Propustek 1'!$C$44:$J$68,'1 - Propustek 1'!$C$74:$K$135</definedName>
    <definedName name="_xlnm._FilterDatabase" localSheetId="3" hidden="1">'2 - Propustek 2'!$C$88:$K$134</definedName>
    <definedName name="_xlnm.Print_Area" localSheetId="3">'2 - Propustek 2'!$C$4:$J$38,'2 - Propustek 2'!$C$44:$J$68,'2 - Propustek 2'!$C$74:$K$134</definedName>
    <definedName name="_xlnm._FilterDatabase" localSheetId="4" hidden="1">'1P - Propustek 1P'!$C$88:$K$127</definedName>
    <definedName name="_xlnm.Print_Area" localSheetId="4">'1P - Propustek 1P'!$C$4:$J$38,'1P - Propustek 1P'!$C$44:$J$68,'1P - Propustek 1P'!$C$74:$K$127</definedName>
    <definedName name="_xlnm._FilterDatabase" localSheetId="5" hidden="1">'SO 102 - PHS'!$C$82:$K$124</definedName>
    <definedName name="_xlnm.Print_Area" localSheetId="5">'SO 102 - PHS'!$C$4:$J$36,'SO 102 - PHS'!$C$42:$J$64,'SO 102 - PHS'!$C$70:$K$124</definedName>
    <definedName name="_xlnm._FilterDatabase" localSheetId="6" hidden="1">'SO 401 - Přeložka VO'!$C$77:$K$83</definedName>
    <definedName name="_xlnm.Print_Area" localSheetId="6">'SO 401 - Přeložka VO'!$C$4:$J$36,'SO 401 - Přeložka VO'!$C$42:$J$59,'SO 401 - Přeložka VO'!$C$65:$K$83</definedName>
    <definedName name="_xlnm._FilterDatabase" localSheetId="7" hidden="1">'SO 000 - Vedlejší rozpočt...'!$C$76:$K$100</definedName>
    <definedName name="_xlnm.Print_Area" localSheetId="7">'SO 000 - Vedlejší rozpočt...'!$C$4:$J$36,'SO 000 - Vedlejší rozpočt...'!$C$42:$J$58,'SO 000 - Vedlejší rozpočt...'!$C$64:$K$100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Komunikace'!$87:$87</definedName>
    <definedName name="_xlnm.Print_Titles" localSheetId="2">'1 - Propustek 1'!$88:$88</definedName>
    <definedName name="_xlnm.Print_Titles" localSheetId="3">'2 - Propustek 2'!$88:$88</definedName>
    <definedName name="_xlnm.Print_Titles" localSheetId="4">'1P - Propustek 1P'!$88:$88</definedName>
    <definedName name="_xlnm.Print_Titles" localSheetId="5">'SO 102 - PHS'!$82:$82</definedName>
    <definedName name="_xlnm.Print_Titles" localSheetId="6">'SO 401 - Přeložka VO'!$77:$77</definedName>
    <definedName name="_xlnm.Print_Titles" localSheetId="7">'SO 000 - Vedlejší rozpočt...'!$76:$76</definedName>
  </definedNames>
  <calcPr fullCalcOnLoad="1"/>
</workbook>
</file>

<file path=xl/sharedStrings.xml><?xml version="1.0" encoding="utf-8"?>
<sst xmlns="http://schemas.openxmlformats.org/spreadsheetml/2006/main" count="5182" uniqueCount="811">
  <si>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</si>
  <si>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</si>
  <si>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</si>
  <si>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</si>
  <si>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</si>
  <si>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</si>
  <si>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</si>
  <si>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{ece185d3-c30d-4d40-a891-e61457392e2d}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</si>
  <si>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</si>
  <si>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</si>
  <si>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</si>
  <si>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</si>
  <si>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</si>
  <si>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</si>
  <si>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</si>
  <si>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</si>
  <si>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</si>
  <si>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201629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</si>
  <si>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</si>
  <si>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</si>
  <si>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II/272 Starý Vestec, přeložka silnice - PD</t>
  </si>
  <si>
    <t>KSO:</t>
  </si>
  <si>
    <t>CC-CZ:</t>
  </si>
  <si>
    <t>Místo:</t>
  </si>
  <si>
    <t xml:space="preserve"> </t>
  </si>
  <si>
    <t>Datum:</t>
  </si>
  <si>
    <t>12. 11. 2018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</si>
  <si>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</si>
  <si>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</si>
  <si>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</si>
  <si>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</si>
  <si>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</si>
  <si>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</si>
  <si>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</si>
  <si>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</si>
  <si>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</si>
  <si>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</si>
  <si>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</si>
  <si>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</si>
  <si>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</si>
  <si>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</si>
  <si>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</si>
  <si>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</si>
  <si>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</si>
  <si>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</si>
  <si>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</si>
  <si>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</si>
  <si>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</si>
  <si>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</si>
  <si>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</si>
  <si>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</si>
  <si>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</si>
  <si>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</si>
  <si>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</si>
  <si>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</si>
  <si>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</si>
  <si>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</si>
  <si>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</si>
  <si>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</si>
  <si>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</si>
  <si>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</si>
  <si>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</si>
  <si>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</si>
  <si>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</si>
  <si>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</si>
  <si>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</si>
  <si>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</si>
  <si>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</si>
  <si>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</si>
  <si>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</si>
  <si>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</si>
  <si>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</si>
  <si>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</si>
  <si>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101</t>
  </si>
  <si>
    <t>Komunikace</t>
  </si>
  <si>
    <t>STA</t>
  </si>
  <si>
    <t>1</t>
  </si>
  <si>
    <t>{0494925c-88bc-41e2-bb30-e4c0af163f6b}</t>
  </si>
  <si>
    <t>2</t>
  </si>
  <si>
    <t>/</t>
  </si>
  <si>
    <t>01</t>
  </si>
  <si>
    <t>Soupis</t>
  </si>
  <si>
    <t>{7b5ac27f-8b61-4341-9757-847f2da6f452}</t>
  </si>
  <si>
    <t>Propustek 1</t>
  </si>
  <si>
    <t>{e99e31ef-49a1-4aa9-9091-ecb088dd6718}</t>
  </si>
  <si>
    <t>Propustek 2</t>
  </si>
  <si>
    <t>{f43ad477-8219-47bd-9486-96dedb18f3a4}</t>
  </si>
  <si>
    <t>1P</t>
  </si>
  <si>
    <t>Propustek 1P</t>
  </si>
  <si>
    <t>{339fb70a-71ba-4b0c-9e16-d9a77d96f691}</t>
  </si>
  <si>
    <t>SO 102</t>
  </si>
  <si>
    <t>PHS</t>
  </si>
  <si>
    <t>{6ac4422c-bf4b-49be-80fe-763b66da39fe}</t>
  </si>
  <si>
    <t>SO 401</t>
  </si>
  <si>
    <t>Přeložka VO</t>
  </si>
  <si>
    <t>{3dd1db5d-2129-4e3f-aa67-360fe7544f67}</t>
  </si>
  <si>
    <t>SO 000</t>
  </si>
  <si>
    <t>Vedlejší rozpočtové náklady</t>
  </si>
  <si>
    <t>{7a9adf67-18d2-4be8-a999-0b2981547bf0}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</si>
  <si>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</si>
  <si>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</si>
  <si>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</si>
  <si>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</si>
  <si>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</si>
  <si>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</si>
  <si>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</si>
  <si>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</t>
  </si>
  <si>
    <t>Soupis:</t>
  </si>
  <si>
    <t>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</si>
  <si>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</si>
  <si>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</si>
  <si>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</si>
  <si>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</si>
  <si>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</si>
  <si>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</si>
  <si>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0 - Všeobecné konstrukce a práce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</si>
  <si>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</si>
  <si>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</si>
  <si>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</si>
  <si>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</si>
  <si>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</si>
  <si>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</si>
  <si>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</si>
  <si>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</si>
  <si>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</si>
  <si>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</si>
  <si>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</si>
  <si>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</si>
  <si>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</si>
  <si>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</si>
  <si>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</si>
  <si>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</si>
  <si>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</si>
  <si>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</si>
  <si>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</si>
  <si>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</si>
  <si>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</si>
  <si>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Všeobecné konstrukce a práce</t>
  </si>
  <si>
    <t>K</t>
  </si>
  <si>
    <t>014122</t>
  </si>
  <si>
    <t>POPLATKY ZA SKLÁDKU TYP S-OO (OSTATNÍ ODPAD)</t>
  </si>
  <si>
    <t>T</t>
  </si>
  <si>
    <t>4</t>
  </si>
  <si>
    <t>-651502079</t>
  </si>
  <si>
    <t>PP</t>
  </si>
  <si>
    <t>VV</t>
  </si>
  <si>
    <t>"pol 12932 - čištění příkopů"294,00*0,5*1,5</t>
  </si>
  <si>
    <t>Zemní práce</t>
  </si>
  <si>
    <t>45</t>
  </si>
  <si>
    <t>112018</t>
  </si>
  <si>
    <t>KÁCENÍ STROMŮ D KMENE DO 0,5M S ODSTRANĚNÍM PAŘEZŮ, ODVOZ DO 20KM</t>
  </si>
  <si>
    <t>KUS</t>
  </si>
  <si>
    <t>OTSKP 2018</t>
  </si>
  <si>
    <t>-1604204188</t>
  </si>
  <si>
    <t>PSC</t>
  </si>
  <si>
    <t>Poznámka k souboru cen:
Kácení stromů se měří v [ks] poražených stromů (průměr stromů se měří v místě řezu) a zahrnuje zejména: - poražení stromu a osekání větví - spálení větví na hromadách nebo štěpkování - dopravu a uložení kmenů, případné další práce s nimi dle pokynů zadávací dokumentace Odstranění pařezů se měří v [ks] vytrhaných nebo vykopaných pařezů a zahrnuje zejména: - vytrhání nebo vykopání pařezů - veškeré zemní práce spojené s odstraněním pařezů - dopravu a uložení pařezů, případně další práce s nimi dle pokynů zadávací dokumentace - zásyp jam po pařezech</t>
  </si>
  <si>
    <t>3</t>
  </si>
  <si>
    <t>113138</t>
  </si>
  <si>
    <t>ODSTRANĚNÍ KRYTU ZPEVNĚNÝCH PLOCH S ASFALT POJIVEM, ODVOZ DO 20KM</t>
  </si>
  <si>
    <t>M3</t>
  </si>
  <si>
    <t>1821345873</t>
  </si>
  <si>
    <t>ODSTRANĚNÍ KRYTU ZPEVNĚNÝCH PLOCH S ASFALT POJIVEM, ODVOZ DO 20KM
Povinný odkup zhotovitelem.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</si>
  <si>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</si>
  <si>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"odbourání asfaltového krytu v napojení"0,15*1750</t>
  </si>
  <si>
    <t>113728</t>
  </si>
  <si>
    <t>FRÉZOVÁNÍ ZPEVNĚNÝCH PLOCH ASFALTOVÝCH, ODVOZ DO 20KM</t>
  </si>
  <si>
    <t>2102899718</t>
  </si>
  <si>
    <t>FRÉZOVÁNÍ ZPEVNĚNÝCH PLOCH ASFALTOVÝCH, ODVOZ DO 20KM
Povinný odkup zhotovitelem.</t>
  </si>
  <si>
    <t>"fréza v tloušťce 120 mm"0,12*(3150-60)</t>
  </si>
  <si>
    <t>5</t>
  </si>
  <si>
    <t>12110</t>
  </si>
  <si>
    <t>SEJMUTÍ ORNICE NEBO LESNÍ PŮDY</t>
  </si>
  <si>
    <t>834151220</t>
  </si>
  <si>
    <t>Poznámka k souboru cen:
položka zahrnuje sejmutí ornice bez ohledu na tloušťku vrstvy a její vodorovnou dopravu nezahrnuje uložení na trvalou skládku</t>
  </si>
  <si>
    <t>P</t>
  </si>
  <si>
    <t xml:space="preserve">Poznámka k položce:
Uložení na dočasnou skládku.
Rozprostření ornice viz položky 18220 a 18230.
Nevyužitý materiál bude uložen na místo určené investorem.
</t>
  </si>
  <si>
    <t>"sejmutí ornice v tl. 150 mm"0,15*(112+8659+305)</t>
  </si>
  <si>
    <t>6</t>
  </si>
  <si>
    <t>122738</t>
  </si>
  <si>
    <t>ODKOPÁVKY A PROKOPÁVKY OBECNÉ TŘ. I, ODVOZ DO 20KM</t>
  </si>
  <si>
    <t>-1801876270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</si>
  <si>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</si>
  <si>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Poznámka k položce:
Uložení na místo určené investorem.</t>
  </si>
  <si>
    <t>"řez 1-7"0</t>
  </si>
  <si>
    <t>"řez 8"2*30</t>
  </si>
  <si>
    <t>"řez 9 - 13"0</t>
  </si>
  <si>
    <t>"řez 14"2,5*30</t>
  </si>
  <si>
    <t>"řez 15 "5*30</t>
  </si>
  <si>
    <t>"řez 16"3*30</t>
  </si>
  <si>
    <t>"řez 17"3*30</t>
  </si>
  <si>
    <t>"řez 18"4*30</t>
  </si>
  <si>
    <t>"vybourání stávající vozovky v napojení"1750*0,4</t>
  </si>
  <si>
    <t>"středový ostrůvek"260*0,12</t>
  </si>
  <si>
    <t>"odkopávky pod ostrůvky"(33+26+33)*0,17</t>
  </si>
  <si>
    <t>"výkopy pro příkopy"2*400*0,1</t>
  </si>
  <si>
    <t>7</t>
  </si>
  <si>
    <t>122738.1</t>
  </si>
  <si>
    <t>954353805</t>
  </si>
  <si>
    <t>ODKOPÁVKY A PROKOPÁVKY OBECNÉ TŘ. I, ODVOZ DO 20KM
Čerpání položky na přímý příkaz TDI.</t>
  </si>
  <si>
    <t>"sanace pláně 400 mm odhad 60%"4530*1,15*0,5*0,6</t>
  </si>
  <si>
    <t>8</t>
  </si>
  <si>
    <t>12573</t>
  </si>
  <si>
    <t>VYKOPÁVKY ZE ZEMNÍKŮ A SKLÁDEK TŘ. I</t>
  </si>
  <si>
    <t>289066327</t>
  </si>
  <si>
    <t xml:space="preserve"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úpravu, ochranu a očištění dna, základové spáry, stěn a svahů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položka nezahrnuje: - práce spojené s otvírkou zemníku </t>
  </si>
  <si>
    <t>Poznámka k položce:
Výkop z dočasné skládky.</t>
  </si>
  <si>
    <t>"viz pol 18220 - rozprostření ornice"749,25</t>
  </si>
  <si>
    <t>"viz pol 18230 - rozprostření ornice"149,4</t>
  </si>
  <si>
    <t>"odvoz ornice na investorem určené místo"1361,4-898,65</t>
  </si>
  <si>
    <t>9</t>
  </si>
  <si>
    <t>12932</t>
  </si>
  <si>
    <t>ČIŠTĚNÍ PŘÍKOPŮ OD NÁNOSU DO 0,5M3/M</t>
  </si>
  <si>
    <t>M</t>
  </si>
  <si>
    <t>-1306085781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</si>
  <si>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</si>
  <si>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Poznámka k položce:
Poplatek za skládku je uveden v položce 014122.</t>
  </si>
  <si>
    <t>"pročištění a reprofilace  příkopu"34+84+139+73</t>
  </si>
  <si>
    <t>10</t>
  </si>
  <si>
    <t>129957</t>
  </si>
  <si>
    <t>ČIŠTĚNÍ POTRUBÍ DN DO 500MM</t>
  </si>
  <si>
    <t>-1024769354</t>
  </si>
  <si>
    <t>"pročištění propustků"5+9+4+6+6+6</t>
  </si>
  <si>
    <t>11</t>
  </si>
  <si>
    <t>17110</t>
  </si>
  <si>
    <t>ULOŽENÍ SYPANINY DO NÁSYPŮ SE ZHUTNĚNÍM</t>
  </si>
  <si>
    <t>-1729829078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</si>
  <si>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</si>
  <si>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"úprava terénu po napojení"900*0,55</t>
  </si>
  <si>
    <t>12</t>
  </si>
  <si>
    <t>17180</t>
  </si>
  <si>
    <t>ULOŽENÍ SYPANINY DO NÁSYPŮ Z NAKUPOVANÝCH MATERIÁLŮ</t>
  </si>
  <si>
    <t>-574009377</t>
  </si>
  <si>
    <t>Poznámka k souboru cen:
položka zahrnuje: - kompletní provedení zemní konstrukce (násypového tělesa včetně aktivní zóny)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</si>
  <si>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"PŘ 1"7*30</t>
  </si>
  <si>
    <t>"PŘ 2"6*30</t>
  </si>
  <si>
    <t>"PŘ 3"5*30</t>
  </si>
  <si>
    <t>"PŘ 4"5*30</t>
  </si>
  <si>
    <t>"PŘ 10"4*30</t>
  </si>
  <si>
    <t>"PŘ 13"4*30</t>
  </si>
  <si>
    <t>"PŘ 14"4*30</t>
  </si>
  <si>
    <t>13</t>
  </si>
  <si>
    <t>17380</t>
  </si>
  <si>
    <t>ZEMNÍ KRAJNICE A DOSYPÁVKY Z NAKUPOVANÝCH MATERIÁLŮ</t>
  </si>
  <si>
    <t>-1087458988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</si>
  <si>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</si>
  <si>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"dosypávka krajnice"2*0,3*(550+60)</t>
  </si>
  <si>
    <t>14</t>
  </si>
  <si>
    <t>18220</t>
  </si>
  <si>
    <t>ROZPROSTŘENÍ ORNICE VE SVAHU</t>
  </si>
  <si>
    <t>-1490932945</t>
  </si>
  <si>
    <t>Poznámka k souboru cen:
položka zahrnuje: nutné přemístění ornice z dočasných skládek vzdálených do 50m rozprostření ornice v předepsané tloušťce ve svahu přes 1:5</t>
  </si>
  <si>
    <t>"ornice - příkopy"(550+60)*2*4,5*0,15</t>
  </si>
  <si>
    <t>18230</t>
  </si>
  <si>
    <t>ROZPROSTŘENÍ ORNICE V ROVINĚ</t>
  </si>
  <si>
    <t>1536059785</t>
  </si>
  <si>
    <t>Poznámka k souboru cen:
položka zahrnuje: nutné přemístění ornice z dočasných skládek vzdálených do 50m rozprostření ornice v předepsané tloušťce v rovině a ve svahu do 1:5</t>
  </si>
  <si>
    <t>"středový ostrov tl. 150 mm"96*0,15</t>
  </si>
  <si>
    <t>"úprava terénu po napojení tl. 150 mm"900*0,15</t>
  </si>
  <si>
    <t>16</t>
  </si>
  <si>
    <t>18242</t>
  </si>
  <si>
    <t>ZALOŽENÍ TRÁVNÍKU HYDROOSEVEM NA ORNICI</t>
  </si>
  <si>
    <t>M2</t>
  </si>
  <si>
    <t>1154348580</t>
  </si>
  <si>
    <t>Poznámka k souboru cen:
Zahrnuje dodání předepsané travní směsi, hydroosev na ornici, zalévání, první pokosení, to vše bez ohledu na sklon terénu</t>
  </si>
  <si>
    <t>"příkopy"(550+60)*2*4,5</t>
  </si>
  <si>
    <t>"úprava terénu po napojení"900</t>
  </si>
  <si>
    <t>"středový ostrov"96</t>
  </si>
  <si>
    <t>17</t>
  </si>
  <si>
    <t>184B27</t>
  </si>
  <si>
    <t>VYSAZOVÁNÍ STROMŮ LISTNATÝCH V KONTEJNERU OBVOD KMENE DO 20CM, PODCHOZÍ VÝŠ MIN 2,4M</t>
  </si>
  <si>
    <t>-413123519</t>
  </si>
  <si>
    <t>Poznámka k souboru cen:
Položka vysazování stromů dodávku projektem předepsaných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</si>
  <si>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"vysazení 7 vzrostlých listnatých stromů"7</t>
  </si>
  <si>
    <t>Zakládání</t>
  </si>
  <si>
    <t>18</t>
  </si>
  <si>
    <t>21452</t>
  </si>
  <si>
    <t>SANAČNÍ VRSTVY Z KAMENIVA DRCENÉHO</t>
  </si>
  <si>
    <t>1969687820</t>
  </si>
  <si>
    <t>SANAČNÍ VRSTVY Z KAMENIVA DRCENÉHO
Čerpání položky na přímý příkaz TDI.</t>
  </si>
  <si>
    <t>Poznámka k souboru cen:
položka zahrnuje dodávku předepsaného kameniva, mimostaveništní a vnitrostaveništní dopravu a jeho uložení není-li v zadávací dokumentaci uvedeno jinak, jedná se o nakupovaný materiál</t>
  </si>
  <si>
    <t>19</t>
  </si>
  <si>
    <t>28997</t>
  </si>
  <si>
    <t>OPLÁŠTĚNÍ (ZPEVNĚNÍ) Z GEOTEXTILIE A GEOMŘÍŽOVIN</t>
  </si>
  <si>
    <t>-755634343</t>
  </si>
  <si>
    <t>Poznámka k souboru cen:
Položka zahrnuje: - dodávku předepsané geotextilie nebo geomřížoviny - úpravu, očištění a ochranu podkladu - přichycení k podkladu, případně zatížení - úpravy spojů a zajištění okrajů - úpravy pro odvodnění - nutné přesahy - mimostaveništní a vnitrostaveništní dopravu</t>
  </si>
  <si>
    <t>Poznámka k položce:
Čerpání položky na příkaz TDI.</t>
  </si>
  <si>
    <t>"sanace pláně separační geotextilie odhad 60%"4530*1,15*0,6</t>
  </si>
  <si>
    <t>Komunikace pozemní</t>
  </si>
  <si>
    <t>20</t>
  </si>
  <si>
    <t>56210</t>
  </si>
  <si>
    <t>VOZOVKOVÉ VRSTVY Z MATERIÁLŮ STABIL CEMENTEM</t>
  </si>
  <si>
    <t>-67559224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</si>
  <si>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</si>
  <si>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"celé kční souvrství - SC C 8/10  tl. 150 mm"(4530+120)*0,15</t>
  </si>
  <si>
    <t>"středový ostrůvek - SC C 8/10  tl. 160 mm"160*0,16</t>
  </si>
  <si>
    <t>56330</t>
  </si>
  <si>
    <t>VOZOVKOVÉ VRSTVY ZE ŠTĚRKODRTI</t>
  </si>
  <si>
    <t>1306721819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</si>
  <si>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</si>
  <si>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"vozovka - ŠDA 0/63 tl. 250 mm"(4530+120)*0,25</t>
  </si>
  <si>
    <t>"ostrůvky - ŠDB 0/32 tl. 220 a 400 mm"(33*(0,4+0,22+0,22)+26*0,22)</t>
  </si>
  <si>
    <t>22</t>
  </si>
  <si>
    <t>56363</t>
  </si>
  <si>
    <t>VOZOVKOVÉ VRSTVY Z RECYKLOVANÉHO MATERIÁLU TL DO 150MM</t>
  </si>
  <si>
    <t>1600018754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</si>
  <si>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</si>
  <si>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"hospodářské sjezdy - povrch z recyklátu tl. min. 100 mm"80+15+36</t>
  </si>
  <si>
    <t>23</t>
  </si>
  <si>
    <t>56963</t>
  </si>
  <si>
    <t>ZPEVNĚNÍ KRAJNIC Z RECYKLOVANÉHO MATERIÁLU TL DO 150MM</t>
  </si>
  <si>
    <t>-1254515775</t>
  </si>
  <si>
    <t>290+15+240+116+62+62</t>
  </si>
  <si>
    <t>24</t>
  </si>
  <si>
    <t>572123</t>
  </si>
  <si>
    <t>INFILTRAČNÍ POSTŘIK Z EMULZE DO 1,0KG/M2</t>
  </si>
  <si>
    <t>-556910902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</si>
  <si>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</si>
  <si>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 - CP 0,60 kg/m2 - pod ACP"(4530+120)</t>
  </si>
  <si>
    <t>25</t>
  </si>
  <si>
    <t>572214</t>
  </si>
  <si>
    <t>SPOJOVACÍ POSTŘIK Z MODIFIK EMULZE DO 0,5KG/M2</t>
  </si>
  <si>
    <t>1128103851</t>
  </si>
  <si>
    <t>"PS - CP 0,30 kg/m2 - pod SMA"(4530+120)</t>
  </si>
  <si>
    <t>"PS - CP 0,30 kg/m2 - pod ACL"(4530+120)</t>
  </si>
  <si>
    <t>26</t>
  </si>
  <si>
    <t>572224</t>
  </si>
  <si>
    <t>SPOJOVACÍ POSTŘIK Z MODIFIK EMULZE DO 1,0KG/M2</t>
  </si>
  <si>
    <t>634657899</t>
  </si>
  <si>
    <t>"PS - CP 0,60 kg/m2 - pod ACL - fréza"(2800-100)</t>
  </si>
  <si>
    <t>27</t>
  </si>
  <si>
    <t>574D06</t>
  </si>
  <si>
    <t>ASFALTOVÝ BETON PRO LOŽNÍ VRSTVY MODIFIK ACL 16+, 16S</t>
  </si>
  <si>
    <t>1925329303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</si>
  <si>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</si>
  <si>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"obchvat - ACL 16 S tl. 60 mm"(4530+120)*0,06</t>
  </si>
  <si>
    <t>"fréza - ACL 16 S tl. 80 mm"(2800-100)*0,08</t>
  </si>
  <si>
    <t>28</t>
  </si>
  <si>
    <t>574F06</t>
  </si>
  <si>
    <t>ASFALTOVÝ BETON PRO PODKLADNÍ VRSTVY MODIFIK ACP 16+, 16S</t>
  </si>
  <si>
    <t>-1939216679</t>
  </si>
  <si>
    <t>"obchvaz - ACP 16 S tl. 50 mm"(4530+120)*0,05</t>
  </si>
  <si>
    <t>29</t>
  </si>
  <si>
    <t>574J04</t>
  </si>
  <si>
    <t>ASFALTOVÝ KOBEREC MASTIXOVÝ MODIFIK SMA 11+, 11S</t>
  </si>
  <si>
    <t>-952550904</t>
  </si>
  <si>
    <t>"asf. koberec mastixový SMA 11 S tl. 40 mm"(4530+2800)*0,04</t>
  </si>
  <si>
    <t>30</t>
  </si>
  <si>
    <t>577A2</t>
  </si>
  <si>
    <t>VÝSPRAVA TRHLIN ASFALTOVOU ZÁLIVKOU MODIFIK</t>
  </si>
  <si>
    <t>-1981164071</t>
  </si>
  <si>
    <t>Poznámka k souboru cen:
- vyfrézování drážky šířky do 20mm hloubky do 40mm - vyčištění - nátěr - výplň předepsanou zálivkovou hmotou</t>
  </si>
  <si>
    <t>"odhad cca 70 m"70</t>
  </si>
  <si>
    <t>31</t>
  </si>
  <si>
    <t>58212</t>
  </si>
  <si>
    <t>DLÁŽDĚNÉ KRYTY Z VELKÝCH KOSTEK DO LOŽE Z MC</t>
  </si>
  <si>
    <t>100894405</t>
  </si>
  <si>
    <t>Poznámka k souboru cen: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</si>
  <si>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"středový ostrůvek - žulové kostky velké DL 150 mm"160</t>
  </si>
  <si>
    <t>32</t>
  </si>
  <si>
    <t>582612</t>
  </si>
  <si>
    <t>KRYTY Z BETON DLAŽDIC SE ZÁMKEM ŠEDÝCH TL 80MM DO LOŽE Z KAM</t>
  </si>
  <si>
    <t>-1097794476</t>
  </si>
  <si>
    <t>"dělící ostrůvky - dlažba zámková DL 80 mm"33+33+33+26</t>
  </si>
  <si>
    <t>33</t>
  </si>
  <si>
    <t>58920</t>
  </si>
  <si>
    <t>VÝPLŇ SPAR MODIFIKOVANÝM ASFALTEM</t>
  </si>
  <si>
    <t>1890309880</t>
  </si>
  <si>
    <t>Poznámka k souboru cen:
položka zahrnuje: - dodávku předepsaného materiálu - vyčištění a výplň spar tímto materiálem</t>
  </si>
  <si>
    <t>"napojení komunikace"13+12+8+7+7</t>
  </si>
  <si>
    <t>"álivka podél obrubníků"27+27+27+26+57+48*2</t>
  </si>
  <si>
    <t>Ostatní konstrukce a práce, bourání</t>
  </si>
  <si>
    <t>34</t>
  </si>
  <si>
    <t>914131</t>
  </si>
  <si>
    <t>DOPRAVNÍ ZNAČKY ZÁKLADNÍ VELIKOSTI OCELOVÉ FÓLIE TŘ 2 - DODÁVKA A MONTÁŽ</t>
  </si>
  <si>
    <t>2039508082</t>
  </si>
  <si>
    <t xml:space="preserve">Poznámka k souboru cen:
položka zahrnuje: - dodávku a montáž značek v požadovaném provedení </t>
  </si>
  <si>
    <t>"nové značky"</t>
  </si>
  <si>
    <t>"C4a"4</t>
  </si>
  <si>
    <t>"Z3"4</t>
  </si>
  <si>
    <t>"P4"5</t>
  </si>
  <si>
    <t>"C1"4</t>
  </si>
  <si>
    <t>"IS3c"3</t>
  </si>
  <si>
    <t>"IS1c"1</t>
  </si>
  <si>
    <t>"P2"2</t>
  </si>
  <si>
    <t>"E2b"2</t>
  </si>
  <si>
    <t>"výměna značek vč. přemístění"</t>
  </si>
  <si>
    <t>"B13"1</t>
  </si>
  <si>
    <t>"B14"1</t>
  </si>
  <si>
    <t>"E13"1</t>
  </si>
  <si>
    <t>"E3a"1</t>
  </si>
  <si>
    <t>"IZ4a"1</t>
  </si>
  <si>
    <t>"IZ4b"1</t>
  </si>
  <si>
    <t>35</t>
  </si>
  <si>
    <t>914133</t>
  </si>
  <si>
    <t>DOPRAVNÍ ZNAČKY ZÁKLADNÍ VELIKOSTI OCELOVÉ FÓLIE TŘ 2 - DEMONTÁŽ</t>
  </si>
  <si>
    <t>-934353474</t>
  </si>
  <si>
    <t>Poznámka k souboru cen:
Položka zahrnuje odstranění, demontáž a odklizení materiálu s odvozem na předepsané místo</t>
  </si>
  <si>
    <t>"odstranění značek"</t>
  </si>
  <si>
    <t>"IS11b"1</t>
  </si>
  <si>
    <t>"P4"2</t>
  </si>
  <si>
    <t>"Z3"1</t>
  </si>
  <si>
    <t>36</t>
  </si>
  <si>
    <t>914431</t>
  </si>
  <si>
    <t>DOPRAVNÍ ZNAČKY 100X150CM OCELOVÉ FÓLIE TŘ 2 - DODÁVKA A MONTÁŽ</t>
  </si>
  <si>
    <t>366826742</t>
  </si>
  <si>
    <t>"IS9b"4</t>
  </si>
  <si>
    <t>37</t>
  </si>
  <si>
    <t>914433</t>
  </si>
  <si>
    <t>DOPRAVNÍ ZNAČKY 100X150CM OCELOVÉ FÓLIE TŘ 2 - DEMONTÁŽ</t>
  </si>
  <si>
    <t>-254333449</t>
  </si>
  <si>
    <t>"IP19"2</t>
  </si>
  <si>
    <t>38</t>
  </si>
  <si>
    <t>914913</t>
  </si>
  <si>
    <t>SLOUPKY A STOJKY DZ Z OCEL TRUBEK ZABETON DEMONTÁŽ</t>
  </si>
  <si>
    <t>196714227</t>
  </si>
  <si>
    <t>"IP19"2*2</t>
  </si>
  <si>
    <t>39</t>
  </si>
  <si>
    <t>914924</t>
  </si>
  <si>
    <t>SLOUPKY A STOJKY DZ Z OCEL TRUBEK DO PATKY DOD, MONT, DEMON</t>
  </si>
  <si>
    <t>-338623993</t>
  </si>
  <si>
    <t>Poznámka k souboru cen:
položka zahrnuje: - dodávku a montáž sloupků a upevňovacích zařízení včetně jejich osazení (betonová patka, zemní práce) - odstranění, demontáž a odklizení materiálu s odvozem na předepsané místo</t>
  </si>
  <si>
    <t>"IS9b"4*2</t>
  </si>
  <si>
    <t>40</t>
  </si>
  <si>
    <t>915111</t>
  </si>
  <si>
    <t>VODOROVNÉ DOPRAVNÍ ZNAČENÍ BARVOU HLADKÉ - DODÁVKA A POKLÁDKA</t>
  </si>
  <si>
    <t>-1272504449</t>
  </si>
  <si>
    <t>Poznámka k souboru cen:
položka zahrnuje: - dodání a pokládku nátěrového materiálu (měří se pouze natíraná plocha) - předznačení a reflexní úpravu</t>
  </si>
  <si>
    <t>"V4 0,125"(152+480+240+611+139+86+58+97+94)*0,125</t>
  </si>
  <si>
    <t>"V1a 0,125"(26+53+17+290+54+176)*0,125</t>
  </si>
  <si>
    <t>"V2b 1,5/1,5/0,125"(42+80+31+30)*0,125</t>
  </si>
  <si>
    <t>"V13a"1/2*(65+85+28+45+65)</t>
  </si>
  <si>
    <t>41</t>
  </si>
  <si>
    <t>915221</t>
  </si>
  <si>
    <t>VODOR DOPRAV ZNAČ PLASTEM STRUKTURÁLNÍ NEHLUČNÉ - DOD A POKLÁDKA</t>
  </si>
  <si>
    <t>1363742694</t>
  </si>
  <si>
    <t>42</t>
  </si>
  <si>
    <t>917224</t>
  </si>
  <si>
    <t>SILNIČNÍ A CHODNÍKOVÉ OBRUBY Z BETONOVÝCH OBRUBNÍKŮ ŠÍŘ 150MM</t>
  </si>
  <si>
    <t>1936414000</t>
  </si>
  <si>
    <t>Poznámka k souboru cen:
Položka zahrnuje: dodání a pokládku betonových obrubníků o rozměrech předepsaných zadávací dokumentací betonové lože i boční betonovou opěrku.</t>
  </si>
  <si>
    <t>"obrubník silniční 150 x 250 mm"28*3+26+32*2</t>
  </si>
  <si>
    <t>43</t>
  </si>
  <si>
    <t>917224.1</t>
  </si>
  <si>
    <t>SILNIČNÍ A CHODNÍKOVÉ OBRUBY Z BETONOVÝCH OBRUBNÍKŮ ŠÍŘ 300MM</t>
  </si>
  <si>
    <t>-815953128</t>
  </si>
  <si>
    <t>"obrubník pro kruhové objezdy 300 x 195 mm - prstenec"57</t>
  </si>
  <si>
    <t>44</t>
  </si>
  <si>
    <t>935211</t>
  </si>
  <si>
    <t>PŘÍKOPOVÉ ŽLABY Z BETON TVÁRNIC ŠÍŘ DO 600MM DO ŠTĚRKOPÍSKU TL 100MM</t>
  </si>
  <si>
    <t>1090910804</t>
  </si>
  <si>
    <t>Poznámka k souboru cen:
položka zahrnuje: - dodávku a uložení příkopových tvárnic předepsaného rozměru a kvality - dodání a rozprostření lože z předepsaného materiálu v předepsané kvalitěa v předepsané tloušťce - veškerou manipulaci s materiálem, vnitrostaveništní i mimostaveništní dopravu - ukončení, patky, spárování - měří se v metrech běžných délky osy žlabu</t>
  </si>
  <si>
    <t>"příkopový žlab u PHS"66</t>
  </si>
  <si>
    <t>1 - Propustek 1</t>
  </si>
  <si>
    <t xml:space="preserve">    4 - Vodorovné konstrukce</t>
  </si>
  <si>
    <t>OST - Ostatní</t>
  </si>
  <si>
    <t>1554809532</t>
  </si>
  <si>
    <t>"odkopy zeminy"9,0*3*1</t>
  </si>
  <si>
    <t>17481.A</t>
  </si>
  <si>
    <t>ZÁSYP JAM A RÝH Z NAKUPOVANÝCH MATERIÁLŮ</t>
  </si>
  <si>
    <t>-1807945549</t>
  </si>
  <si>
    <t>"podsyp - ŠP 0/16 tl. 250 mm"7*3*0,25</t>
  </si>
  <si>
    <t>17481.B</t>
  </si>
  <si>
    <t>1509577794</t>
  </si>
  <si>
    <t>"obsyp - ŠP 0/32"7*3*1</t>
  </si>
  <si>
    <t>18110</t>
  </si>
  <si>
    <t>ÚPRAVA PLÁNĚ SE ZHUTNĚNÍM V HORNINĚ TŘ. I</t>
  </si>
  <si>
    <t>981209111</t>
  </si>
  <si>
    <t>Poznámka k souboru cen:
položka zahrnuje úpravu pláně včetně vyrovnání výškových rozdílů. Míru zhutnění určuje projekt.</t>
  </si>
  <si>
    <t>"úprava pod propustkem"7*3</t>
  </si>
  <si>
    <t>272315</t>
  </si>
  <si>
    <t>ZÁKLADY Z PROSTÉHO BETONU DO C30/37</t>
  </si>
  <si>
    <t>1639762792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</si>
  <si>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</si>
  <si>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"podbetonování vtoku a výtoku C30/37"0,6*2*0,15*2</t>
  </si>
  <si>
    <t>Vodorovné konstrukce</t>
  </si>
  <si>
    <t>465512</t>
  </si>
  <si>
    <t>DLAŽBY Z LOMOVÉHO KAMENE NA MC</t>
  </si>
  <si>
    <t>-422799424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</si>
  <si>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</si>
  <si>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"opevnění svahů vč. lože"2*2,3*0,35</t>
  </si>
  <si>
    <t>-1345198295</t>
  </si>
  <si>
    <t>"ŠD 200 mm"29*0,2</t>
  </si>
  <si>
    <t>OTSKP-SPK 2017</t>
  </si>
  <si>
    <t>859700921</t>
  </si>
  <si>
    <t>Technická specifikace: 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</si>
  <si>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"povrch z recyklátu tl. min. 100 mm"29</t>
  </si>
  <si>
    <t>918346</t>
  </si>
  <si>
    <t>PROPUSTY Z TRUB DN 400MM</t>
  </si>
  <si>
    <t>1339530733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</si>
  <si>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</si>
  <si>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"trouba HDPE"7,5</t>
  </si>
  <si>
    <t>OST</t>
  </si>
  <si>
    <t>Ostatní</t>
  </si>
  <si>
    <t>512</t>
  </si>
  <si>
    <t>1087654329</t>
  </si>
  <si>
    <t>Poznámka k souboru cen:
zahrnuje veškeré poplatky provozovateli skládky související s uložením odpadu na skládce.</t>
  </si>
  <si>
    <t>"pol 122738 - odkop"27,00*2,2</t>
  </si>
  <si>
    <t>2 - Propustek 2</t>
  </si>
  <si>
    <t>-1041806155</t>
  </si>
  <si>
    <t>"odkopy zeminy"9,0*4*1</t>
  </si>
  <si>
    <t>-1329285958</t>
  </si>
  <si>
    <t>"podsyp - ŠP 0/16 tl. 250 mm"9,2*3*0,25</t>
  </si>
  <si>
    <t>283450596</t>
  </si>
  <si>
    <t>"obsyp - ŠP 0/32"9,2*3*1</t>
  </si>
  <si>
    <t>1653510774</t>
  </si>
  <si>
    <t>"úprava pod propustkem"9,2*3</t>
  </si>
  <si>
    <t>285607182</t>
  </si>
  <si>
    <t>1308714592</t>
  </si>
  <si>
    <t>"opevnění svahů vč. lože"2*2,5*0,35</t>
  </si>
  <si>
    <t>-198334581</t>
  </si>
  <si>
    <t>"ŠD 200 mm"36*0,2</t>
  </si>
  <si>
    <t>-783428026</t>
  </si>
  <si>
    <t>"povrch z recyklátu tl. min. 100 mm"36</t>
  </si>
  <si>
    <t>-795088427</t>
  </si>
  <si>
    <t>"trouba HDPE"9,2</t>
  </si>
  <si>
    <t>-490782285</t>
  </si>
  <si>
    <t>"pol 122738 - odkop"36,00*2,2</t>
  </si>
  <si>
    <t>1P - Propustek 1P</t>
  </si>
  <si>
    <t>1487201160</t>
  </si>
  <si>
    <t>"odkopy zeminy"18*3*1</t>
  </si>
  <si>
    <t>-1435371583</t>
  </si>
  <si>
    <t>"podsyp - ŠP 0/16 tl. 250 mm"18*3*0,25</t>
  </si>
  <si>
    <t>-941304718</t>
  </si>
  <si>
    <t>"obsyp - ŠP 0/32"18*3*1</t>
  </si>
  <si>
    <t>391262831</t>
  </si>
  <si>
    <t>"úprava pod propustkem"18*3</t>
  </si>
  <si>
    <t>1523560385</t>
  </si>
  <si>
    <t>1899538484</t>
  </si>
  <si>
    <t>"opevnění svahů vč. lože"(8,5+4,1)*0,35</t>
  </si>
  <si>
    <t>-1167741812</t>
  </si>
  <si>
    <t>"trouba HDPE"16,4</t>
  </si>
  <si>
    <t>-1253142779</t>
  </si>
  <si>
    <t>"pol 122738 - odkop"54,00*2,2</t>
  </si>
  <si>
    <t>SO 102 - PHS</t>
  </si>
  <si>
    <t xml:space="preserve">    3 - Svislé a kompletní konstrukce</t>
  </si>
  <si>
    <t>17680</t>
  </si>
  <si>
    <t>VÝPLNĚ Z NAKUPOVANÝCH MATERIÁLŮ</t>
  </si>
  <si>
    <t>1149129900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</si>
  <si>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</si>
  <si>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Poznámka k položce:
Poznámka k položce: - štěrkodrť frakce 16/32, tl. 200 mm, šířky 500 mm</t>
  </si>
  <si>
    <t>"podsyp soklového panelu"0,5*0,1*64</t>
  </si>
  <si>
    <t>224325</t>
  </si>
  <si>
    <t>PILOTY ZE ŽELEZOBETONU C30/37</t>
  </si>
  <si>
    <t>501764317</t>
  </si>
  <si>
    <t>Poznámka k souboru cen:
položka zahrnuje: - dodání čerstvého betonu (betonové směsi) požadované kvality, jeho uložení do požadovaného tvaru při jakékoliv hustotě výztuže, konzistenci čerstvého betonu a způsobu hutnění, ošetření a ochranu betonu - zhotovení nepropustného, mrazuvzdorného betonu a betonu požadované trvanlivosti a vlastností - užití potřebných přísad a technologií výroby betonu - zřízení pracovních a dilatačních spar, včetně potřebných úprav, výplně, vložek, opracování, očištění a ošetření - bednění požadovaných konstr. (i ztracené) s úpravou dle požadované kvality povrchu betonu, včetně odbedňovacích a odskružovacích prostředků - podpěrné konstr. (skruže) a lešení všech druhů pro bednění, uložení čerstvého betonu, výztuže a doplňkových konstr., vč. požadovaných otvorů, ochranných a bezpečnostních opatření a základů těchto konstrukcí a lešení - vytvoření kotevních čel, kapes, nálitků, a sedel - zřízení všech požadovaných otvorů, kapes, výklenků, prostupů, dutin, drážek a pod., vč. ztížení práce a úprav kolem nich - úpravy pro osazení výztuže, doplňkových konstrukcí a vybavení - úpravy povrchu pro položení požadované izolace, povlaků a nátěrů, případně vyspravení - upevnění kotevních prvků a doplňkových konstrukcí - nátěry zabraňující soudržnost betonu a bednění - výplň, těsnění a tmelení spar a spojů - opatření povrchů betonu izolací proti zemní vlhkosti v částech, kde přijdou do styku se zeminou nebo kamenivem - případné zřízení spojovací vrstvy u základů - úpravy pro osazení zařízení ochrany konstrukce proti vlivu bludných proudů - objem betonu pro přebetonování a nadbetonování, který se nepřičítá ke stanovenému objemu výplně piloty - ukončení piloty pod ústím vrtu a vyplnění zbývající části sypaninou nebo kamenivem - odbourání a odstranění znehodnocené části výplně a úprava hlavy piloty před výstavbou další konstrukční části - zřízení výplně piloty pod hladinou vody - veškerý materiál, výrobky a polotovary, včetně mimostaveništní a vnitrostaveništní dopravy - nezahrnuje dodání a osazení výztuže, nezahrnuje vrty</t>
  </si>
  <si>
    <t>Poznámka k položce:
Poznámka k položce: - dřík piloty - C30/37, XC3; výztuž B500B, krytí 70 mm; - hlava piloty - C30/37, XF4</t>
  </si>
  <si>
    <t>"piloty dl. 2,5 m"17*0,44*2,5</t>
  </si>
  <si>
    <t>264130</t>
  </si>
  <si>
    <t>VRTY PRO PILOTY TŘ. I D DO 800MM</t>
  </si>
  <si>
    <t>587404054</t>
  </si>
  <si>
    <t>Poznámka k souboru cen:
položka zahrnuje: - zřízení vrtu, svislou a vodorovnou dopravu zeminy bez uložení na skládku, vrtací práce zapaž. i nepaž. vrtu - čerpání vody z vrtu, vyčištění vrtu - zabezpečení vrtacích prací - dopravu, nájem, provoz a přemístění, montáž a demontáž vrtacích zařízení a dalších mechanismů - lešení a podpěrné konstrukce pro práci a manipulaci s vrtacím zařízení a dalších mechanismů - vrtací plošiny vč. zemních prací, zpevnění, odvodnění a pod. - v případě zapažení dočasnými pažnicemi jejich opotřebení - v případě zapažení suspenzí veškeré hospodaření s ní - nezahrnuje zapažení trvalými pažnicemi - nezahrnuje uložení zeminy na skládku a poplatek za skládku nevykazuje se hluché vrtání</t>
  </si>
  <si>
    <t>"piloty dl. 2,5 m"17*2,5</t>
  </si>
  <si>
    <t>Svislé a kompletní konstrukce</t>
  </si>
  <si>
    <t>33712</t>
  </si>
  <si>
    <t>SLOUPKY PROTIHLUKOVÝCH STĚN ZE ŽELEZOBETONOVÝCH DÍLCŮ</t>
  </si>
  <si>
    <t>-1816368886</t>
  </si>
  <si>
    <t xml:space="preserve">Poznámka k souboru cen:
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 - další práce dané případně specifikací k příslušnému prefabrik. dílci (úprava pohledových ploch, příp. rubových ploch, osazení měřících zařízení, zkoušení a měření dílců a pod.). </t>
  </si>
  <si>
    <t>"železobetonové sloupky PHS"0,07*3,7*17</t>
  </si>
  <si>
    <t>347183.1</t>
  </si>
  <si>
    <t>STĚNY PROTIHLUKOVÉ S PANELY Z MEZEROVITÉHO BETONU S ŽELEZOBETONOVÝM JÁDREM</t>
  </si>
  <si>
    <t>273403035</t>
  </si>
  <si>
    <t>Technická specifikace: - dílenská dokumentace, včetně technologického předpisu spojování,
- dodání  materiálu  v požadované kvalitě a výroba konstrukce (včetně  pomůcek,  přípravků a prostředků pro výrobu) bez ohledu na náročnost a její hmotnost,
- dodání spojovacího materiálu,
- zřízení  montážních  a  dilatačních  spojů,  spar, včetně potřebných úprav, vložek, opracování, očištění a ošetření,
- podpěr. konstr. a lešení všech druhů pro montáž konstrukcí i doplňkových, včetně požadovaných otvorů, ochranných a bezpečnostních opatření a základů pro tyto konstrukce a lešení,
- montáž konstrukce na staveništi, včetně montážních prostředků a pomůcek a zednických výpomocí,                              
- výplň, těsnění a tmelení spar a spojů,
- všechny druhy ocelového kotvení,
- dílenskou přejímku a montážní prohlídku, včetně požadovaných dokladů,
- zřízení kotevních otvorů nebo jam, nejsou-li částí jiné konstrukce,
- osazení kotvení nebo přímo částí konstrukce do podpůrné konstrukce nebo do zeminy,
- výplň kotevních otvorů  (příp.  podlití  patních  desek) maltou,  betonem  nebo  jinou speciální hmotou, vyplnění jam zeminou,
- veškeré druhy protikorozní ochrany a nátěry konstrukcí,
- zvláštní spojovací prostředky, rozebíratelnost konstrukce,
- ochranná opatření před účinky bludných proudů
- ochranu před přepětím.</t>
  </si>
  <si>
    <t>Poznámka k položce:
Poznámka k položce: Nosný panel:  - modulová délka 4000 mm, základní výška 2400 mm, tloušťka 120 mm;  - beton C30/37, XC4 Výztuž B500B, - hlavní výztuž - osová o10 mm, rozteč 100 mm - panel bude vybaven čtyřmi lištami v rozích pro montáž kovových úchytů na sloupky a pro možnost manipulace 2x kotevním montážním systémem - posouzení výztuže na manipulaci provede výrobce  Absorbční anel: - modulová délka 4000 mm, výška 2400 mm, tloušťka 110 mm, hloubka reliéfu matrice 70 mm - mezerovitý beton z lehkého keramického kameniva frakce 2/4, barvy RAL 7044 - zvuková pohltivost - A3</t>
  </si>
  <si>
    <t>"protihlukové panely"2,4*3,85*16</t>
  </si>
  <si>
    <t>45212</t>
  </si>
  <si>
    <t>PODKLAD KONSTR Z DÍLCŮ ŽELEZOBETON</t>
  </si>
  <si>
    <t>-867012940</t>
  </si>
  <si>
    <t>Poznámka k souboru cen:
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 - další práce dané případně specifikací k příslušnému prefabrik. dílci (úprava pohledových ploch, příp. rubových ploch, osazení měřících zařízení, zkoušení a měření dílců a pod.).</t>
  </si>
  <si>
    <t>Poznámka k položce:
Poznámka k položce: - modulová délka 4000 mm, výška 600 mm, tloušťka 120 mm; - beton C30/37, XC4 - výztuž B500B, Hlavní výztuž - osová o10 mm, rozteč 100 mm</t>
  </si>
  <si>
    <t>"ŽB sokl"0,6*3,85*0,12*16</t>
  </si>
  <si>
    <t>94190</t>
  </si>
  <si>
    <t>LEHKÉ PRACOVNÍ LEŠENÍ DO 1,5 KPA</t>
  </si>
  <si>
    <t>M3OP</t>
  </si>
  <si>
    <t>881774603</t>
  </si>
  <si>
    <t>Poznámka k souboru cen:
Položka zahrnuje dovoz, montáž, údržbu, opotřebení (nájemné), demontáž, konzervaci, odvoz.</t>
  </si>
  <si>
    <t>64*2,5</t>
  </si>
  <si>
    <t>262144</t>
  </si>
  <si>
    <t>-1509918869</t>
  </si>
  <si>
    <t>Technická specifikace: zahrnuje veškeré poplatky provozovateli skládky související s uložením odpadu na skládce.</t>
  </si>
  <si>
    <t>"224325 -  piloty"18,7*1,8</t>
  </si>
  <si>
    <t>SO 401 - Přeložka VO</t>
  </si>
  <si>
    <t>PSV - Práce a dodávky PSV</t>
  </si>
  <si>
    <t xml:space="preserve">    741 - Elektroinstalace - silnoproud</t>
  </si>
  <si>
    <t>PSV</t>
  </si>
  <si>
    <t>Práce a dodávky PSV</t>
  </si>
  <si>
    <t>741</t>
  </si>
  <si>
    <t>Elektroinstalace - silnoproud</t>
  </si>
  <si>
    <t>742232.1</t>
  </si>
  <si>
    <t>VEŘEJNÉ OSVĚTLENÍ</t>
  </si>
  <si>
    <t>1163926995</t>
  </si>
  <si>
    <t>"Rezepsaný výkaz výměr je v příloze tohoto soupisu prací"</t>
  </si>
  <si>
    <t>Poznámka k souboru cen:
1. Položka obsahuje: – měření, roztahování, dělení, spojování, zakončení a pod. – veškeré příslušenství 2. Položka neobsahuje: X 3. Způsob měření: Měří se metr délkový.</t>
  </si>
  <si>
    <t>SO 000 - Vedlejší rozpočtové náklady</t>
  </si>
  <si>
    <t>02720</t>
  </si>
  <si>
    <t>POMOC PRÁCE ZŘÍZ NEBO ZAJIŠŤ REGULACI A OCHRANU DOPRAVY</t>
  </si>
  <si>
    <t>KPL</t>
  </si>
  <si>
    <t>102099514</t>
  </si>
  <si>
    <t>Technická specifikace: zahrnuje veškeré náklady spojené s objednatelem požadovanými zařízeními</t>
  </si>
  <si>
    <t>02720.1</t>
  </si>
  <si>
    <t>POMOC PRÁCE ZŘÍZ NEBO ZAJIŠŤ REGULACI A OCHRANU DOPRAVY - VÝSPRAVA VÝTLUKŮ</t>
  </si>
  <si>
    <t>1515369436</t>
  </si>
  <si>
    <t>POMOC PRÁCE ZŘÍZ NEBO ZAJIŠŤ REGULACI A OCHRANU DOPRAVY
Lokální vysprávky objízné trasy před stavbou. Případná oprava silnic po ukončení stavby. 
Čerpáno se souhlasem investora.</t>
  </si>
  <si>
    <t>Poznámka k souboru cen:
zahrnuje veškeré náklady spojené s objednatelem požadovanými zařízeními</t>
  </si>
  <si>
    <t>"VÝSPRAVA VÝTLUKŮ SMĚSÍ ACO TL. DO 50MM - předpoklad 750 m2"1</t>
  </si>
  <si>
    <t>02730</t>
  </si>
  <si>
    <t>POMOC PRÁCE ZŘÍZ NEBO ZAJIŠŤ OCHRANU INŽENÝRSKÝCH SÍTÍ</t>
  </si>
  <si>
    <t>KČ</t>
  </si>
  <si>
    <t>-908713865</t>
  </si>
  <si>
    <t>02911</t>
  </si>
  <si>
    <t>OSTATNÍ POŽADAVKY - GEODETICKÉ ZAMĚŘENÍ</t>
  </si>
  <si>
    <t>1182328555</t>
  </si>
  <si>
    <t>02911.1</t>
  </si>
  <si>
    <t>OSTATNÍ POŽADAVKY - VYTYČENÍ ING. SÍTÍ</t>
  </si>
  <si>
    <t>kpl</t>
  </si>
  <si>
    <t>1412675174</t>
  </si>
  <si>
    <t>02943</t>
  </si>
  <si>
    <t>OSTATNÍ POŽADAVKY - VYPRACOVÁNÍ RDS</t>
  </si>
  <si>
    <t>-1048833186</t>
  </si>
  <si>
    <t>Poznámka k souboru cen:
zahrnuje veškeré náklady spojené s objednatelem požadovanými pracemi</t>
  </si>
  <si>
    <t>02944</t>
  </si>
  <si>
    <t>OSTAT POŽADAVKY - DOKUMENTACE SKUTEČ PROVEDENÍ V DIGIT FORMĚ</t>
  </si>
  <si>
    <t>250371166</t>
  </si>
  <si>
    <t>02990</t>
  </si>
  <si>
    <t>OSTATNÍ POŽADAVKY - INFORMAČNÍ TABULE - PUBLICITA DLE IROP</t>
  </si>
  <si>
    <t>-2062921451</t>
  </si>
  <si>
    <t>OSTATNÍ POŽADAVKY - INFORMAČNÍ TABULE
Tabule dle požadavků IROP:
- dočasný billboard velikosti 2,4 x 5,1 m
- stálá pamětní deska nebo stálý billboard elikosti 0,3 x 0,4 m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</si>
  <si>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</si>
  <si>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03100</t>
  </si>
  <si>
    <t>ZAŘÍZENÍ STAVENIŠTĚ - ZŘÍZENÍ, PROVOZ, DEMONTÁŽ</t>
  </si>
  <si>
    <t>-2075920539</t>
  </si>
  <si>
    <t>Všeobecné podmínky Staveništní náklady zhotovitele ZAŘÍZENÍ STAVENIŠTĚ - ZŘÍZENÍ, PROVOZ, DEMONTÁŽ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</si>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</sst>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4" fillId="0" borderId="15" xfId="0" applyNumberFormat="1" applyFont="1" applyBorder="1" applyAlignment="1">
      <alignment/>
    </xf>
    <xf numFmtId="166" fontId="34" fillId="0" borderId="16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8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5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18</v>
      </c>
      <c r="BS5" s="24" t="s">
        <v>9</v>
      </c>
    </row>
    <row r="6" spans="2:71" ht="36.95" customHeight="1">
      <c r="B6" s="28"/>
      <c r="C6" s="29"/>
      <c r="D6" s="37" t="s">
        <v>19</v>
      </c>
      <c r="E6" s="29"/>
      <c r="F6" s="29"/>
      <c r="G6" s="29"/>
      <c r="H6" s="29"/>
      <c r="I6" s="29"/>
      <c r="J6" s="29"/>
      <c r="K6" s="38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5</v>
      </c>
      <c r="AO7" s="29"/>
      <c r="AP7" s="29"/>
      <c r="AQ7" s="31"/>
      <c r="BE7" s="39"/>
      <c r="BS7" s="24" t="s">
        <v>9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9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9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5</v>
      </c>
      <c r="AO10" s="29"/>
      <c r="AP10" s="29"/>
      <c r="AQ10" s="31"/>
      <c r="BE10" s="39"/>
      <c r="BS10" s="24" t="s">
        <v>9</v>
      </c>
    </row>
    <row r="11" spans="2:71" ht="18.45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29</v>
      </c>
      <c r="AL11" s="29"/>
      <c r="AM11" s="29"/>
      <c r="AN11" s="35" t="s">
        <v>5</v>
      </c>
      <c r="AO11" s="29"/>
      <c r="AP11" s="29"/>
      <c r="AQ11" s="31"/>
      <c r="BE11" s="39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9</v>
      </c>
    </row>
    <row r="13" spans="2:71" ht="14.4" customHeight="1">
      <c r="B13" s="28"/>
      <c r="C13" s="29"/>
      <c r="D13" s="40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31</v>
      </c>
      <c r="AO13" s="29"/>
      <c r="AP13" s="29"/>
      <c r="AQ13" s="31"/>
      <c r="BE13" s="39"/>
      <c r="BS13" s="24" t="s">
        <v>9</v>
      </c>
    </row>
    <row r="14" spans="2:71" ht="13.5">
      <c r="B14" s="28"/>
      <c r="C14" s="29"/>
      <c r="D14" s="29"/>
      <c r="E14" s="42" t="s">
        <v>31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29</v>
      </c>
      <c r="AL14" s="29"/>
      <c r="AM14" s="29"/>
      <c r="AN14" s="42" t="s">
        <v>31</v>
      </c>
      <c r="AO14" s="29"/>
      <c r="AP14" s="29"/>
      <c r="AQ14" s="31"/>
      <c r="BE14" s="39"/>
      <c r="BS14" s="24" t="s">
        <v>9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29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9</v>
      </c>
    </row>
    <row r="19" spans="2:71" ht="14.4" customHeight="1">
      <c r="B19" s="28"/>
      <c r="C19" s="29"/>
      <c r="D19" s="40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9</v>
      </c>
    </row>
    <row r="20" spans="2:71" ht="16.5" customHeight="1">
      <c r="B20" s="28"/>
      <c r="C20" s="29"/>
      <c r="D20" s="29"/>
      <c r="E20" s="44" t="s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35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36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37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38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39</v>
      </c>
      <c r="E26" s="54"/>
      <c r="F26" s="55" t="s">
        <v>40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41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42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43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44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45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46</v>
      </c>
      <c r="U32" s="61"/>
      <c r="V32" s="61"/>
      <c r="W32" s="61"/>
      <c r="X32" s="63" t="s">
        <v>47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pans="2:44" s="1" customFormat="1" ht="36.95" customHeight="1">
      <c r="B39" s="46"/>
      <c r="C39" s="72" t="s">
        <v>48</v>
      </c>
      <c r="AR39" s="46"/>
    </row>
    <row r="40" spans="2:44" s="1" customFormat="1" ht="6.95" customHeight="1">
      <c r="B40" s="46"/>
      <c r="AR40" s="46"/>
    </row>
    <row r="41" spans="2:44" s="3" customFormat="1" ht="14.4" customHeight="1">
      <c r="B41" s="73"/>
      <c r="C41" s="74" t="s">
        <v>16</v>
      </c>
      <c r="L41" s="3" t="str">
        <f>K5</f>
        <v>201629</v>
      </c>
      <c r="AR41" s="73"/>
    </row>
    <row r="42" spans="2:44" s="4" customFormat="1" ht="36.95" customHeight="1">
      <c r="B42" s="75"/>
      <c r="C42" s="76" t="s">
        <v>19</v>
      </c>
      <c r="L42" s="77" t="str">
        <f>K6</f>
        <v>II/272 Starý Vestec, přeložka silnice - PD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pans="2:44" s="1" customFormat="1" ht="6.95" customHeight="1">
      <c r="B43" s="46"/>
      <c r="AR43" s="46"/>
    </row>
    <row r="44" spans="2:44" s="1" customFormat="1" ht="13.5">
      <c r="B44" s="46"/>
      <c r="C44" s="74" t="s">
        <v>23</v>
      </c>
      <c r="L44" s="78" t="str">
        <f>IF(K8="","",K8)</f>
        <v xml:space="preserve"> </v>
      </c>
      <c r="AI44" s="74" t="s">
        <v>25</v>
      </c>
      <c r="AM44" s="79" t="str">
        <f>IF(AN8="","",AN8)</f>
        <v>12. 11. 2018</v>
      </c>
      <c r="AN44" s="79"/>
      <c r="AR44" s="46"/>
    </row>
    <row r="45" spans="2:44" s="1" customFormat="1" ht="6.95" customHeight="1">
      <c r="B45" s="46"/>
      <c r="AR45" s="46"/>
    </row>
    <row r="46" spans="2:56" s="1" customFormat="1" ht="13.5">
      <c r="B46" s="46"/>
      <c r="C46" s="74" t="s">
        <v>27</v>
      </c>
      <c r="L46" s="3" t="str">
        <f>IF(E11="","",E11)</f>
        <v xml:space="preserve"> </v>
      </c>
      <c r="AI46" s="74" t="s">
        <v>32</v>
      </c>
      <c r="AM46" s="3" t="str">
        <f>IF(E17="","",E17)</f>
        <v xml:space="preserve"> </v>
      </c>
      <c r="AN46" s="3"/>
      <c r="AO46" s="3"/>
      <c r="AP46" s="3"/>
      <c r="AR46" s="46"/>
      <c r="AS46" s="80" t="s">
        <v>49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1" customFormat="1" ht="13.5">
      <c r="B47" s="46"/>
      <c r="C47" s="74" t="s">
        <v>30</v>
      </c>
      <c r="L47" s="3" t="str">
        <f>IF(E14="Vyplň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pans="2:56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pans="2:56" s="1" customFormat="1" ht="29.25" customHeight="1">
      <c r="B49" s="46"/>
      <c r="C49" s="86" t="s">
        <v>50</v>
      </c>
      <c r="D49" s="87"/>
      <c r="E49" s="87"/>
      <c r="F49" s="87"/>
      <c r="G49" s="87"/>
      <c r="H49" s="88"/>
      <c r="I49" s="89" t="s">
        <v>51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52</v>
      </c>
      <c r="AH49" s="87"/>
      <c r="AI49" s="87"/>
      <c r="AJ49" s="87"/>
      <c r="AK49" s="87"/>
      <c r="AL49" s="87"/>
      <c r="AM49" s="87"/>
      <c r="AN49" s="89" t="s">
        <v>53</v>
      </c>
      <c r="AO49" s="87"/>
      <c r="AP49" s="87"/>
      <c r="AQ49" s="91" t="s">
        <v>54</v>
      </c>
      <c r="AR49" s="46"/>
      <c r="AS49" s="92" t="s">
        <v>55</v>
      </c>
      <c r="AT49" s="93" t="s">
        <v>56</v>
      </c>
      <c r="AU49" s="93" t="s">
        <v>57</v>
      </c>
      <c r="AV49" s="93" t="s">
        <v>58</v>
      </c>
      <c r="AW49" s="93" t="s">
        <v>59</v>
      </c>
      <c r="AX49" s="93" t="s">
        <v>60</v>
      </c>
      <c r="AY49" s="93" t="s">
        <v>61</v>
      </c>
      <c r="AZ49" s="93" t="s">
        <v>62</v>
      </c>
      <c r="BA49" s="93" t="s">
        <v>63</v>
      </c>
      <c r="BB49" s="93" t="s">
        <v>64</v>
      </c>
      <c r="BC49" s="93" t="s">
        <v>65</v>
      </c>
      <c r="BD49" s="94" t="s">
        <v>66</v>
      </c>
    </row>
    <row r="50" spans="2:56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75"/>
      <c r="C51" s="96" t="s">
        <v>67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ROUND(AG52+SUM(AG57:AG59),2)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ROUND(AS52+SUM(AS57:AS59),2)</f>
        <v>0</v>
      </c>
      <c r="AT51" s="102">
        <f>ROUND(SUM(AV51:AW51),2)</f>
        <v>0</v>
      </c>
      <c r="AU51" s="103">
        <f>ROUND(AU52+SUM(AU57:AU59),5)</f>
        <v>0</v>
      </c>
      <c r="AV51" s="102">
        <f>ROUND(AZ51*L26,2)</f>
        <v>0</v>
      </c>
      <c r="AW51" s="102">
        <f>ROUND(BA51*L27,2)</f>
        <v>0</v>
      </c>
      <c r="AX51" s="102">
        <f>ROUND(BB51*L26,2)</f>
        <v>0</v>
      </c>
      <c r="AY51" s="102">
        <f>ROUND(BC51*L27,2)</f>
        <v>0</v>
      </c>
      <c r="AZ51" s="102">
        <f>ROUND(AZ52+SUM(AZ57:AZ59),2)</f>
        <v>0</v>
      </c>
      <c r="BA51" s="102">
        <f>ROUND(BA52+SUM(BA57:BA59),2)</f>
        <v>0</v>
      </c>
      <c r="BB51" s="102">
        <f>ROUND(BB52+SUM(BB57:BB59),2)</f>
        <v>0</v>
      </c>
      <c r="BC51" s="102">
        <f>ROUND(BC52+SUM(BC57:BC59),2)</f>
        <v>0</v>
      </c>
      <c r="BD51" s="104">
        <f>ROUND(BD52+SUM(BD57:BD59),2)</f>
        <v>0</v>
      </c>
      <c r="BS51" s="76" t="s">
        <v>68</v>
      </c>
      <c r="BT51" s="76" t="s">
        <v>69</v>
      </c>
      <c r="BU51" s="105" t="s">
        <v>70</v>
      </c>
      <c r="BV51" s="76" t="s">
        <v>71</v>
      </c>
      <c r="BW51" s="76" t="s">
        <v>7</v>
      </c>
      <c r="BX51" s="76" t="s">
        <v>72</v>
      </c>
      <c r="CL51" s="76" t="s">
        <v>5</v>
      </c>
    </row>
    <row r="52" spans="2:91" s="5" customFormat="1" ht="16.5" customHeight="1">
      <c r="B52" s="106"/>
      <c r="C52" s="107"/>
      <c r="D52" s="108" t="s">
        <v>73</v>
      </c>
      <c r="E52" s="108"/>
      <c r="F52" s="108"/>
      <c r="G52" s="108"/>
      <c r="H52" s="108"/>
      <c r="I52" s="109"/>
      <c r="J52" s="108" t="s">
        <v>74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10">
        <f>ROUND(SUM(AG53:AG56),2)</f>
        <v>0</v>
      </c>
      <c r="AH52" s="109"/>
      <c r="AI52" s="109"/>
      <c r="AJ52" s="109"/>
      <c r="AK52" s="109"/>
      <c r="AL52" s="109"/>
      <c r="AM52" s="109"/>
      <c r="AN52" s="111">
        <f>SUM(AG52,AT52)</f>
        <v>0</v>
      </c>
      <c r="AO52" s="109"/>
      <c r="AP52" s="109"/>
      <c r="AQ52" s="112" t="s">
        <v>75</v>
      </c>
      <c r="AR52" s="106"/>
      <c r="AS52" s="113">
        <f>ROUND(SUM(AS53:AS56),2)</f>
        <v>0</v>
      </c>
      <c r="AT52" s="114">
        <f>ROUND(SUM(AV52:AW52),2)</f>
        <v>0</v>
      </c>
      <c r="AU52" s="115">
        <f>ROUND(SUM(AU53:AU56),5)</f>
        <v>0</v>
      </c>
      <c r="AV52" s="114">
        <f>ROUND(AZ52*L26,2)</f>
        <v>0</v>
      </c>
      <c r="AW52" s="114">
        <f>ROUND(BA52*L27,2)</f>
        <v>0</v>
      </c>
      <c r="AX52" s="114">
        <f>ROUND(BB52*L26,2)</f>
        <v>0</v>
      </c>
      <c r="AY52" s="114">
        <f>ROUND(BC52*L27,2)</f>
        <v>0</v>
      </c>
      <c r="AZ52" s="114">
        <f>ROUND(SUM(AZ53:AZ56),2)</f>
        <v>0</v>
      </c>
      <c r="BA52" s="114">
        <f>ROUND(SUM(BA53:BA56),2)</f>
        <v>0</v>
      </c>
      <c r="BB52" s="114">
        <f>ROUND(SUM(BB53:BB56),2)</f>
        <v>0</v>
      </c>
      <c r="BC52" s="114">
        <f>ROUND(SUM(BC53:BC56),2)</f>
        <v>0</v>
      </c>
      <c r="BD52" s="116">
        <f>ROUND(SUM(BD53:BD56),2)</f>
        <v>0</v>
      </c>
      <c r="BS52" s="117" t="s">
        <v>68</v>
      </c>
      <c r="BT52" s="117" t="s">
        <v>76</v>
      </c>
      <c r="BU52" s="117" t="s">
        <v>70</v>
      </c>
      <c r="BV52" s="117" t="s">
        <v>71</v>
      </c>
      <c r="BW52" s="117" t="s">
        <v>77</v>
      </c>
      <c r="BX52" s="117" t="s">
        <v>7</v>
      </c>
      <c r="CL52" s="117" t="s">
        <v>5</v>
      </c>
      <c r="CM52" s="117" t="s">
        <v>78</v>
      </c>
    </row>
    <row r="53" spans="1:90" s="6" customFormat="1" ht="16.5" customHeight="1">
      <c r="A53" s="118" t="s">
        <v>79</v>
      </c>
      <c r="B53" s="119"/>
      <c r="C53" s="9"/>
      <c r="D53" s="9"/>
      <c r="E53" s="120" t="s">
        <v>80</v>
      </c>
      <c r="F53" s="120"/>
      <c r="G53" s="120"/>
      <c r="H53" s="120"/>
      <c r="I53" s="120"/>
      <c r="J53" s="9"/>
      <c r="K53" s="120" t="s">
        <v>74</v>
      </c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1">
        <f>'01 - Komunikace'!J29</f>
        <v>0</v>
      </c>
      <c r="AH53" s="9"/>
      <c r="AI53" s="9"/>
      <c r="AJ53" s="9"/>
      <c r="AK53" s="9"/>
      <c r="AL53" s="9"/>
      <c r="AM53" s="9"/>
      <c r="AN53" s="121">
        <f>SUM(AG53,AT53)</f>
        <v>0</v>
      </c>
      <c r="AO53" s="9"/>
      <c r="AP53" s="9"/>
      <c r="AQ53" s="122" t="s">
        <v>81</v>
      </c>
      <c r="AR53" s="119"/>
      <c r="AS53" s="123">
        <v>0</v>
      </c>
      <c r="AT53" s="124">
        <f>ROUND(SUM(AV53:AW53),2)</f>
        <v>0</v>
      </c>
      <c r="AU53" s="125">
        <f>'01 - Komunikace'!P88</f>
        <v>0</v>
      </c>
      <c r="AV53" s="124">
        <f>'01 - Komunikace'!J32</f>
        <v>0</v>
      </c>
      <c r="AW53" s="124">
        <f>'01 - Komunikace'!J33</f>
        <v>0</v>
      </c>
      <c r="AX53" s="124">
        <f>'01 - Komunikace'!J34</f>
        <v>0</v>
      </c>
      <c r="AY53" s="124">
        <f>'01 - Komunikace'!J35</f>
        <v>0</v>
      </c>
      <c r="AZ53" s="124">
        <f>'01 - Komunikace'!F32</f>
        <v>0</v>
      </c>
      <c r="BA53" s="124">
        <f>'01 - Komunikace'!F33</f>
        <v>0</v>
      </c>
      <c r="BB53" s="124">
        <f>'01 - Komunikace'!F34</f>
        <v>0</v>
      </c>
      <c r="BC53" s="124">
        <f>'01 - Komunikace'!F35</f>
        <v>0</v>
      </c>
      <c r="BD53" s="126">
        <f>'01 - Komunikace'!F36</f>
        <v>0</v>
      </c>
      <c r="BT53" s="127" t="s">
        <v>78</v>
      </c>
      <c r="BV53" s="127" t="s">
        <v>71</v>
      </c>
      <c r="BW53" s="127" t="s">
        <v>82</v>
      </c>
      <c r="BX53" s="127" t="s">
        <v>77</v>
      </c>
      <c r="CL53" s="127" t="s">
        <v>5</v>
      </c>
    </row>
    <row r="54" spans="1:90" s="6" customFormat="1" ht="16.5" customHeight="1">
      <c r="A54" s="118" t="s">
        <v>79</v>
      </c>
      <c r="B54" s="119"/>
      <c r="C54" s="9"/>
      <c r="D54" s="9"/>
      <c r="E54" s="120" t="s">
        <v>76</v>
      </c>
      <c r="F54" s="120"/>
      <c r="G54" s="120"/>
      <c r="H54" s="120"/>
      <c r="I54" s="120"/>
      <c r="J54" s="9"/>
      <c r="K54" s="120" t="s">
        <v>83</v>
      </c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1">
        <f>'1 - Propustek 1'!J29</f>
        <v>0</v>
      </c>
      <c r="AH54" s="9"/>
      <c r="AI54" s="9"/>
      <c r="AJ54" s="9"/>
      <c r="AK54" s="9"/>
      <c r="AL54" s="9"/>
      <c r="AM54" s="9"/>
      <c r="AN54" s="121">
        <f>SUM(AG54,AT54)</f>
        <v>0</v>
      </c>
      <c r="AO54" s="9"/>
      <c r="AP54" s="9"/>
      <c r="AQ54" s="122" t="s">
        <v>81</v>
      </c>
      <c r="AR54" s="119"/>
      <c r="AS54" s="123">
        <v>0</v>
      </c>
      <c r="AT54" s="124">
        <f>ROUND(SUM(AV54:AW54),2)</f>
        <v>0</v>
      </c>
      <c r="AU54" s="125">
        <f>'1 - Propustek 1'!P89</f>
        <v>0</v>
      </c>
      <c r="AV54" s="124">
        <f>'1 - Propustek 1'!J32</f>
        <v>0</v>
      </c>
      <c r="AW54" s="124">
        <f>'1 - Propustek 1'!J33</f>
        <v>0</v>
      </c>
      <c r="AX54" s="124">
        <f>'1 - Propustek 1'!J34</f>
        <v>0</v>
      </c>
      <c r="AY54" s="124">
        <f>'1 - Propustek 1'!J35</f>
        <v>0</v>
      </c>
      <c r="AZ54" s="124">
        <f>'1 - Propustek 1'!F32</f>
        <v>0</v>
      </c>
      <c r="BA54" s="124">
        <f>'1 - Propustek 1'!F33</f>
        <v>0</v>
      </c>
      <c r="BB54" s="124">
        <f>'1 - Propustek 1'!F34</f>
        <v>0</v>
      </c>
      <c r="BC54" s="124">
        <f>'1 - Propustek 1'!F35</f>
        <v>0</v>
      </c>
      <c r="BD54" s="126">
        <f>'1 - Propustek 1'!F36</f>
        <v>0</v>
      </c>
      <c r="BT54" s="127" t="s">
        <v>78</v>
      </c>
      <c r="BV54" s="127" t="s">
        <v>71</v>
      </c>
      <c r="BW54" s="127" t="s">
        <v>84</v>
      </c>
      <c r="BX54" s="127" t="s">
        <v>77</v>
      </c>
      <c r="CL54" s="127" t="s">
        <v>5</v>
      </c>
    </row>
    <row r="55" spans="1:90" s="6" customFormat="1" ht="16.5" customHeight="1">
      <c r="A55" s="118" t="s">
        <v>79</v>
      </c>
      <c r="B55" s="119"/>
      <c r="C55" s="9"/>
      <c r="D55" s="9"/>
      <c r="E55" s="120" t="s">
        <v>78</v>
      </c>
      <c r="F55" s="120"/>
      <c r="G55" s="120"/>
      <c r="H55" s="120"/>
      <c r="I55" s="120"/>
      <c r="J55" s="9"/>
      <c r="K55" s="120" t="s">
        <v>85</v>
      </c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1">
        <f>'2 - Propustek 2'!J29</f>
        <v>0</v>
      </c>
      <c r="AH55" s="9"/>
      <c r="AI55" s="9"/>
      <c r="AJ55" s="9"/>
      <c r="AK55" s="9"/>
      <c r="AL55" s="9"/>
      <c r="AM55" s="9"/>
      <c r="AN55" s="121">
        <f>SUM(AG55,AT55)</f>
        <v>0</v>
      </c>
      <c r="AO55" s="9"/>
      <c r="AP55" s="9"/>
      <c r="AQ55" s="122" t="s">
        <v>81</v>
      </c>
      <c r="AR55" s="119"/>
      <c r="AS55" s="123">
        <v>0</v>
      </c>
      <c r="AT55" s="124">
        <f>ROUND(SUM(AV55:AW55),2)</f>
        <v>0</v>
      </c>
      <c r="AU55" s="125">
        <f>'2 - Propustek 2'!P89</f>
        <v>0</v>
      </c>
      <c r="AV55" s="124">
        <f>'2 - Propustek 2'!J32</f>
        <v>0</v>
      </c>
      <c r="AW55" s="124">
        <f>'2 - Propustek 2'!J33</f>
        <v>0</v>
      </c>
      <c r="AX55" s="124">
        <f>'2 - Propustek 2'!J34</f>
        <v>0</v>
      </c>
      <c r="AY55" s="124">
        <f>'2 - Propustek 2'!J35</f>
        <v>0</v>
      </c>
      <c r="AZ55" s="124">
        <f>'2 - Propustek 2'!F32</f>
        <v>0</v>
      </c>
      <c r="BA55" s="124">
        <f>'2 - Propustek 2'!F33</f>
        <v>0</v>
      </c>
      <c r="BB55" s="124">
        <f>'2 - Propustek 2'!F34</f>
        <v>0</v>
      </c>
      <c r="BC55" s="124">
        <f>'2 - Propustek 2'!F35</f>
        <v>0</v>
      </c>
      <c r="BD55" s="126">
        <f>'2 - Propustek 2'!F36</f>
        <v>0</v>
      </c>
      <c r="BT55" s="127" t="s">
        <v>78</v>
      </c>
      <c r="BV55" s="127" t="s">
        <v>71</v>
      </c>
      <c r="BW55" s="127" t="s">
        <v>86</v>
      </c>
      <c r="BX55" s="127" t="s">
        <v>77</v>
      </c>
      <c r="CL55" s="127" t="s">
        <v>5</v>
      </c>
    </row>
    <row r="56" spans="1:90" s="6" customFormat="1" ht="16.5" customHeight="1">
      <c r="A56" s="118" t="s">
        <v>79</v>
      </c>
      <c r="B56" s="119"/>
      <c r="C56" s="9"/>
      <c r="D56" s="9"/>
      <c r="E56" s="120" t="s">
        <v>87</v>
      </c>
      <c r="F56" s="120"/>
      <c r="G56" s="120"/>
      <c r="H56" s="120"/>
      <c r="I56" s="120"/>
      <c r="J56" s="9"/>
      <c r="K56" s="120" t="s">
        <v>88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1">
        <f>'1P - Propustek 1P'!J29</f>
        <v>0</v>
      </c>
      <c r="AH56" s="9"/>
      <c r="AI56" s="9"/>
      <c r="AJ56" s="9"/>
      <c r="AK56" s="9"/>
      <c r="AL56" s="9"/>
      <c r="AM56" s="9"/>
      <c r="AN56" s="121">
        <f>SUM(AG56,AT56)</f>
        <v>0</v>
      </c>
      <c r="AO56" s="9"/>
      <c r="AP56" s="9"/>
      <c r="AQ56" s="122" t="s">
        <v>81</v>
      </c>
      <c r="AR56" s="119"/>
      <c r="AS56" s="123">
        <v>0</v>
      </c>
      <c r="AT56" s="124">
        <f>ROUND(SUM(AV56:AW56),2)</f>
        <v>0</v>
      </c>
      <c r="AU56" s="125">
        <f>'1P - Propustek 1P'!P89</f>
        <v>0</v>
      </c>
      <c r="AV56" s="124">
        <f>'1P - Propustek 1P'!J32</f>
        <v>0</v>
      </c>
      <c r="AW56" s="124">
        <f>'1P - Propustek 1P'!J33</f>
        <v>0</v>
      </c>
      <c r="AX56" s="124">
        <f>'1P - Propustek 1P'!J34</f>
        <v>0</v>
      </c>
      <c r="AY56" s="124">
        <f>'1P - Propustek 1P'!J35</f>
        <v>0</v>
      </c>
      <c r="AZ56" s="124">
        <f>'1P - Propustek 1P'!F32</f>
        <v>0</v>
      </c>
      <c r="BA56" s="124">
        <f>'1P - Propustek 1P'!F33</f>
        <v>0</v>
      </c>
      <c r="BB56" s="124">
        <f>'1P - Propustek 1P'!F34</f>
        <v>0</v>
      </c>
      <c r="BC56" s="124">
        <f>'1P - Propustek 1P'!F35</f>
        <v>0</v>
      </c>
      <c r="BD56" s="126">
        <f>'1P - Propustek 1P'!F36</f>
        <v>0</v>
      </c>
      <c r="BT56" s="127" t="s">
        <v>78</v>
      </c>
      <c r="BV56" s="127" t="s">
        <v>71</v>
      </c>
      <c r="BW56" s="127" t="s">
        <v>89</v>
      </c>
      <c r="BX56" s="127" t="s">
        <v>77</v>
      </c>
      <c r="CL56" s="127" t="s">
        <v>5</v>
      </c>
    </row>
    <row r="57" spans="1:91" s="5" customFormat="1" ht="16.5" customHeight="1">
      <c r="A57" s="118" t="s">
        <v>79</v>
      </c>
      <c r="B57" s="106"/>
      <c r="C57" s="107"/>
      <c r="D57" s="108" t="s">
        <v>90</v>
      </c>
      <c r="E57" s="108"/>
      <c r="F57" s="108"/>
      <c r="G57" s="108"/>
      <c r="H57" s="108"/>
      <c r="I57" s="109"/>
      <c r="J57" s="108" t="s">
        <v>91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1">
        <f>'SO 102 - PHS'!J27</f>
        <v>0</v>
      </c>
      <c r="AH57" s="109"/>
      <c r="AI57" s="109"/>
      <c r="AJ57" s="109"/>
      <c r="AK57" s="109"/>
      <c r="AL57" s="109"/>
      <c r="AM57" s="109"/>
      <c r="AN57" s="111">
        <f>SUM(AG57,AT57)</f>
        <v>0</v>
      </c>
      <c r="AO57" s="109"/>
      <c r="AP57" s="109"/>
      <c r="AQ57" s="112" t="s">
        <v>75</v>
      </c>
      <c r="AR57" s="106"/>
      <c r="AS57" s="113">
        <v>0</v>
      </c>
      <c r="AT57" s="114">
        <f>ROUND(SUM(AV57:AW57),2)</f>
        <v>0</v>
      </c>
      <c r="AU57" s="115">
        <f>'SO 102 - PHS'!P83</f>
        <v>0</v>
      </c>
      <c r="AV57" s="114">
        <f>'SO 102 - PHS'!J30</f>
        <v>0</v>
      </c>
      <c r="AW57" s="114">
        <f>'SO 102 - PHS'!J31</f>
        <v>0</v>
      </c>
      <c r="AX57" s="114">
        <f>'SO 102 - PHS'!J32</f>
        <v>0</v>
      </c>
      <c r="AY57" s="114">
        <f>'SO 102 - PHS'!J33</f>
        <v>0</v>
      </c>
      <c r="AZ57" s="114">
        <f>'SO 102 - PHS'!F30</f>
        <v>0</v>
      </c>
      <c r="BA57" s="114">
        <f>'SO 102 - PHS'!F31</f>
        <v>0</v>
      </c>
      <c r="BB57" s="114">
        <f>'SO 102 - PHS'!F32</f>
        <v>0</v>
      </c>
      <c r="BC57" s="114">
        <f>'SO 102 - PHS'!F33</f>
        <v>0</v>
      </c>
      <c r="BD57" s="116">
        <f>'SO 102 - PHS'!F34</f>
        <v>0</v>
      </c>
      <c r="BT57" s="117" t="s">
        <v>76</v>
      </c>
      <c r="BV57" s="117" t="s">
        <v>71</v>
      </c>
      <c r="BW57" s="117" t="s">
        <v>92</v>
      </c>
      <c r="BX57" s="117" t="s">
        <v>7</v>
      </c>
      <c r="CL57" s="117" t="s">
        <v>5</v>
      </c>
      <c r="CM57" s="117" t="s">
        <v>78</v>
      </c>
    </row>
    <row r="58" spans="1:91" s="5" customFormat="1" ht="16.5" customHeight="1">
      <c r="A58" s="118" t="s">
        <v>79</v>
      </c>
      <c r="B58" s="106"/>
      <c r="C58" s="107"/>
      <c r="D58" s="108" t="s">
        <v>93</v>
      </c>
      <c r="E58" s="108"/>
      <c r="F58" s="108"/>
      <c r="G58" s="108"/>
      <c r="H58" s="108"/>
      <c r="I58" s="109"/>
      <c r="J58" s="108" t="s">
        <v>94</v>
      </c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11">
        <f>'SO 401 - Přeložka VO'!J27</f>
        <v>0</v>
      </c>
      <c r="AH58" s="109"/>
      <c r="AI58" s="109"/>
      <c r="AJ58" s="109"/>
      <c r="AK58" s="109"/>
      <c r="AL58" s="109"/>
      <c r="AM58" s="109"/>
      <c r="AN58" s="111">
        <f>SUM(AG58,AT58)</f>
        <v>0</v>
      </c>
      <c r="AO58" s="109"/>
      <c r="AP58" s="109"/>
      <c r="AQ58" s="112" t="s">
        <v>75</v>
      </c>
      <c r="AR58" s="106"/>
      <c r="AS58" s="113">
        <v>0</v>
      </c>
      <c r="AT58" s="114">
        <f>ROUND(SUM(AV58:AW58),2)</f>
        <v>0</v>
      </c>
      <c r="AU58" s="115">
        <f>'SO 401 - Přeložka VO'!P78</f>
        <v>0</v>
      </c>
      <c r="AV58" s="114">
        <f>'SO 401 - Přeložka VO'!J30</f>
        <v>0</v>
      </c>
      <c r="AW58" s="114">
        <f>'SO 401 - Přeložka VO'!J31</f>
        <v>0</v>
      </c>
      <c r="AX58" s="114">
        <f>'SO 401 - Přeložka VO'!J32</f>
        <v>0</v>
      </c>
      <c r="AY58" s="114">
        <f>'SO 401 - Přeložka VO'!J33</f>
        <v>0</v>
      </c>
      <c r="AZ58" s="114">
        <f>'SO 401 - Přeložka VO'!F30</f>
        <v>0</v>
      </c>
      <c r="BA58" s="114">
        <f>'SO 401 - Přeložka VO'!F31</f>
        <v>0</v>
      </c>
      <c r="BB58" s="114">
        <f>'SO 401 - Přeložka VO'!F32</f>
        <v>0</v>
      </c>
      <c r="BC58" s="114">
        <f>'SO 401 - Přeložka VO'!F33</f>
        <v>0</v>
      </c>
      <c r="BD58" s="116">
        <f>'SO 401 - Přeložka VO'!F34</f>
        <v>0</v>
      </c>
      <c r="BT58" s="117" t="s">
        <v>76</v>
      </c>
      <c r="BV58" s="117" t="s">
        <v>71</v>
      </c>
      <c r="BW58" s="117" t="s">
        <v>95</v>
      </c>
      <c r="BX58" s="117" t="s">
        <v>7</v>
      </c>
      <c r="CL58" s="117" t="s">
        <v>5</v>
      </c>
      <c r="CM58" s="117" t="s">
        <v>78</v>
      </c>
    </row>
    <row r="59" spans="1:91" s="5" customFormat="1" ht="16.5" customHeight="1">
      <c r="A59" s="118" t="s">
        <v>79</v>
      </c>
      <c r="B59" s="106"/>
      <c r="C59" s="107"/>
      <c r="D59" s="108" t="s">
        <v>96</v>
      </c>
      <c r="E59" s="108"/>
      <c r="F59" s="108"/>
      <c r="G59" s="108"/>
      <c r="H59" s="108"/>
      <c r="I59" s="109"/>
      <c r="J59" s="108" t="s">
        <v>97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11">
        <f>'SO 000 - Vedlejší rozpočt...'!J27</f>
        <v>0</v>
      </c>
      <c r="AH59" s="109"/>
      <c r="AI59" s="109"/>
      <c r="AJ59" s="109"/>
      <c r="AK59" s="109"/>
      <c r="AL59" s="109"/>
      <c r="AM59" s="109"/>
      <c r="AN59" s="111">
        <f>SUM(AG59,AT59)</f>
        <v>0</v>
      </c>
      <c r="AO59" s="109"/>
      <c r="AP59" s="109"/>
      <c r="AQ59" s="112" t="s">
        <v>75</v>
      </c>
      <c r="AR59" s="106"/>
      <c r="AS59" s="128">
        <v>0</v>
      </c>
      <c r="AT59" s="129">
        <f>ROUND(SUM(AV59:AW59),2)</f>
        <v>0</v>
      </c>
      <c r="AU59" s="130">
        <f>'SO 000 - Vedlejší rozpočt...'!P77</f>
        <v>0</v>
      </c>
      <c r="AV59" s="129">
        <f>'SO 000 - Vedlejší rozpočt...'!J30</f>
        <v>0</v>
      </c>
      <c r="AW59" s="129">
        <f>'SO 000 - Vedlejší rozpočt...'!J31</f>
        <v>0</v>
      </c>
      <c r="AX59" s="129">
        <f>'SO 000 - Vedlejší rozpočt...'!J32</f>
        <v>0</v>
      </c>
      <c r="AY59" s="129">
        <f>'SO 000 - Vedlejší rozpočt...'!J33</f>
        <v>0</v>
      </c>
      <c r="AZ59" s="129">
        <f>'SO 000 - Vedlejší rozpočt...'!F30</f>
        <v>0</v>
      </c>
      <c r="BA59" s="129">
        <f>'SO 000 - Vedlejší rozpočt...'!F31</f>
        <v>0</v>
      </c>
      <c r="BB59" s="129">
        <f>'SO 000 - Vedlejší rozpočt...'!F32</f>
        <v>0</v>
      </c>
      <c r="BC59" s="129">
        <f>'SO 000 - Vedlejší rozpočt...'!F33</f>
        <v>0</v>
      </c>
      <c r="BD59" s="131">
        <f>'SO 000 - Vedlejší rozpočt...'!F34</f>
        <v>0</v>
      </c>
      <c r="BT59" s="117" t="s">
        <v>76</v>
      </c>
      <c r="BV59" s="117" t="s">
        <v>71</v>
      </c>
      <c r="BW59" s="117" t="s">
        <v>98</v>
      </c>
      <c r="BX59" s="117" t="s">
        <v>7</v>
      </c>
      <c r="CL59" s="117" t="s">
        <v>5</v>
      </c>
      <c r="CM59" s="117" t="s">
        <v>78</v>
      </c>
    </row>
    <row r="60" spans="2:44" s="1" customFormat="1" ht="30" customHeight="1">
      <c r="B60" s="46"/>
      <c r="AR60" s="46"/>
    </row>
    <row r="61" spans="2:44" s="1" customFormat="1" ht="6.95" customHeight="1"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46"/>
    </row>
  </sheetData>
  <mergeCells count="6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01 - Komunikace'!C2" display="/"/>
    <hyperlink ref="A54" location="'1 - Propustek 1'!C2" display="/"/>
    <hyperlink ref="A55" location="'2 - Propustek 2'!C2" display="/"/>
    <hyperlink ref="A56" location="'1P - Propustek 1P'!C2" display="/"/>
    <hyperlink ref="A57" location="'SO 102 - PHS'!C2" display="/"/>
    <hyperlink ref="A58" location="'SO 401 - Přeložka VO'!C2" display="/"/>
    <hyperlink ref="A59" location="'SO 000 - Vedlejší rozpoč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3"/>
      <c r="C1" s="133"/>
      <c r="D1" s="134" t="s">
        <v>1</v>
      </c>
      <c r="E1" s="133"/>
      <c r="F1" s="135" t="s">
        <v>99</v>
      </c>
      <c r="G1" s="135" t="s">
        <v>100</v>
      </c>
      <c r="H1" s="135"/>
      <c r="I1" s="136"/>
      <c r="J1" s="135" t="s">
        <v>101</v>
      </c>
      <c r="K1" s="134" t="s">
        <v>102</v>
      </c>
      <c r="L1" s="135" t="s">
        <v>103</v>
      </c>
      <c r="M1" s="135"/>
      <c r="N1" s="135"/>
      <c r="O1" s="135"/>
      <c r="P1" s="135"/>
      <c r="Q1" s="135"/>
      <c r="R1" s="135"/>
      <c r="S1" s="135"/>
      <c r="T1" s="13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78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3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II/272 Starý Vestec, přeložka silnice - PD</v>
      </c>
      <c r="F7" s="40"/>
      <c r="G7" s="40"/>
      <c r="H7" s="40"/>
      <c r="I7" s="138"/>
      <c r="J7" s="29"/>
      <c r="K7" s="31"/>
    </row>
    <row r="8" spans="2:11" ht="13.5">
      <c r="B8" s="28"/>
      <c r="C8" s="29"/>
      <c r="D8" s="40" t="s">
        <v>105</v>
      </c>
      <c r="E8" s="29"/>
      <c r="F8" s="29"/>
      <c r="G8" s="29"/>
      <c r="H8" s="29"/>
      <c r="I8" s="138"/>
      <c r="J8" s="29"/>
      <c r="K8" s="31"/>
    </row>
    <row r="9" spans="2:11" s="1" customFormat="1" ht="16.5" customHeight="1">
      <c r="B9" s="46"/>
      <c r="C9" s="47"/>
      <c r="D9" s="47"/>
      <c r="E9" s="139" t="s">
        <v>106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0" t="s">
        <v>107</v>
      </c>
      <c r="E10" s="47"/>
      <c r="F10" s="47"/>
      <c r="G10" s="47"/>
      <c r="H10" s="47"/>
      <c r="I10" s="140"/>
      <c r="J10" s="47"/>
      <c r="K10" s="51"/>
    </row>
    <row r="11" spans="2:11" s="1" customFormat="1" ht="36.95" customHeight="1">
      <c r="B11" s="46"/>
      <c r="C11" s="47"/>
      <c r="D11" s="47"/>
      <c r="E11" s="141" t="s">
        <v>108</v>
      </c>
      <c r="F11" s="47"/>
      <c r="G11" s="47"/>
      <c r="H11" s="47"/>
      <c r="I11" s="140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40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5</v>
      </c>
      <c r="G13" s="47"/>
      <c r="H13" s="47"/>
      <c r="I13" s="142" t="s">
        <v>22</v>
      </c>
      <c r="J13" s="35" t="s">
        <v>5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42" t="s">
        <v>25</v>
      </c>
      <c r="J14" s="143" t="str">
        <f>'Rekapitulace stavby'!AN8</f>
        <v>12. 11. 2018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40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42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42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40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42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42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40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42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42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40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40"/>
      <c r="J25" s="47"/>
      <c r="K25" s="51"/>
    </row>
    <row r="26" spans="2:11" s="7" customFormat="1" ht="16.5" customHeight="1">
      <c r="B26" s="144"/>
      <c r="C26" s="145"/>
      <c r="D26" s="145"/>
      <c r="E26" s="44" t="s">
        <v>5</v>
      </c>
      <c r="F26" s="44"/>
      <c r="G26" s="44"/>
      <c r="H26" s="44"/>
      <c r="I26" s="146"/>
      <c r="J26" s="145"/>
      <c r="K26" s="147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40"/>
      <c r="J27" s="47"/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48"/>
      <c r="J28" s="82"/>
      <c r="K28" s="149"/>
    </row>
    <row r="29" spans="2:11" s="1" customFormat="1" ht="25.4" customHeight="1">
      <c r="B29" s="46"/>
      <c r="C29" s="47"/>
      <c r="D29" s="150" t="s">
        <v>35</v>
      </c>
      <c r="E29" s="47"/>
      <c r="F29" s="47"/>
      <c r="G29" s="47"/>
      <c r="H29" s="47"/>
      <c r="I29" s="140"/>
      <c r="J29" s="151">
        <f>ROUND(J88,2)</f>
        <v>0</v>
      </c>
      <c r="K29" s="51"/>
    </row>
    <row r="30" spans="2:11" s="1" customFormat="1" ht="6.95" customHeight="1">
      <c r="B30" s="46"/>
      <c r="C30" s="47"/>
      <c r="D30" s="82"/>
      <c r="E30" s="82"/>
      <c r="F30" s="82"/>
      <c r="G30" s="82"/>
      <c r="H30" s="82"/>
      <c r="I30" s="148"/>
      <c r="J30" s="82"/>
      <c r="K30" s="149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52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53">
        <f>ROUND(SUM(BE88:BE363),2)</f>
        <v>0</v>
      </c>
      <c r="G32" s="47"/>
      <c r="H32" s="47"/>
      <c r="I32" s="154">
        <v>0.21</v>
      </c>
      <c r="J32" s="153">
        <f>ROUND(ROUND((SUM(BE88:BE363)),2)*I32,2)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53">
        <f>ROUND(SUM(BF88:BF363),2)</f>
        <v>0</v>
      </c>
      <c r="G33" s="47"/>
      <c r="H33" s="47"/>
      <c r="I33" s="154">
        <v>0.15</v>
      </c>
      <c r="J33" s="153">
        <f>ROUND(ROUND((SUM(BF88:BF363)),2)*I33,2)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53">
        <f>ROUND(SUM(BG88:BG363),2)</f>
        <v>0</v>
      </c>
      <c r="G34" s="47"/>
      <c r="H34" s="47"/>
      <c r="I34" s="154">
        <v>0.21</v>
      </c>
      <c r="J34" s="153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53">
        <f>ROUND(SUM(BH88:BH363),2)</f>
        <v>0</v>
      </c>
      <c r="G35" s="47"/>
      <c r="H35" s="47"/>
      <c r="I35" s="154">
        <v>0.15</v>
      </c>
      <c r="J35" s="153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53">
        <f>ROUND(SUM(BI88:BI363),2)</f>
        <v>0</v>
      </c>
      <c r="G36" s="47"/>
      <c r="H36" s="47"/>
      <c r="I36" s="154">
        <v>0</v>
      </c>
      <c r="J36" s="153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40"/>
      <c r="J37" s="47"/>
      <c r="K37" s="51"/>
    </row>
    <row r="38" spans="2:11" s="1" customFormat="1" ht="25.4" customHeight="1">
      <c r="B38" s="46"/>
      <c r="C38" s="155"/>
      <c r="D38" s="156" t="s">
        <v>45</v>
      </c>
      <c r="E38" s="88"/>
      <c r="F38" s="88"/>
      <c r="G38" s="157" t="s">
        <v>46</v>
      </c>
      <c r="H38" s="158" t="s">
        <v>47</v>
      </c>
      <c r="I38" s="159"/>
      <c r="J38" s="160">
        <f>SUM(J29:J36)</f>
        <v>0</v>
      </c>
      <c r="K38" s="161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62"/>
      <c r="J39" s="68"/>
      <c r="K39" s="69"/>
    </row>
    <row r="43" spans="2:11" s="1" customFormat="1" ht="6.95" customHeight="1">
      <c r="B43" s="70"/>
      <c r="C43" s="71"/>
      <c r="D43" s="71"/>
      <c r="E43" s="71"/>
      <c r="F43" s="71"/>
      <c r="G43" s="71"/>
      <c r="H43" s="71"/>
      <c r="I43" s="163"/>
      <c r="J43" s="71"/>
      <c r="K43" s="164"/>
    </row>
    <row r="44" spans="2:11" s="1" customFormat="1" ht="36.95" customHeight="1">
      <c r="B44" s="46"/>
      <c r="C44" s="30" t="s">
        <v>109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40"/>
      <c r="J45" s="47"/>
      <c r="K45" s="51"/>
    </row>
    <row r="46" spans="2:11" s="1" customFormat="1" ht="14.4" customHeight="1">
      <c r="B46" s="46"/>
      <c r="C46" s="40" t="s">
        <v>19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6.5" customHeight="1">
      <c r="B47" s="46"/>
      <c r="C47" s="47"/>
      <c r="D47" s="47"/>
      <c r="E47" s="139" t="str">
        <f>E7</f>
        <v>II/272 Starý Vestec, přeložka silnice - PD</v>
      </c>
      <c r="F47" s="40"/>
      <c r="G47" s="40"/>
      <c r="H47" s="40"/>
      <c r="I47" s="140"/>
      <c r="J47" s="47"/>
      <c r="K47" s="51"/>
    </row>
    <row r="48" spans="2:11" ht="13.5">
      <c r="B48" s="28"/>
      <c r="C48" s="40" t="s">
        <v>105</v>
      </c>
      <c r="D48" s="29"/>
      <c r="E48" s="29"/>
      <c r="F48" s="29"/>
      <c r="G48" s="29"/>
      <c r="H48" s="29"/>
      <c r="I48" s="138"/>
      <c r="J48" s="29"/>
      <c r="K48" s="31"/>
    </row>
    <row r="49" spans="2:11" s="1" customFormat="1" ht="16.5" customHeight="1">
      <c r="B49" s="46"/>
      <c r="C49" s="47"/>
      <c r="D49" s="47"/>
      <c r="E49" s="139" t="s">
        <v>106</v>
      </c>
      <c r="F49" s="47"/>
      <c r="G49" s="47"/>
      <c r="H49" s="47"/>
      <c r="I49" s="140"/>
      <c r="J49" s="47"/>
      <c r="K49" s="51"/>
    </row>
    <row r="50" spans="2:11" s="1" customFormat="1" ht="14.4" customHeight="1">
      <c r="B50" s="46"/>
      <c r="C50" s="40" t="s">
        <v>107</v>
      </c>
      <c r="D50" s="47"/>
      <c r="E50" s="47"/>
      <c r="F50" s="47"/>
      <c r="G50" s="47"/>
      <c r="H50" s="47"/>
      <c r="I50" s="140"/>
      <c r="J50" s="47"/>
      <c r="K50" s="51"/>
    </row>
    <row r="51" spans="2:11" s="1" customFormat="1" ht="17.25" customHeight="1">
      <c r="B51" s="46"/>
      <c r="C51" s="47"/>
      <c r="D51" s="47"/>
      <c r="E51" s="141" t="str">
        <f>E11</f>
        <v>01 - Komunikace</v>
      </c>
      <c r="F51" s="47"/>
      <c r="G51" s="47"/>
      <c r="H51" s="47"/>
      <c r="I51" s="140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40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42" t="s">
        <v>25</v>
      </c>
      <c r="J53" s="143" t="str">
        <f>IF(J14="","",J14)</f>
        <v>12. 11. 2018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40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42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40"/>
      <c r="J56" s="16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40"/>
      <c r="J57" s="47"/>
      <c r="K57" s="51"/>
    </row>
    <row r="58" spans="2:11" s="1" customFormat="1" ht="29.25" customHeight="1">
      <c r="B58" s="46"/>
      <c r="C58" s="166" t="s">
        <v>110</v>
      </c>
      <c r="D58" s="155"/>
      <c r="E58" s="155"/>
      <c r="F58" s="155"/>
      <c r="G58" s="155"/>
      <c r="H58" s="155"/>
      <c r="I58" s="167"/>
      <c r="J58" s="168" t="s">
        <v>111</v>
      </c>
      <c r="K58" s="16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40"/>
      <c r="J59" s="47"/>
      <c r="K59" s="51"/>
    </row>
    <row r="60" spans="2:47" s="1" customFormat="1" ht="29.25" customHeight="1">
      <c r="B60" s="46"/>
      <c r="C60" s="170" t="s">
        <v>112</v>
      </c>
      <c r="D60" s="47"/>
      <c r="E60" s="47"/>
      <c r="F60" s="47"/>
      <c r="G60" s="47"/>
      <c r="H60" s="47"/>
      <c r="I60" s="140"/>
      <c r="J60" s="151">
        <f>J88</f>
        <v>0</v>
      </c>
      <c r="K60" s="51"/>
      <c r="AU60" s="24" t="s">
        <v>113</v>
      </c>
    </row>
    <row r="61" spans="2:11" s="8" customFormat="1" ht="24.95" customHeight="1">
      <c r="B61" s="171"/>
      <c r="C61" s="172"/>
      <c r="D61" s="173" t="s">
        <v>114</v>
      </c>
      <c r="E61" s="174"/>
      <c r="F61" s="174"/>
      <c r="G61" s="174"/>
      <c r="H61" s="174"/>
      <c r="I61" s="175"/>
      <c r="J61" s="176">
        <f>J89</f>
        <v>0</v>
      </c>
      <c r="K61" s="177"/>
    </row>
    <row r="62" spans="2:11" s="9" customFormat="1" ht="19.9" customHeight="1">
      <c r="B62" s="178"/>
      <c r="C62" s="179"/>
      <c r="D62" s="180" t="s">
        <v>115</v>
      </c>
      <c r="E62" s="181"/>
      <c r="F62" s="181"/>
      <c r="G62" s="181"/>
      <c r="H62" s="181"/>
      <c r="I62" s="182"/>
      <c r="J62" s="183">
        <f>J90</f>
        <v>0</v>
      </c>
      <c r="K62" s="184"/>
    </row>
    <row r="63" spans="2:11" s="9" customFormat="1" ht="19.9" customHeight="1">
      <c r="B63" s="178"/>
      <c r="C63" s="179"/>
      <c r="D63" s="180" t="s">
        <v>116</v>
      </c>
      <c r="E63" s="181"/>
      <c r="F63" s="181"/>
      <c r="G63" s="181"/>
      <c r="H63" s="181"/>
      <c r="I63" s="182"/>
      <c r="J63" s="183">
        <f>J94</f>
        <v>0</v>
      </c>
      <c r="K63" s="184"/>
    </row>
    <row r="64" spans="2:11" s="9" customFormat="1" ht="19.9" customHeight="1">
      <c r="B64" s="178"/>
      <c r="C64" s="179"/>
      <c r="D64" s="180" t="s">
        <v>117</v>
      </c>
      <c r="E64" s="181"/>
      <c r="F64" s="181"/>
      <c r="G64" s="181"/>
      <c r="H64" s="181"/>
      <c r="I64" s="182"/>
      <c r="J64" s="183">
        <f>J186</f>
        <v>0</v>
      </c>
      <c r="K64" s="184"/>
    </row>
    <row r="65" spans="2:11" s="9" customFormat="1" ht="19.9" customHeight="1">
      <c r="B65" s="178"/>
      <c r="C65" s="179"/>
      <c r="D65" s="180" t="s">
        <v>118</v>
      </c>
      <c r="E65" s="181"/>
      <c r="F65" s="181"/>
      <c r="G65" s="181"/>
      <c r="H65" s="181"/>
      <c r="I65" s="182"/>
      <c r="J65" s="183">
        <f>J196</f>
        <v>0</v>
      </c>
      <c r="K65" s="184"/>
    </row>
    <row r="66" spans="2:11" s="9" customFormat="1" ht="19.9" customHeight="1">
      <c r="B66" s="178"/>
      <c r="C66" s="179"/>
      <c r="D66" s="180" t="s">
        <v>119</v>
      </c>
      <c r="E66" s="181"/>
      <c r="F66" s="181"/>
      <c r="G66" s="181"/>
      <c r="H66" s="181"/>
      <c r="I66" s="182"/>
      <c r="J66" s="183">
        <f>J258</f>
        <v>0</v>
      </c>
      <c r="K66" s="184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40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62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63"/>
      <c r="J72" s="71"/>
      <c r="K72" s="71"/>
      <c r="L72" s="46"/>
    </row>
    <row r="73" spans="2:12" s="1" customFormat="1" ht="36.95" customHeight="1">
      <c r="B73" s="46"/>
      <c r="C73" s="72" t="s">
        <v>120</v>
      </c>
      <c r="L73" s="46"/>
    </row>
    <row r="74" spans="2:12" s="1" customFormat="1" ht="6.95" customHeight="1">
      <c r="B74" s="46"/>
      <c r="L74" s="46"/>
    </row>
    <row r="75" spans="2:12" s="1" customFormat="1" ht="14.4" customHeight="1">
      <c r="B75" s="46"/>
      <c r="C75" s="74" t="s">
        <v>19</v>
      </c>
      <c r="L75" s="46"/>
    </row>
    <row r="76" spans="2:12" s="1" customFormat="1" ht="16.5" customHeight="1">
      <c r="B76" s="46"/>
      <c r="E76" s="185" t="str">
        <f>E7</f>
        <v>II/272 Starý Vestec, přeložka silnice - PD</v>
      </c>
      <c r="F76" s="74"/>
      <c r="G76" s="74"/>
      <c r="H76" s="74"/>
      <c r="L76" s="46"/>
    </row>
    <row r="77" spans="2:12" ht="13.5">
      <c r="B77" s="28"/>
      <c r="C77" s="74" t="s">
        <v>105</v>
      </c>
      <c r="L77" s="28"/>
    </row>
    <row r="78" spans="2:12" s="1" customFormat="1" ht="16.5" customHeight="1">
      <c r="B78" s="46"/>
      <c r="E78" s="185" t="s">
        <v>106</v>
      </c>
      <c r="F78" s="1"/>
      <c r="G78" s="1"/>
      <c r="H78" s="1"/>
      <c r="L78" s="46"/>
    </row>
    <row r="79" spans="2:12" s="1" customFormat="1" ht="14.4" customHeight="1">
      <c r="B79" s="46"/>
      <c r="C79" s="74" t="s">
        <v>107</v>
      </c>
      <c r="L79" s="46"/>
    </row>
    <row r="80" spans="2:12" s="1" customFormat="1" ht="17.25" customHeight="1">
      <c r="B80" s="46"/>
      <c r="E80" s="77" t="str">
        <f>E11</f>
        <v>01 - Komunikace</v>
      </c>
      <c r="F80" s="1"/>
      <c r="G80" s="1"/>
      <c r="H80" s="1"/>
      <c r="L80" s="46"/>
    </row>
    <row r="81" spans="2:12" s="1" customFormat="1" ht="6.95" customHeight="1">
      <c r="B81" s="46"/>
      <c r="L81" s="46"/>
    </row>
    <row r="82" spans="2:12" s="1" customFormat="1" ht="18" customHeight="1">
      <c r="B82" s="46"/>
      <c r="C82" s="74" t="s">
        <v>23</v>
      </c>
      <c r="F82" s="186" t="str">
        <f>F14</f>
        <v xml:space="preserve"> </v>
      </c>
      <c r="I82" s="187" t="s">
        <v>25</v>
      </c>
      <c r="J82" s="79" t="str">
        <f>IF(J14="","",J14)</f>
        <v>12. 11. 2018</v>
      </c>
      <c r="L82" s="46"/>
    </row>
    <row r="83" spans="2:12" s="1" customFormat="1" ht="6.95" customHeight="1">
      <c r="B83" s="46"/>
      <c r="L83" s="46"/>
    </row>
    <row r="84" spans="2:12" s="1" customFormat="1" ht="13.5">
      <c r="B84" s="46"/>
      <c r="C84" s="74" t="s">
        <v>27</v>
      </c>
      <c r="F84" s="186" t="str">
        <f>E17</f>
        <v xml:space="preserve"> </v>
      </c>
      <c r="I84" s="187" t="s">
        <v>32</v>
      </c>
      <c r="J84" s="186" t="str">
        <f>E23</f>
        <v xml:space="preserve"> </v>
      </c>
      <c r="L84" s="46"/>
    </row>
    <row r="85" spans="2:12" s="1" customFormat="1" ht="14.4" customHeight="1">
      <c r="B85" s="46"/>
      <c r="C85" s="74" t="s">
        <v>30</v>
      </c>
      <c r="F85" s="186" t="str">
        <f>IF(E20="","",E20)</f>
        <v/>
      </c>
      <c r="L85" s="46"/>
    </row>
    <row r="86" spans="2:12" s="1" customFormat="1" ht="10.3" customHeight="1">
      <c r="B86" s="46"/>
      <c r="L86" s="46"/>
    </row>
    <row r="87" spans="2:20" s="10" customFormat="1" ht="29.25" customHeight="1">
      <c r="B87" s="188"/>
      <c r="C87" s="189" t="s">
        <v>121</v>
      </c>
      <c r="D87" s="190" t="s">
        <v>54</v>
      </c>
      <c r="E87" s="190" t="s">
        <v>50</v>
      </c>
      <c r="F87" s="190" t="s">
        <v>122</v>
      </c>
      <c r="G87" s="190" t="s">
        <v>123</v>
      </c>
      <c r="H87" s="190" t="s">
        <v>124</v>
      </c>
      <c r="I87" s="191" t="s">
        <v>125</v>
      </c>
      <c r="J87" s="190" t="s">
        <v>111</v>
      </c>
      <c r="K87" s="192" t="s">
        <v>126</v>
      </c>
      <c r="L87" s="188"/>
      <c r="M87" s="92" t="s">
        <v>127</v>
      </c>
      <c r="N87" s="93" t="s">
        <v>39</v>
      </c>
      <c r="O87" s="93" t="s">
        <v>128</v>
      </c>
      <c r="P87" s="93" t="s">
        <v>129</v>
      </c>
      <c r="Q87" s="93" t="s">
        <v>130</v>
      </c>
      <c r="R87" s="93" t="s">
        <v>131</v>
      </c>
      <c r="S87" s="93" t="s">
        <v>132</v>
      </c>
      <c r="T87" s="94" t="s">
        <v>133</v>
      </c>
    </row>
    <row r="88" spans="2:63" s="1" customFormat="1" ht="29.25" customHeight="1">
      <c r="B88" s="46"/>
      <c r="C88" s="96" t="s">
        <v>112</v>
      </c>
      <c r="J88" s="193">
        <f>BK88</f>
        <v>0</v>
      </c>
      <c r="L88" s="46"/>
      <c r="M88" s="95"/>
      <c r="N88" s="82"/>
      <c r="O88" s="82"/>
      <c r="P88" s="194">
        <f>P89</f>
        <v>0</v>
      </c>
      <c r="Q88" s="82"/>
      <c r="R88" s="194">
        <f>R89</f>
        <v>0</v>
      </c>
      <c r="S88" s="82"/>
      <c r="T88" s="195">
        <f>T89</f>
        <v>0</v>
      </c>
      <c r="AT88" s="24" t="s">
        <v>68</v>
      </c>
      <c r="AU88" s="24" t="s">
        <v>113</v>
      </c>
      <c r="BK88" s="196">
        <f>BK89</f>
        <v>0</v>
      </c>
    </row>
    <row r="89" spans="2:63" s="11" customFormat="1" ht="37.4" customHeight="1">
      <c r="B89" s="197"/>
      <c r="D89" s="198" t="s">
        <v>68</v>
      </c>
      <c r="E89" s="199" t="s">
        <v>134</v>
      </c>
      <c r="F89" s="199" t="s">
        <v>135</v>
      </c>
      <c r="I89" s="200"/>
      <c r="J89" s="201">
        <f>BK89</f>
        <v>0</v>
      </c>
      <c r="L89" s="197"/>
      <c r="M89" s="202"/>
      <c r="N89" s="203"/>
      <c r="O89" s="203"/>
      <c r="P89" s="204">
        <f>P90+P94+P186+P196+P258</f>
        <v>0</v>
      </c>
      <c r="Q89" s="203"/>
      <c r="R89" s="204">
        <f>R90+R94+R186+R196+R258</f>
        <v>0</v>
      </c>
      <c r="S89" s="203"/>
      <c r="T89" s="205">
        <f>T90+T94+T186+T196+T258</f>
        <v>0</v>
      </c>
      <c r="AR89" s="198" t="s">
        <v>76</v>
      </c>
      <c r="AT89" s="206" t="s">
        <v>68</v>
      </c>
      <c r="AU89" s="206" t="s">
        <v>69</v>
      </c>
      <c r="AY89" s="198" t="s">
        <v>136</v>
      </c>
      <c r="BK89" s="207">
        <f>BK90+BK94+BK186+BK196+BK258</f>
        <v>0</v>
      </c>
    </row>
    <row r="90" spans="2:63" s="11" customFormat="1" ht="19.9" customHeight="1">
      <c r="B90" s="197"/>
      <c r="D90" s="198" t="s">
        <v>68</v>
      </c>
      <c r="E90" s="208" t="s">
        <v>69</v>
      </c>
      <c r="F90" s="208" t="s">
        <v>137</v>
      </c>
      <c r="I90" s="200"/>
      <c r="J90" s="209">
        <f>BK90</f>
        <v>0</v>
      </c>
      <c r="L90" s="197"/>
      <c r="M90" s="202"/>
      <c r="N90" s="203"/>
      <c r="O90" s="203"/>
      <c r="P90" s="204">
        <f>SUM(P91:P93)</f>
        <v>0</v>
      </c>
      <c r="Q90" s="203"/>
      <c r="R90" s="204">
        <f>SUM(R91:R93)</f>
        <v>0</v>
      </c>
      <c r="S90" s="203"/>
      <c r="T90" s="205">
        <f>SUM(T91:T93)</f>
        <v>0</v>
      </c>
      <c r="AR90" s="198" t="s">
        <v>76</v>
      </c>
      <c r="AT90" s="206" t="s">
        <v>68</v>
      </c>
      <c r="AU90" s="206" t="s">
        <v>76</v>
      </c>
      <c r="AY90" s="198" t="s">
        <v>136</v>
      </c>
      <c r="BK90" s="207">
        <f>SUM(BK91:BK93)</f>
        <v>0</v>
      </c>
    </row>
    <row r="91" spans="2:65" s="1" customFormat="1" ht="16.5" customHeight="1">
      <c r="B91" s="210"/>
      <c r="C91" s="211" t="s">
        <v>76</v>
      </c>
      <c r="D91" s="211" t="s">
        <v>138</v>
      </c>
      <c r="E91" s="212" t="s">
        <v>139</v>
      </c>
      <c r="F91" s="213" t="s">
        <v>140</v>
      </c>
      <c r="G91" s="214" t="s">
        <v>141</v>
      </c>
      <c r="H91" s="215">
        <v>220.5</v>
      </c>
      <c r="I91" s="216"/>
      <c r="J91" s="217">
        <f>ROUND(I91*H91,2)</f>
        <v>0</v>
      </c>
      <c r="K91" s="213" t="s">
        <v>5</v>
      </c>
      <c r="L91" s="46"/>
      <c r="M91" s="218" t="s">
        <v>5</v>
      </c>
      <c r="N91" s="219" t="s">
        <v>40</v>
      </c>
      <c r="O91" s="47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4" t="s">
        <v>142</v>
      </c>
      <c r="AT91" s="24" t="s">
        <v>138</v>
      </c>
      <c r="AU91" s="24" t="s">
        <v>78</v>
      </c>
      <c r="AY91" s="24" t="s">
        <v>136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24" t="s">
        <v>76</v>
      </c>
      <c r="BK91" s="222">
        <f>ROUND(I91*H91,2)</f>
        <v>0</v>
      </c>
      <c r="BL91" s="24" t="s">
        <v>142</v>
      </c>
      <c r="BM91" s="24" t="s">
        <v>143</v>
      </c>
    </row>
    <row r="92" spans="2:47" s="1" customFormat="1" ht="13.5">
      <c r="B92" s="46"/>
      <c r="D92" s="223" t="s">
        <v>144</v>
      </c>
      <c r="F92" s="224" t="s">
        <v>140</v>
      </c>
      <c r="I92" s="225"/>
      <c r="L92" s="46"/>
      <c r="M92" s="226"/>
      <c r="N92" s="47"/>
      <c r="O92" s="47"/>
      <c r="P92" s="47"/>
      <c r="Q92" s="47"/>
      <c r="R92" s="47"/>
      <c r="S92" s="47"/>
      <c r="T92" s="85"/>
      <c r="AT92" s="24" t="s">
        <v>144</v>
      </c>
      <c r="AU92" s="24" t="s">
        <v>78</v>
      </c>
    </row>
    <row r="93" spans="2:51" s="12" customFormat="1" ht="13.5">
      <c r="B93" s="227"/>
      <c r="D93" s="223" t="s">
        <v>145</v>
      </c>
      <c r="E93" s="228" t="s">
        <v>5</v>
      </c>
      <c r="F93" s="229" t="s">
        <v>146</v>
      </c>
      <c r="H93" s="230">
        <v>220.5</v>
      </c>
      <c r="I93" s="231"/>
      <c r="L93" s="227"/>
      <c r="M93" s="232"/>
      <c r="N93" s="233"/>
      <c r="O93" s="233"/>
      <c r="P93" s="233"/>
      <c r="Q93" s="233"/>
      <c r="R93" s="233"/>
      <c r="S93" s="233"/>
      <c r="T93" s="234"/>
      <c r="AT93" s="228" t="s">
        <v>145</v>
      </c>
      <c r="AU93" s="228" t="s">
        <v>78</v>
      </c>
      <c r="AV93" s="12" t="s">
        <v>78</v>
      </c>
      <c r="AW93" s="12" t="s">
        <v>33</v>
      </c>
      <c r="AX93" s="12" t="s">
        <v>69</v>
      </c>
      <c r="AY93" s="228" t="s">
        <v>136</v>
      </c>
    </row>
    <row r="94" spans="2:63" s="11" customFormat="1" ht="29.85" customHeight="1">
      <c r="B94" s="197"/>
      <c r="D94" s="198" t="s">
        <v>68</v>
      </c>
      <c r="E94" s="208" t="s">
        <v>76</v>
      </c>
      <c r="F94" s="208" t="s">
        <v>147</v>
      </c>
      <c r="I94" s="200"/>
      <c r="J94" s="209">
        <f>BK94</f>
        <v>0</v>
      </c>
      <c r="L94" s="197"/>
      <c r="M94" s="202"/>
      <c r="N94" s="203"/>
      <c r="O94" s="203"/>
      <c r="P94" s="204">
        <f>SUM(P95:P185)</f>
        <v>0</v>
      </c>
      <c r="Q94" s="203"/>
      <c r="R94" s="204">
        <f>SUM(R95:R185)</f>
        <v>0</v>
      </c>
      <c r="S94" s="203"/>
      <c r="T94" s="205">
        <f>SUM(T95:T185)</f>
        <v>0</v>
      </c>
      <c r="AR94" s="198" t="s">
        <v>76</v>
      </c>
      <c r="AT94" s="206" t="s">
        <v>68</v>
      </c>
      <c r="AU94" s="206" t="s">
        <v>76</v>
      </c>
      <c r="AY94" s="198" t="s">
        <v>136</v>
      </c>
      <c r="BK94" s="207">
        <f>SUM(BK95:BK185)</f>
        <v>0</v>
      </c>
    </row>
    <row r="95" spans="2:65" s="1" customFormat="1" ht="25.5" customHeight="1">
      <c r="B95" s="210"/>
      <c r="C95" s="211" t="s">
        <v>148</v>
      </c>
      <c r="D95" s="211" t="s">
        <v>138</v>
      </c>
      <c r="E95" s="212" t="s">
        <v>149</v>
      </c>
      <c r="F95" s="213" t="s">
        <v>150</v>
      </c>
      <c r="G95" s="214" t="s">
        <v>151</v>
      </c>
      <c r="H95" s="215">
        <v>2</v>
      </c>
      <c r="I95" s="216"/>
      <c r="J95" s="217">
        <f>ROUND(I95*H95,2)</f>
        <v>0</v>
      </c>
      <c r="K95" s="213" t="s">
        <v>152</v>
      </c>
      <c r="L95" s="46"/>
      <c r="M95" s="218" t="s">
        <v>5</v>
      </c>
      <c r="N95" s="219" t="s">
        <v>40</v>
      </c>
      <c r="O95" s="47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AR95" s="24" t="s">
        <v>142</v>
      </c>
      <c r="AT95" s="24" t="s">
        <v>138</v>
      </c>
      <c r="AU95" s="24" t="s">
        <v>78</v>
      </c>
      <c r="AY95" s="24" t="s">
        <v>136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24" t="s">
        <v>76</v>
      </c>
      <c r="BK95" s="222">
        <f>ROUND(I95*H95,2)</f>
        <v>0</v>
      </c>
      <c r="BL95" s="24" t="s">
        <v>142</v>
      </c>
      <c r="BM95" s="24" t="s">
        <v>153</v>
      </c>
    </row>
    <row r="96" spans="2:47" s="1" customFormat="1" ht="13.5">
      <c r="B96" s="46"/>
      <c r="D96" s="223" t="s">
        <v>144</v>
      </c>
      <c r="F96" s="224" t="s">
        <v>150</v>
      </c>
      <c r="I96" s="225"/>
      <c r="L96" s="46"/>
      <c r="M96" s="226"/>
      <c r="N96" s="47"/>
      <c r="O96" s="47"/>
      <c r="P96" s="47"/>
      <c r="Q96" s="47"/>
      <c r="R96" s="47"/>
      <c r="S96" s="47"/>
      <c r="T96" s="85"/>
      <c r="AT96" s="24" t="s">
        <v>144</v>
      </c>
      <c r="AU96" s="24" t="s">
        <v>78</v>
      </c>
    </row>
    <row r="97" spans="2:47" s="1" customFormat="1" ht="13.5">
      <c r="B97" s="46"/>
      <c r="D97" s="223" t="s">
        <v>154</v>
      </c>
      <c r="F97" s="235" t="s">
        <v>155</v>
      </c>
      <c r="I97" s="225"/>
      <c r="L97" s="46"/>
      <c r="M97" s="226"/>
      <c r="N97" s="47"/>
      <c r="O97" s="47"/>
      <c r="P97" s="47"/>
      <c r="Q97" s="47"/>
      <c r="R97" s="47"/>
      <c r="S97" s="47"/>
      <c r="T97" s="85"/>
      <c r="AT97" s="24" t="s">
        <v>154</v>
      </c>
      <c r="AU97" s="24" t="s">
        <v>78</v>
      </c>
    </row>
    <row r="98" spans="2:65" s="1" customFormat="1" ht="16.5" customHeight="1">
      <c r="B98" s="210"/>
      <c r="C98" s="211" t="s">
        <v>156</v>
      </c>
      <c r="D98" s="211" t="s">
        <v>138</v>
      </c>
      <c r="E98" s="212" t="s">
        <v>157</v>
      </c>
      <c r="F98" s="213" t="s">
        <v>158</v>
      </c>
      <c r="G98" s="214" t="s">
        <v>159</v>
      </c>
      <c r="H98" s="215">
        <v>262.5</v>
      </c>
      <c r="I98" s="216"/>
      <c r="J98" s="217">
        <f>ROUND(I98*H98,2)</f>
        <v>0</v>
      </c>
      <c r="K98" s="213" t="s">
        <v>152</v>
      </c>
      <c r="L98" s="46"/>
      <c r="M98" s="218" t="s">
        <v>5</v>
      </c>
      <c r="N98" s="219" t="s">
        <v>40</v>
      </c>
      <c r="O98" s="47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AR98" s="24" t="s">
        <v>142</v>
      </c>
      <c r="AT98" s="24" t="s">
        <v>138</v>
      </c>
      <c r="AU98" s="24" t="s">
        <v>78</v>
      </c>
      <c r="AY98" s="24" t="s">
        <v>136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24" t="s">
        <v>76</v>
      </c>
      <c r="BK98" s="222">
        <f>ROUND(I98*H98,2)</f>
        <v>0</v>
      </c>
      <c r="BL98" s="24" t="s">
        <v>142</v>
      </c>
      <c r="BM98" s="24" t="s">
        <v>160</v>
      </c>
    </row>
    <row r="99" spans="2:47" s="1" customFormat="1" ht="13.5">
      <c r="B99" s="46"/>
      <c r="D99" s="223" t="s">
        <v>144</v>
      </c>
      <c r="F99" s="224" t="s">
        <v>161</v>
      </c>
      <c r="I99" s="225"/>
      <c r="L99" s="46"/>
      <c r="M99" s="226"/>
      <c r="N99" s="47"/>
      <c r="O99" s="47"/>
      <c r="P99" s="47"/>
      <c r="Q99" s="47"/>
      <c r="R99" s="47"/>
      <c r="S99" s="47"/>
      <c r="T99" s="85"/>
      <c r="AT99" s="24" t="s">
        <v>144</v>
      </c>
      <c r="AU99" s="24" t="s">
        <v>78</v>
      </c>
    </row>
    <row r="100" spans="2:47" s="1" customFormat="1" ht="13.5">
      <c r="B100" s="46"/>
      <c r="D100" s="223" t="s">
        <v>154</v>
      </c>
      <c r="F100" s="235" t="s">
        <v>162</v>
      </c>
      <c r="I100" s="225"/>
      <c r="L100" s="46"/>
      <c r="M100" s="226"/>
      <c r="N100" s="47"/>
      <c r="O100" s="47"/>
      <c r="P100" s="47"/>
      <c r="Q100" s="47"/>
      <c r="R100" s="47"/>
      <c r="S100" s="47"/>
      <c r="T100" s="85"/>
      <c r="AT100" s="24" t="s">
        <v>154</v>
      </c>
      <c r="AU100" s="24" t="s">
        <v>78</v>
      </c>
    </row>
    <row r="101" spans="2:51" s="12" customFormat="1" ht="13.5">
      <c r="B101" s="227"/>
      <c r="D101" s="223" t="s">
        <v>145</v>
      </c>
      <c r="E101" s="228" t="s">
        <v>5</v>
      </c>
      <c r="F101" s="229" t="s">
        <v>163</v>
      </c>
      <c r="H101" s="230">
        <v>262.5</v>
      </c>
      <c r="I101" s="231"/>
      <c r="L101" s="227"/>
      <c r="M101" s="232"/>
      <c r="N101" s="233"/>
      <c r="O101" s="233"/>
      <c r="P101" s="233"/>
      <c r="Q101" s="233"/>
      <c r="R101" s="233"/>
      <c r="S101" s="233"/>
      <c r="T101" s="234"/>
      <c r="AT101" s="228" t="s">
        <v>145</v>
      </c>
      <c r="AU101" s="228" t="s">
        <v>78</v>
      </c>
      <c r="AV101" s="12" t="s">
        <v>78</v>
      </c>
      <c r="AW101" s="12" t="s">
        <v>33</v>
      </c>
      <c r="AX101" s="12" t="s">
        <v>76</v>
      </c>
      <c r="AY101" s="228" t="s">
        <v>136</v>
      </c>
    </row>
    <row r="102" spans="2:65" s="1" customFormat="1" ht="16.5" customHeight="1">
      <c r="B102" s="210"/>
      <c r="C102" s="211" t="s">
        <v>142</v>
      </c>
      <c r="D102" s="211" t="s">
        <v>138</v>
      </c>
      <c r="E102" s="212" t="s">
        <v>164</v>
      </c>
      <c r="F102" s="213" t="s">
        <v>165</v>
      </c>
      <c r="G102" s="214" t="s">
        <v>159</v>
      </c>
      <c r="H102" s="215">
        <v>370.8</v>
      </c>
      <c r="I102" s="216"/>
      <c r="J102" s="217">
        <f>ROUND(I102*H102,2)</f>
        <v>0</v>
      </c>
      <c r="K102" s="213" t="s">
        <v>152</v>
      </c>
      <c r="L102" s="46"/>
      <c r="M102" s="218" t="s">
        <v>5</v>
      </c>
      <c r="N102" s="219" t="s">
        <v>40</v>
      </c>
      <c r="O102" s="47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AR102" s="24" t="s">
        <v>142</v>
      </c>
      <c r="AT102" s="24" t="s">
        <v>138</v>
      </c>
      <c r="AU102" s="24" t="s">
        <v>78</v>
      </c>
      <c r="AY102" s="24" t="s">
        <v>136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24" t="s">
        <v>76</v>
      </c>
      <c r="BK102" s="222">
        <f>ROUND(I102*H102,2)</f>
        <v>0</v>
      </c>
      <c r="BL102" s="24" t="s">
        <v>142</v>
      </c>
      <c r="BM102" s="24" t="s">
        <v>166</v>
      </c>
    </row>
    <row r="103" spans="2:47" s="1" customFormat="1" ht="13.5">
      <c r="B103" s="46"/>
      <c r="D103" s="223" t="s">
        <v>144</v>
      </c>
      <c r="F103" s="224" t="s">
        <v>167</v>
      </c>
      <c r="I103" s="225"/>
      <c r="L103" s="46"/>
      <c r="M103" s="226"/>
      <c r="N103" s="47"/>
      <c r="O103" s="47"/>
      <c r="P103" s="47"/>
      <c r="Q103" s="47"/>
      <c r="R103" s="47"/>
      <c r="S103" s="47"/>
      <c r="T103" s="85"/>
      <c r="AT103" s="24" t="s">
        <v>144</v>
      </c>
      <c r="AU103" s="24" t="s">
        <v>78</v>
      </c>
    </row>
    <row r="104" spans="2:47" s="1" customFormat="1" ht="13.5">
      <c r="B104" s="46"/>
      <c r="D104" s="223" t="s">
        <v>154</v>
      </c>
      <c r="F104" s="235" t="s">
        <v>162</v>
      </c>
      <c r="I104" s="225"/>
      <c r="L104" s="46"/>
      <c r="M104" s="226"/>
      <c r="N104" s="47"/>
      <c r="O104" s="47"/>
      <c r="P104" s="47"/>
      <c r="Q104" s="47"/>
      <c r="R104" s="47"/>
      <c r="S104" s="47"/>
      <c r="T104" s="85"/>
      <c r="AT104" s="24" t="s">
        <v>154</v>
      </c>
      <c r="AU104" s="24" t="s">
        <v>78</v>
      </c>
    </row>
    <row r="105" spans="2:51" s="12" customFormat="1" ht="13.5">
      <c r="B105" s="227"/>
      <c r="D105" s="223" t="s">
        <v>145</v>
      </c>
      <c r="E105" s="228" t="s">
        <v>5</v>
      </c>
      <c r="F105" s="229" t="s">
        <v>168</v>
      </c>
      <c r="H105" s="230">
        <v>370.8</v>
      </c>
      <c r="I105" s="231"/>
      <c r="L105" s="227"/>
      <c r="M105" s="232"/>
      <c r="N105" s="233"/>
      <c r="O105" s="233"/>
      <c r="P105" s="233"/>
      <c r="Q105" s="233"/>
      <c r="R105" s="233"/>
      <c r="S105" s="233"/>
      <c r="T105" s="234"/>
      <c r="AT105" s="228" t="s">
        <v>145</v>
      </c>
      <c r="AU105" s="228" t="s">
        <v>78</v>
      </c>
      <c r="AV105" s="12" t="s">
        <v>78</v>
      </c>
      <c r="AW105" s="12" t="s">
        <v>33</v>
      </c>
      <c r="AX105" s="12" t="s">
        <v>76</v>
      </c>
      <c r="AY105" s="228" t="s">
        <v>136</v>
      </c>
    </row>
    <row r="106" spans="2:65" s="1" customFormat="1" ht="16.5" customHeight="1">
      <c r="B106" s="210"/>
      <c r="C106" s="211" t="s">
        <v>169</v>
      </c>
      <c r="D106" s="211" t="s">
        <v>138</v>
      </c>
      <c r="E106" s="212" t="s">
        <v>170</v>
      </c>
      <c r="F106" s="213" t="s">
        <v>171</v>
      </c>
      <c r="G106" s="214" t="s">
        <v>159</v>
      </c>
      <c r="H106" s="215">
        <v>1361.4</v>
      </c>
      <c r="I106" s="216"/>
      <c r="J106" s="217">
        <f>ROUND(I106*H106,2)</f>
        <v>0</v>
      </c>
      <c r="K106" s="213" t="s">
        <v>152</v>
      </c>
      <c r="L106" s="46"/>
      <c r="M106" s="218" t="s">
        <v>5</v>
      </c>
      <c r="N106" s="219" t="s">
        <v>40</v>
      </c>
      <c r="O106" s="47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AR106" s="24" t="s">
        <v>142</v>
      </c>
      <c r="AT106" s="24" t="s">
        <v>138</v>
      </c>
      <c r="AU106" s="24" t="s">
        <v>78</v>
      </c>
      <c r="AY106" s="24" t="s">
        <v>136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24" t="s">
        <v>76</v>
      </c>
      <c r="BK106" s="222">
        <f>ROUND(I106*H106,2)</f>
        <v>0</v>
      </c>
      <c r="BL106" s="24" t="s">
        <v>142</v>
      </c>
      <c r="BM106" s="24" t="s">
        <v>172</v>
      </c>
    </row>
    <row r="107" spans="2:47" s="1" customFormat="1" ht="13.5">
      <c r="B107" s="46"/>
      <c r="D107" s="223" t="s">
        <v>144</v>
      </c>
      <c r="F107" s="224" t="s">
        <v>171</v>
      </c>
      <c r="I107" s="225"/>
      <c r="L107" s="46"/>
      <c r="M107" s="226"/>
      <c r="N107" s="47"/>
      <c r="O107" s="47"/>
      <c r="P107" s="47"/>
      <c r="Q107" s="47"/>
      <c r="R107" s="47"/>
      <c r="S107" s="47"/>
      <c r="T107" s="85"/>
      <c r="AT107" s="24" t="s">
        <v>144</v>
      </c>
      <c r="AU107" s="24" t="s">
        <v>78</v>
      </c>
    </row>
    <row r="108" spans="2:47" s="1" customFormat="1" ht="13.5">
      <c r="B108" s="46"/>
      <c r="D108" s="223" t="s">
        <v>154</v>
      </c>
      <c r="F108" s="235" t="s">
        <v>173</v>
      </c>
      <c r="I108" s="225"/>
      <c r="L108" s="46"/>
      <c r="M108" s="226"/>
      <c r="N108" s="47"/>
      <c r="O108" s="47"/>
      <c r="P108" s="47"/>
      <c r="Q108" s="47"/>
      <c r="R108" s="47"/>
      <c r="S108" s="47"/>
      <c r="T108" s="85"/>
      <c r="AT108" s="24" t="s">
        <v>154</v>
      </c>
      <c r="AU108" s="24" t="s">
        <v>78</v>
      </c>
    </row>
    <row r="109" spans="2:47" s="1" customFormat="1" ht="13.5">
      <c r="B109" s="46"/>
      <c r="D109" s="223" t="s">
        <v>174</v>
      </c>
      <c r="F109" s="235" t="s">
        <v>175</v>
      </c>
      <c r="I109" s="225"/>
      <c r="L109" s="46"/>
      <c r="M109" s="226"/>
      <c r="N109" s="47"/>
      <c r="O109" s="47"/>
      <c r="P109" s="47"/>
      <c r="Q109" s="47"/>
      <c r="R109" s="47"/>
      <c r="S109" s="47"/>
      <c r="T109" s="85"/>
      <c r="AT109" s="24" t="s">
        <v>174</v>
      </c>
      <c r="AU109" s="24" t="s">
        <v>78</v>
      </c>
    </row>
    <row r="110" spans="2:51" s="12" customFormat="1" ht="13.5">
      <c r="B110" s="227"/>
      <c r="D110" s="223" t="s">
        <v>145</v>
      </c>
      <c r="E110" s="228" t="s">
        <v>5</v>
      </c>
      <c r="F110" s="229" t="s">
        <v>176</v>
      </c>
      <c r="H110" s="230">
        <v>1361.4</v>
      </c>
      <c r="I110" s="231"/>
      <c r="L110" s="227"/>
      <c r="M110" s="232"/>
      <c r="N110" s="233"/>
      <c r="O110" s="233"/>
      <c r="P110" s="233"/>
      <c r="Q110" s="233"/>
      <c r="R110" s="233"/>
      <c r="S110" s="233"/>
      <c r="T110" s="234"/>
      <c r="AT110" s="228" t="s">
        <v>145</v>
      </c>
      <c r="AU110" s="228" t="s">
        <v>78</v>
      </c>
      <c r="AV110" s="12" t="s">
        <v>78</v>
      </c>
      <c r="AW110" s="12" t="s">
        <v>33</v>
      </c>
      <c r="AX110" s="12" t="s">
        <v>76</v>
      </c>
      <c r="AY110" s="228" t="s">
        <v>136</v>
      </c>
    </row>
    <row r="111" spans="2:65" s="1" customFormat="1" ht="16.5" customHeight="1">
      <c r="B111" s="210"/>
      <c r="C111" s="211" t="s">
        <v>177</v>
      </c>
      <c r="D111" s="211" t="s">
        <v>138</v>
      </c>
      <c r="E111" s="212" t="s">
        <v>178</v>
      </c>
      <c r="F111" s="213" t="s">
        <v>179</v>
      </c>
      <c r="G111" s="214" t="s">
        <v>159</v>
      </c>
      <c r="H111" s="215">
        <v>1411.84</v>
      </c>
      <c r="I111" s="216"/>
      <c r="J111" s="217">
        <f>ROUND(I111*H111,2)</f>
        <v>0</v>
      </c>
      <c r="K111" s="213" t="s">
        <v>152</v>
      </c>
      <c r="L111" s="46"/>
      <c r="M111" s="218" t="s">
        <v>5</v>
      </c>
      <c r="N111" s="219" t="s">
        <v>40</v>
      </c>
      <c r="O111" s="47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AR111" s="24" t="s">
        <v>142</v>
      </c>
      <c r="AT111" s="24" t="s">
        <v>138</v>
      </c>
      <c r="AU111" s="24" t="s">
        <v>78</v>
      </c>
      <c r="AY111" s="24" t="s">
        <v>136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4" t="s">
        <v>76</v>
      </c>
      <c r="BK111" s="222">
        <f>ROUND(I111*H111,2)</f>
        <v>0</v>
      </c>
      <c r="BL111" s="24" t="s">
        <v>142</v>
      </c>
      <c r="BM111" s="24" t="s">
        <v>180</v>
      </c>
    </row>
    <row r="112" spans="2:47" s="1" customFormat="1" ht="13.5">
      <c r="B112" s="46"/>
      <c r="D112" s="223" t="s">
        <v>144</v>
      </c>
      <c r="F112" s="224" t="s">
        <v>179</v>
      </c>
      <c r="I112" s="225"/>
      <c r="L112" s="46"/>
      <c r="M112" s="226"/>
      <c r="N112" s="47"/>
      <c r="O112" s="47"/>
      <c r="P112" s="47"/>
      <c r="Q112" s="47"/>
      <c r="R112" s="47"/>
      <c r="S112" s="47"/>
      <c r="T112" s="85"/>
      <c r="AT112" s="24" t="s">
        <v>144</v>
      </c>
      <c r="AU112" s="24" t="s">
        <v>78</v>
      </c>
    </row>
    <row r="113" spans="2:47" s="1" customFormat="1" ht="13.5">
      <c r="B113" s="46"/>
      <c r="D113" s="223" t="s">
        <v>154</v>
      </c>
      <c r="F113" s="235" t="s">
        <v>181</v>
      </c>
      <c r="I113" s="225"/>
      <c r="L113" s="46"/>
      <c r="M113" s="226"/>
      <c r="N113" s="47"/>
      <c r="O113" s="47"/>
      <c r="P113" s="47"/>
      <c r="Q113" s="47"/>
      <c r="R113" s="47"/>
      <c r="S113" s="47"/>
      <c r="T113" s="85"/>
      <c r="AT113" s="24" t="s">
        <v>154</v>
      </c>
      <c r="AU113" s="24" t="s">
        <v>78</v>
      </c>
    </row>
    <row r="114" spans="2:47" s="1" customFormat="1" ht="13.5">
      <c r="B114" s="46"/>
      <c r="D114" s="223" t="s">
        <v>174</v>
      </c>
      <c r="F114" s="235" t="s">
        <v>182</v>
      </c>
      <c r="I114" s="225"/>
      <c r="L114" s="46"/>
      <c r="M114" s="226"/>
      <c r="N114" s="47"/>
      <c r="O114" s="47"/>
      <c r="P114" s="47"/>
      <c r="Q114" s="47"/>
      <c r="R114" s="47"/>
      <c r="S114" s="47"/>
      <c r="T114" s="85"/>
      <c r="AT114" s="24" t="s">
        <v>174</v>
      </c>
      <c r="AU114" s="24" t="s">
        <v>78</v>
      </c>
    </row>
    <row r="115" spans="2:51" s="12" customFormat="1" ht="13.5">
      <c r="B115" s="227"/>
      <c r="D115" s="223" t="s">
        <v>145</v>
      </c>
      <c r="E115" s="228" t="s">
        <v>5</v>
      </c>
      <c r="F115" s="229" t="s">
        <v>183</v>
      </c>
      <c r="H115" s="230">
        <v>0</v>
      </c>
      <c r="I115" s="231"/>
      <c r="L115" s="227"/>
      <c r="M115" s="232"/>
      <c r="N115" s="233"/>
      <c r="O115" s="233"/>
      <c r="P115" s="233"/>
      <c r="Q115" s="233"/>
      <c r="R115" s="233"/>
      <c r="S115" s="233"/>
      <c r="T115" s="234"/>
      <c r="AT115" s="228" t="s">
        <v>145</v>
      </c>
      <c r="AU115" s="228" t="s">
        <v>78</v>
      </c>
      <c r="AV115" s="12" t="s">
        <v>78</v>
      </c>
      <c r="AW115" s="12" t="s">
        <v>33</v>
      </c>
      <c r="AX115" s="12" t="s">
        <v>69</v>
      </c>
      <c r="AY115" s="228" t="s">
        <v>136</v>
      </c>
    </row>
    <row r="116" spans="2:51" s="12" customFormat="1" ht="13.5">
      <c r="B116" s="227"/>
      <c r="D116" s="223" t="s">
        <v>145</v>
      </c>
      <c r="E116" s="228" t="s">
        <v>5</v>
      </c>
      <c r="F116" s="229" t="s">
        <v>184</v>
      </c>
      <c r="H116" s="230">
        <v>60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145</v>
      </c>
      <c r="AU116" s="228" t="s">
        <v>78</v>
      </c>
      <c r="AV116" s="12" t="s">
        <v>78</v>
      </c>
      <c r="AW116" s="12" t="s">
        <v>33</v>
      </c>
      <c r="AX116" s="12" t="s">
        <v>69</v>
      </c>
      <c r="AY116" s="228" t="s">
        <v>136</v>
      </c>
    </row>
    <row r="117" spans="2:51" s="12" customFormat="1" ht="13.5">
      <c r="B117" s="227"/>
      <c r="D117" s="223" t="s">
        <v>145</v>
      </c>
      <c r="E117" s="228" t="s">
        <v>5</v>
      </c>
      <c r="F117" s="229" t="s">
        <v>185</v>
      </c>
      <c r="H117" s="230">
        <v>0</v>
      </c>
      <c r="I117" s="231"/>
      <c r="L117" s="227"/>
      <c r="M117" s="232"/>
      <c r="N117" s="233"/>
      <c r="O117" s="233"/>
      <c r="P117" s="233"/>
      <c r="Q117" s="233"/>
      <c r="R117" s="233"/>
      <c r="S117" s="233"/>
      <c r="T117" s="234"/>
      <c r="AT117" s="228" t="s">
        <v>145</v>
      </c>
      <c r="AU117" s="228" t="s">
        <v>78</v>
      </c>
      <c r="AV117" s="12" t="s">
        <v>78</v>
      </c>
      <c r="AW117" s="12" t="s">
        <v>33</v>
      </c>
      <c r="AX117" s="12" t="s">
        <v>69</v>
      </c>
      <c r="AY117" s="228" t="s">
        <v>136</v>
      </c>
    </row>
    <row r="118" spans="2:51" s="12" customFormat="1" ht="13.5">
      <c r="B118" s="227"/>
      <c r="D118" s="223" t="s">
        <v>145</v>
      </c>
      <c r="E118" s="228" t="s">
        <v>5</v>
      </c>
      <c r="F118" s="229" t="s">
        <v>186</v>
      </c>
      <c r="H118" s="230">
        <v>75</v>
      </c>
      <c r="I118" s="231"/>
      <c r="L118" s="227"/>
      <c r="M118" s="232"/>
      <c r="N118" s="233"/>
      <c r="O118" s="233"/>
      <c r="P118" s="233"/>
      <c r="Q118" s="233"/>
      <c r="R118" s="233"/>
      <c r="S118" s="233"/>
      <c r="T118" s="234"/>
      <c r="AT118" s="228" t="s">
        <v>145</v>
      </c>
      <c r="AU118" s="228" t="s">
        <v>78</v>
      </c>
      <c r="AV118" s="12" t="s">
        <v>78</v>
      </c>
      <c r="AW118" s="12" t="s">
        <v>33</v>
      </c>
      <c r="AX118" s="12" t="s">
        <v>69</v>
      </c>
      <c r="AY118" s="228" t="s">
        <v>136</v>
      </c>
    </row>
    <row r="119" spans="2:51" s="12" customFormat="1" ht="13.5">
      <c r="B119" s="227"/>
      <c r="D119" s="223" t="s">
        <v>145</v>
      </c>
      <c r="E119" s="228" t="s">
        <v>5</v>
      </c>
      <c r="F119" s="229" t="s">
        <v>187</v>
      </c>
      <c r="H119" s="230">
        <v>150</v>
      </c>
      <c r="I119" s="231"/>
      <c r="L119" s="227"/>
      <c r="M119" s="232"/>
      <c r="N119" s="233"/>
      <c r="O119" s="233"/>
      <c r="P119" s="233"/>
      <c r="Q119" s="233"/>
      <c r="R119" s="233"/>
      <c r="S119" s="233"/>
      <c r="T119" s="234"/>
      <c r="AT119" s="228" t="s">
        <v>145</v>
      </c>
      <c r="AU119" s="228" t="s">
        <v>78</v>
      </c>
      <c r="AV119" s="12" t="s">
        <v>78</v>
      </c>
      <c r="AW119" s="12" t="s">
        <v>33</v>
      </c>
      <c r="AX119" s="12" t="s">
        <v>69</v>
      </c>
      <c r="AY119" s="228" t="s">
        <v>136</v>
      </c>
    </row>
    <row r="120" spans="2:51" s="12" customFormat="1" ht="13.5">
      <c r="B120" s="227"/>
      <c r="D120" s="223" t="s">
        <v>145</v>
      </c>
      <c r="E120" s="228" t="s">
        <v>5</v>
      </c>
      <c r="F120" s="229" t="s">
        <v>188</v>
      </c>
      <c r="H120" s="230">
        <v>90</v>
      </c>
      <c r="I120" s="231"/>
      <c r="L120" s="227"/>
      <c r="M120" s="232"/>
      <c r="N120" s="233"/>
      <c r="O120" s="233"/>
      <c r="P120" s="233"/>
      <c r="Q120" s="233"/>
      <c r="R120" s="233"/>
      <c r="S120" s="233"/>
      <c r="T120" s="234"/>
      <c r="AT120" s="228" t="s">
        <v>145</v>
      </c>
      <c r="AU120" s="228" t="s">
        <v>78</v>
      </c>
      <c r="AV120" s="12" t="s">
        <v>78</v>
      </c>
      <c r="AW120" s="12" t="s">
        <v>33</v>
      </c>
      <c r="AX120" s="12" t="s">
        <v>69</v>
      </c>
      <c r="AY120" s="228" t="s">
        <v>136</v>
      </c>
    </row>
    <row r="121" spans="2:51" s="12" customFormat="1" ht="13.5">
      <c r="B121" s="227"/>
      <c r="D121" s="223" t="s">
        <v>145</v>
      </c>
      <c r="E121" s="228" t="s">
        <v>5</v>
      </c>
      <c r="F121" s="229" t="s">
        <v>189</v>
      </c>
      <c r="H121" s="230">
        <v>90</v>
      </c>
      <c r="I121" s="231"/>
      <c r="L121" s="227"/>
      <c r="M121" s="232"/>
      <c r="N121" s="233"/>
      <c r="O121" s="233"/>
      <c r="P121" s="233"/>
      <c r="Q121" s="233"/>
      <c r="R121" s="233"/>
      <c r="S121" s="233"/>
      <c r="T121" s="234"/>
      <c r="AT121" s="228" t="s">
        <v>145</v>
      </c>
      <c r="AU121" s="228" t="s">
        <v>78</v>
      </c>
      <c r="AV121" s="12" t="s">
        <v>78</v>
      </c>
      <c r="AW121" s="12" t="s">
        <v>33</v>
      </c>
      <c r="AX121" s="12" t="s">
        <v>69</v>
      </c>
      <c r="AY121" s="228" t="s">
        <v>136</v>
      </c>
    </row>
    <row r="122" spans="2:51" s="12" customFormat="1" ht="13.5">
      <c r="B122" s="227"/>
      <c r="D122" s="223" t="s">
        <v>145</v>
      </c>
      <c r="E122" s="228" t="s">
        <v>5</v>
      </c>
      <c r="F122" s="229" t="s">
        <v>190</v>
      </c>
      <c r="H122" s="230">
        <v>120</v>
      </c>
      <c r="I122" s="231"/>
      <c r="L122" s="227"/>
      <c r="M122" s="232"/>
      <c r="N122" s="233"/>
      <c r="O122" s="233"/>
      <c r="P122" s="233"/>
      <c r="Q122" s="233"/>
      <c r="R122" s="233"/>
      <c r="S122" s="233"/>
      <c r="T122" s="234"/>
      <c r="AT122" s="228" t="s">
        <v>145</v>
      </c>
      <c r="AU122" s="228" t="s">
        <v>78</v>
      </c>
      <c r="AV122" s="12" t="s">
        <v>78</v>
      </c>
      <c r="AW122" s="12" t="s">
        <v>33</v>
      </c>
      <c r="AX122" s="12" t="s">
        <v>69</v>
      </c>
      <c r="AY122" s="228" t="s">
        <v>136</v>
      </c>
    </row>
    <row r="123" spans="2:51" s="12" customFormat="1" ht="13.5">
      <c r="B123" s="227"/>
      <c r="D123" s="223" t="s">
        <v>145</v>
      </c>
      <c r="E123" s="228" t="s">
        <v>5</v>
      </c>
      <c r="F123" s="229" t="s">
        <v>191</v>
      </c>
      <c r="H123" s="230">
        <v>700</v>
      </c>
      <c r="I123" s="231"/>
      <c r="L123" s="227"/>
      <c r="M123" s="232"/>
      <c r="N123" s="233"/>
      <c r="O123" s="233"/>
      <c r="P123" s="233"/>
      <c r="Q123" s="233"/>
      <c r="R123" s="233"/>
      <c r="S123" s="233"/>
      <c r="T123" s="234"/>
      <c r="AT123" s="228" t="s">
        <v>145</v>
      </c>
      <c r="AU123" s="228" t="s">
        <v>78</v>
      </c>
      <c r="AV123" s="12" t="s">
        <v>78</v>
      </c>
      <c r="AW123" s="12" t="s">
        <v>33</v>
      </c>
      <c r="AX123" s="12" t="s">
        <v>69</v>
      </c>
      <c r="AY123" s="228" t="s">
        <v>136</v>
      </c>
    </row>
    <row r="124" spans="2:51" s="12" customFormat="1" ht="13.5">
      <c r="B124" s="227"/>
      <c r="D124" s="223" t="s">
        <v>145</v>
      </c>
      <c r="E124" s="228" t="s">
        <v>5</v>
      </c>
      <c r="F124" s="229" t="s">
        <v>192</v>
      </c>
      <c r="H124" s="230">
        <v>31.2</v>
      </c>
      <c r="I124" s="231"/>
      <c r="L124" s="227"/>
      <c r="M124" s="232"/>
      <c r="N124" s="233"/>
      <c r="O124" s="233"/>
      <c r="P124" s="233"/>
      <c r="Q124" s="233"/>
      <c r="R124" s="233"/>
      <c r="S124" s="233"/>
      <c r="T124" s="234"/>
      <c r="AT124" s="228" t="s">
        <v>145</v>
      </c>
      <c r="AU124" s="228" t="s">
        <v>78</v>
      </c>
      <c r="AV124" s="12" t="s">
        <v>78</v>
      </c>
      <c r="AW124" s="12" t="s">
        <v>33</v>
      </c>
      <c r="AX124" s="12" t="s">
        <v>69</v>
      </c>
      <c r="AY124" s="228" t="s">
        <v>136</v>
      </c>
    </row>
    <row r="125" spans="2:51" s="12" customFormat="1" ht="13.5">
      <c r="B125" s="227"/>
      <c r="D125" s="223" t="s">
        <v>145</v>
      </c>
      <c r="E125" s="228" t="s">
        <v>5</v>
      </c>
      <c r="F125" s="229" t="s">
        <v>193</v>
      </c>
      <c r="H125" s="230">
        <v>15.64</v>
      </c>
      <c r="I125" s="231"/>
      <c r="L125" s="227"/>
      <c r="M125" s="232"/>
      <c r="N125" s="233"/>
      <c r="O125" s="233"/>
      <c r="P125" s="233"/>
      <c r="Q125" s="233"/>
      <c r="R125" s="233"/>
      <c r="S125" s="233"/>
      <c r="T125" s="234"/>
      <c r="AT125" s="228" t="s">
        <v>145</v>
      </c>
      <c r="AU125" s="228" t="s">
        <v>78</v>
      </c>
      <c r="AV125" s="12" t="s">
        <v>78</v>
      </c>
      <c r="AW125" s="12" t="s">
        <v>33</v>
      </c>
      <c r="AX125" s="12" t="s">
        <v>69</v>
      </c>
      <c r="AY125" s="228" t="s">
        <v>136</v>
      </c>
    </row>
    <row r="126" spans="2:51" s="12" customFormat="1" ht="13.5">
      <c r="B126" s="227"/>
      <c r="D126" s="223" t="s">
        <v>145</v>
      </c>
      <c r="E126" s="228" t="s">
        <v>5</v>
      </c>
      <c r="F126" s="229" t="s">
        <v>194</v>
      </c>
      <c r="H126" s="230">
        <v>80</v>
      </c>
      <c r="I126" s="231"/>
      <c r="L126" s="227"/>
      <c r="M126" s="232"/>
      <c r="N126" s="233"/>
      <c r="O126" s="233"/>
      <c r="P126" s="233"/>
      <c r="Q126" s="233"/>
      <c r="R126" s="233"/>
      <c r="S126" s="233"/>
      <c r="T126" s="234"/>
      <c r="AT126" s="228" t="s">
        <v>145</v>
      </c>
      <c r="AU126" s="228" t="s">
        <v>78</v>
      </c>
      <c r="AV126" s="12" t="s">
        <v>78</v>
      </c>
      <c r="AW126" s="12" t="s">
        <v>33</v>
      </c>
      <c r="AX126" s="12" t="s">
        <v>69</v>
      </c>
      <c r="AY126" s="228" t="s">
        <v>136</v>
      </c>
    </row>
    <row r="127" spans="2:65" s="1" customFormat="1" ht="16.5" customHeight="1">
      <c r="B127" s="210"/>
      <c r="C127" s="211" t="s">
        <v>195</v>
      </c>
      <c r="D127" s="211" t="s">
        <v>138</v>
      </c>
      <c r="E127" s="212" t="s">
        <v>196</v>
      </c>
      <c r="F127" s="213" t="s">
        <v>179</v>
      </c>
      <c r="G127" s="214" t="s">
        <v>159</v>
      </c>
      <c r="H127" s="215">
        <v>1562.85</v>
      </c>
      <c r="I127" s="216"/>
      <c r="J127" s="217">
        <f>ROUND(I127*H127,2)</f>
        <v>0</v>
      </c>
      <c r="K127" s="213" t="s">
        <v>5</v>
      </c>
      <c r="L127" s="46"/>
      <c r="M127" s="218" t="s">
        <v>5</v>
      </c>
      <c r="N127" s="219" t="s">
        <v>40</v>
      </c>
      <c r="O127" s="47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AR127" s="24" t="s">
        <v>142</v>
      </c>
      <c r="AT127" s="24" t="s">
        <v>138</v>
      </c>
      <c r="AU127" s="24" t="s">
        <v>78</v>
      </c>
      <c r="AY127" s="24" t="s">
        <v>136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24" t="s">
        <v>76</v>
      </c>
      <c r="BK127" s="222">
        <f>ROUND(I127*H127,2)</f>
        <v>0</v>
      </c>
      <c r="BL127" s="24" t="s">
        <v>142</v>
      </c>
      <c r="BM127" s="24" t="s">
        <v>197</v>
      </c>
    </row>
    <row r="128" spans="2:47" s="1" customFormat="1" ht="13.5">
      <c r="B128" s="46"/>
      <c r="D128" s="223" t="s">
        <v>144</v>
      </c>
      <c r="F128" s="224" t="s">
        <v>198</v>
      </c>
      <c r="I128" s="225"/>
      <c r="L128" s="46"/>
      <c r="M128" s="226"/>
      <c r="N128" s="47"/>
      <c r="O128" s="47"/>
      <c r="P128" s="47"/>
      <c r="Q128" s="47"/>
      <c r="R128" s="47"/>
      <c r="S128" s="47"/>
      <c r="T128" s="85"/>
      <c r="AT128" s="24" t="s">
        <v>144</v>
      </c>
      <c r="AU128" s="24" t="s">
        <v>78</v>
      </c>
    </row>
    <row r="129" spans="2:47" s="1" customFormat="1" ht="13.5">
      <c r="B129" s="46"/>
      <c r="D129" s="223" t="s">
        <v>154</v>
      </c>
      <c r="F129" s="235" t="s">
        <v>181</v>
      </c>
      <c r="I129" s="225"/>
      <c r="L129" s="46"/>
      <c r="M129" s="226"/>
      <c r="N129" s="47"/>
      <c r="O129" s="47"/>
      <c r="P129" s="47"/>
      <c r="Q129" s="47"/>
      <c r="R129" s="47"/>
      <c r="S129" s="47"/>
      <c r="T129" s="85"/>
      <c r="AT129" s="24" t="s">
        <v>154</v>
      </c>
      <c r="AU129" s="24" t="s">
        <v>78</v>
      </c>
    </row>
    <row r="130" spans="2:47" s="1" customFormat="1" ht="13.5">
      <c r="B130" s="46"/>
      <c r="D130" s="223" t="s">
        <v>174</v>
      </c>
      <c r="F130" s="235" t="s">
        <v>182</v>
      </c>
      <c r="I130" s="225"/>
      <c r="L130" s="46"/>
      <c r="M130" s="226"/>
      <c r="N130" s="47"/>
      <c r="O130" s="47"/>
      <c r="P130" s="47"/>
      <c r="Q130" s="47"/>
      <c r="R130" s="47"/>
      <c r="S130" s="47"/>
      <c r="T130" s="85"/>
      <c r="AT130" s="24" t="s">
        <v>174</v>
      </c>
      <c r="AU130" s="24" t="s">
        <v>78</v>
      </c>
    </row>
    <row r="131" spans="2:51" s="12" customFormat="1" ht="13.5">
      <c r="B131" s="227"/>
      <c r="D131" s="223" t="s">
        <v>145</v>
      </c>
      <c r="E131" s="228" t="s">
        <v>5</v>
      </c>
      <c r="F131" s="229" t="s">
        <v>199</v>
      </c>
      <c r="H131" s="230">
        <v>1562.85</v>
      </c>
      <c r="I131" s="231"/>
      <c r="L131" s="227"/>
      <c r="M131" s="232"/>
      <c r="N131" s="233"/>
      <c r="O131" s="233"/>
      <c r="P131" s="233"/>
      <c r="Q131" s="233"/>
      <c r="R131" s="233"/>
      <c r="S131" s="233"/>
      <c r="T131" s="234"/>
      <c r="AT131" s="228" t="s">
        <v>145</v>
      </c>
      <c r="AU131" s="228" t="s">
        <v>78</v>
      </c>
      <c r="AV131" s="12" t="s">
        <v>78</v>
      </c>
      <c r="AW131" s="12" t="s">
        <v>33</v>
      </c>
      <c r="AX131" s="12" t="s">
        <v>69</v>
      </c>
      <c r="AY131" s="228" t="s">
        <v>136</v>
      </c>
    </row>
    <row r="132" spans="2:65" s="1" customFormat="1" ht="16.5" customHeight="1">
      <c r="B132" s="210"/>
      <c r="C132" s="211" t="s">
        <v>200</v>
      </c>
      <c r="D132" s="211" t="s">
        <v>138</v>
      </c>
      <c r="E132" s="212" t="s">
        <v>201</v>
      </c>
      <c r="F132" s="213" t="s">
        <v>202</v>
      </c>
      <c r="G132" s="214" t="s">
        <v>159</v>
      </c>
      <c r="H132" s="215">
        <v>1361.4</v>
      </c>
      <c r="I132" s="216"/>
      <c r="J132" s="217">
        <f>ROUND(I132*H132,2)</f>
        <v>0</v>
      </c>
      <c r="K132" s="213" t="s">
        <v>152</v>
      </c>
      <c r="L132" s="46"/>
      <c r="M132" s="218" t="s">
        <v>5</v>
      </c>
      <c r="N132" s="219" t="s">
        <v>40</v>
      </c>
      <c r="O132" s="47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24" t="s">
        <v>142</v>
      </c>
      <c r="AT132" s="24" t="s">
        <v>138</v>
      </c>
      <c r="AU132" s="24" t="s">
        <v>78</v>
      </c>
      <c r="AY132" s="24" t="s">
        <v>136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24" t="s">
        <v>76</v>
      </c>
      <c r="BK132" s="222">
        <f>ROUND(I132*H132,2)</f>
        <v>0</v>
      </c>
      <c r="BL132" s="24" t="s">
        <v>142</v>
      </c>
      <c r="BM132" s="24" t="s">
        <v>203</v>
      </c>
    </row>
    <row r="133" spans="2:47" s="1" customFormat="1" ht="13.5">
      <c r="B133" s="46"/>
      <c r="D133" s="223" t="s">
        <v>144</v>
      </c>
      <c r="F133" s="224" t="s">
        <v>202</v>
      </c>
      <c r="I133" s="225"/>
      <c r="L133" s="46"/>
      <c r="M133" s="226"/>
      <c r="N133" s="47"/>
      <c r="O133" s="47"/>
      <c r="P133" s="47"/>
      <c r="Q133" s="47"/>
      <c r="R133" s="47"/>
      <c r="S133" s="47"/>
      <c r="T133" s="85"/>
      <c r="AT133" s="24" t="s">
        <v>144</v>
      </c>
      <c r="AU133" s="24" t="s">
        <v>78</v>
      </c>
    </row>
    <row r="134" spans="2:47" s="1" customFormat="1" ht="13.5">
      <c r="B134" s="46"/>
      <c r="D134" s="223" t="s">
        <v>154</v>
      </c>
      <c r="F134" s="235" t="s">
        <v>204</v>
      </c>
      <c r="I134" s="225"/>
      <c r="L134" s="46"/>
      <c r="M134" s="226"/>
      <c r="N134" s="47"/>
      <c r="O134" s="47"/>
      <c r="P134" s="47"/>
      <c r="Q134" s="47"/>
      <c r="R134" s="47"/>
      <c r="S134" s="47"/>
      <c r="T134" s="85"/>
      <c r="AT134" s="24" t="s">
        <v>154</v>
      </c>
      <c r="AU134" s="24" t="s">
        <v>78</v>
      </c>
    </row>
    <row r="135" spans="2:47" s="1" customFormat="1" ht="13.5">
      <c r="B135" s="46"/>
      <c r="D135" s="223" t="s">
        <v>174</v>
      </c>
      <c r="F135" s="235" t="s">
        <v>205</v>
      </c>
      <c r="I135" s="225"/>
      <c r="L135" s="46"/>
      <c r="M135" s="226"/>
      <c r="N135" s="47"/>
      <c r="O135" s="47"/>
      <c r="P135" s="47"/>
      <c r="Q135" s="47"/>
      <c r="R135" s="47"/>
      <c r="S135" s="47"/>
      <c r="T135" s="85"/>
      <c r="AT135" s="24" t="s">
        <v>174</v>
      </c>
      <c r="AU135" s="24" t="s">
        <v>78</v>
      </c>
    </row>
    <row r="136" spans="2:51" s="12" customFormat="1" ht="13.5">
      <c r="B136" s="227"/>
      <c r="D136" s="223" t="s">
        <v>145</v>
      </c>
      <c r="E136" s="228" t="s">
        <v>5</v>
      </c>
      <c r="F136" s="229" t="s">
        <v>206</v>
      </c>
      <c r="H136" s="230">
        <v>749.25</v>
      </c>
      <c r="I136" s="231"/>
      <c r="L136" s="227"/>
      <c r="M136" s="232"/>
      <c r="N136" s="233"/>
      <c r="O136" s="233"/>
      <c r="P136" s="233"/>
      <c r="Q136" s="233"/>
      <c r="R136" s="233"/>
      <c r="S136" s="233"/>
      <c r="T136" s="234"/>
      <c r="AT136" s="228" t="s">
        <v>145</v>
      </c>
      <c r="AU136" s="228" t="s">
        <v>78</v>
      </c>
      <c r="AV136" s="12" t="s">
        <v>78</v>
      </c>
      <c r="AW136" s="12" t="s">
        <v>33</v>
      </c>
      <c r="AX136" s="12" t="s">
        <v>69</v>
      </c>
      <c r="AY136" s="228" t="s">
        <v>136</v>
      </c>
    </row>
    <row r="137" spans="2:51" s="12" customFormat="1" ht="13.5">
      <c r="B137" s="227"/>
      <c r="D137" s="223" t="s">
        <v>145</v>
      </c>
      <c r="E137" s="228" t="s">
        <v>5</v>
      </c>
      <c r="F137" s="229" t="s">
        <v>207</v>
      </c>
      <c r="H137" s="230">
        <v>149.4</v>
      </c>
      <c r="I137" s="231"/>
      <c r="L137" s="227"/>
      <c r="M137" s="232"/>
      <c r="N137" s="233"/>
      <c r="O137" s="233"/>
      <c r="P137" s="233"/>
      <c r="Q137" s="233"/>
      <c r="R137" s="233"/>
      <c r="S137" s="233"/>
      <c r="T137" s="234"/>
      <c r="AT137" s="228" t="s">
        <v>145</v>
      </c>
      <c r="AU137" s="228" t="s">
        <v>78</v>
      </c>
      <c r="AV137" s="12" t="s">
        <v>78</v>
      </c>
      <c r="AW137" s="12" t="s">
        <v>33</v>
      </c>
      <c r="AX137" s="12" t="s">
        <v>69</v>
      </c>
      <c r="AY137" s="228" t="s">
        <v>136</v>
      </c>
    </row>
    <row r="138" spans="2:51" s="12" customFormat="1" ht="13.5">
      <c r="B138" s="227"/>
      <c r="D138" s="223" t="s">
        <v>145</v>
      </c>
      <c r="E138" s="228" t="s">
        <v>5</v>
      </c>
      <c r="F138" s="229" t="s">
        <v>208</v>
      </c>
      <c r="H138" s="230">
        <v>462.75</v>
      </c>
      <c r="I138" s="231"/>
      <c r="L138" s="227"/>
      <c r="M138" s="232"/>
      <c r="N138" s="233"/>
      <c r="O138" s="233"/>
      <c r="P138" s="233"/>
      <c r="Q138" s="233"/>
      <c r="R138" s="233"/>
      <c r="S138" s="233"/>
      <c r="T138" s="234"/>
      <c r="AT138" s="228" t="s">
        <v>145</v>
      </c>
      <c r="AU138" s="228" t="s">
        <v>78</v>
      </c>
      <c r="AV138" s="12" t="s">
        <v>78</v>
      </c>
      <c r="AW138" s="12" t="s">
        <v>33</v>
      </c>
      <c r="AX138" s="12" t="s">
        <v>69</v>
      </c>
      <c r="AY138" s="228" t="s">
        <v>136</v>
      </c>
    </row>
    <row r="139" spans="2:65" s="1" customFormat="1" ht="16.5" customHeight="1">
      <c r="B139" s="210"/>
      <c r="C139" s="211" t="s">
        <v>209</v>
      </c>
      <c r="D139" s="211" t="s">
        <v>138</v>
      </c>
      <c r="E139" s="212" t="s">
        <v>210</v>
      </c>
      <c r="F139" s="213" t="s">
        <v>211</v>
      </c>
      <c r="G139" s="214" t="s">
        <v>212</v>
      </c>
      <c r="H139" s="215">
        <v>330</v>
      </c>
      <c r="I139" s="216"/>
      <c r="J139" s="217">
        <f>ROUND(I139*H139,2)</f>
        <v>0</v>
      </c>
      <c r="K139" s="213" t="s">
        <v>152</v>
      </c>
      <c r="L139" s="46"/>
      <c r="M139" s="218" t="s">
        <v>5</v>
      </c>
      <c r="N139" s="219" t="s">
        <v>40</v>
      </c>
      <c r="O139" s="47"/>
      <c r="P139" s="220">
        <f>O139*H139</f>
        <v>0</v>
      </c>
      <c r="Q139" s="220">
        <v>0</v>
      </c>
      <c r="R139" s="220">
        <f>Q139*H139</f>
        <v>0</v>
      </c>
      <c r="S139" s="220">
        <v>0</v>
      </c>
      <c r="T139" s="221">
        <f>S139*H139</f>
        <v>0</v>
      </c>
      <c r="AR139" s="24" t="s">
        <v>142</v>
      </c>
      <c r="AT139" s="24" t="s">
        <v>138</v>
      </c>
      <c r="AU139" s="24" t="s">
        <v>78</v>
      </c>
      <c r="AY139" s="24" t="s">
        <v>136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24" t="s">
        <v>76</v>
      </c>
      <c r="BK139" s="222">
        <f>ROUND(I139*H139,2)</f>
        <v>0</v>
      </c>
      <c r="BL139" s="24" t="s">
        <v>142</v>
      </c>
      <c r="BM139" s="24" t="s">
        <v>213</v>
      </c>
    </row>
    <row r="140" spans="2:47" s="1" customFormat="1" ht="13.5">
      <c r="B140" s="46"/>
      <c r="D140" s="223" t="s">
        <v>144</v>
      </c>
      <c r="F140" s="224" t="s">
        <v>211</v>
      </c>
      <c r="I140" s="225"/>
      <c r="L140" s="46"/>
      <c r="M140" s="226"/>
      <c r="N140" s="47"/>
      <c r="O140" s="47"/>
      <c r="P140" s="47"/>
      <c r="Q140" s="47"/>
      <c r="R140" s="47"/>
      <c r="S140" s="47"/>
      <c r="T140" s="85"/>
      <c r="AT140" s="24" t="s">
        <v>144</v>
      </c>
      <c r="AU140" s="24" t="s">
        <v>78</v>
      </c>
    </row>
    <row r="141" spans="2:47" s="1" customFormat="1" ht="13.5">
      <c r="B141" s="46"/>
      <c r="D141" s="223" t="s">
        <v>154</v>
      </c>
      <c r="F141" s="235" t="s">
        <v>214</v>
      </c>
      <c r="I141" s="225"/>
      <c r="L141" s="46"/>
      <c r="M141" s="226"/>
      <c r="N141" s="47"/>
      <c r="O141" s="47"/>
      <c r="P141" s="47"/>
      <c r="Q141" s="47"/>
      <c r="R141" s="47"/>
      <c r="S141" s="47"/>
      <c r="T141" s="85"/>
      <c r="AT141" s="24" t="s">
        <v>154</v>
      </c>
      <c r="AU141" s="24" t="s">
        <v>78</v>
      </c>
    </row>
    <row r="142" spans="2:47" s="1" customFormat="1" ht="13.5">
      <c r="B142" s="46"/>
      <c r="D142" s="223" t="s">
        <v>174</v>
      </c>
      <c r="F142" s="235" t="s">
        <v>215</v>
      </c>
      <c r="I142" s="225"/>
      <c r="L142" s="46"/>
      <c r="M142" s="226"/>
      <c r="N142" s="47"/>
      <c r="O142" s="47"/>
      <c r="P142" s="47"/>
      <c r="Q142" s="47"/>
      <c r="R142" s="47"/>
      <c r="S142" s="47"/>
      <c r="T142" s="85"/>
      <c r="AT142" s="24" t="s">
        <v>174</v>
      </c>
      <c r="AU142" s="24" t="s">
        <v>78</v>
      </c>
    </row>
    <row r="143" spans="2:51" s="12" customFormat="1" ht="13.5">
      <c r="B143" s="227"/>
      <c r="D143" s="223" t="s">
        <v>145</v>
      </c>
      <c r="E143" s="228" t="s">
        <v>5</v>
      </c>
      <c r="F143" s="229" t="s">
        <v>216</v>
      </c>
      <c r="H143" s="230">
        <v>330</v>
      </c>
      <c r="I143" s="231"/>
      <c r="L143" s="227"/>
      <c r="M143" s="232"/>
      <c r="N143" s="233"/>
      <c r="O143" s="233"/>
      <c r="P143" s="233"/>
      <c r="Q143" s="233"/>
      <c r="R143" s="233"/>
      <c r="S143" s="233"/>
      <c r="T143" s="234"/>
      <c r="AT143" s="228" t="s">
        <v>145</v>
      </c>
      <c r="AU143" s="228" t="s">
        <v>78</v>
      </c>
      <c r="AV143" s="12" t="s">
        <v>78</v>
      </c>
      <c r="AW143" s="12" t="s">
        <v>33</v>
      </c>
      <c r="AX143" s="12" t="s">
        <v>76</v>
      </c>
      <c r="AY143" s="228" t="s">
        <v>136</v>
      </c>
    </row>
    <row r="144" spans="2:65" s="1" customFormat="1" ht="16.5" customHeight="1">
      <c r="B144" s="210"/>
      <c r="C144" s="211" t="s">
        <v>217</v>
      </c>
      <c r="D144" s="211" t="s">
        <v>138</v>
      </c>
      <c r="E144" s="212" t="s">
        <v>218</v>
      </c>
      <c r="F144" s="213" t="s">
        <v>219</v>
      </c>
      <c r="G144" s="214" t="s">
        <v>212</v>
      </c>
      <c r="H144" s="215">
        <v>36</v>
      </c>
      <c r="I144" s="216"/>
      <c r="J144" s="217">
        <f>ROUND(I144*H144,2)</f>
        <v>0</v>
      </c>
      <c r="K144" s="213" t="s">
        <v>152</v>
      </c>
      <c r="L144" s="46"/>
      <c r="M144" s="218" t="s">
        <v>5</v>
      </c>
      <c r="N144" s="219" t="s">
        <v>40</v>
      </c>
      <c r="O144" s="47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AR144" s="24" t="s">
        <v>142</v>
      </c>
      <c r="AT144" s="24" t="s">
        <v>138</v>
      </c>
      <c r="AU144" s="24" t="s">
        <v>78</v>
      </c>
      <c r="AY144" s="24" t="s">
        <v>136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24" t="s">
        <v>76</v>
      </c>
      <c r="BK144" s="222">
        <f>ROUND(I144*H144,2)</f>
        <v>0</v>
      </c>
      <c r="BL144" s="24" t="s">
        <v>142</v>
      </c>
      <c r="BM144" s="24" t="s">
        <v>220</v>
      </c>
    </row>
    <row r="145" spans="2:47" s="1" customFormat="1" ht="13.5">
      <c r="B145" s="46"/>
      <c r="D145" s="223" t="s">
        <v>144</v>
      </c>
      <c r="F145" s="224" t="s">
        <v>219</v>
      </c>
      <c r="I145" s="225"/>
      <c r="L145" s="46"/>
      <c r="M145" s="226"/>
      <c r="N145" s="47"/>
      <c r="O145" s="47"/>
      <c r="P145" s="47"/>
      <c r="Q145" s="47"/>
      <c r="R145" s="47"/>
      <c r="S145" s="47"/>
      <c r="T145" s="85"/>
      <c r="AT145" s="24" t="s">
        <v>144</v>
      </c>
      <c r="AU145" s="24" t="s">
        <v>78</v>
      </c>
    </row>
    <row r="146" spans="2:47" s="1" customFormat="1" ht="13.5">
      <c r="B146" s="46"/>
      <c r="D146" s="223" t="s">
        <v>154</v>
      </c>
      <c r="F146" s="235" t="s">
        <v>214</v>
      </c>
      <c r="I146" s="225"/>
      <c r="L146" s="46"/>
      <c r="M146" s="226"/>
      <c r="N146" s="47"/>
      <c r="O146" s="47"/>
      <c r="P146" s="47"/>
      <c r="Q146" s="47"/>
      <c r="R146" s="47"/>
      <c r="S146" s="47"/>
      <c r="T146" s="85"/>
      <c r="AT146" s="24" t="s">
        <v>154</v>
      </c>
      <c r="AU146" s="24" t="s">
        <v>78</v>
      </c>
    </row>
    <row r="147" spans="2:47" s="1" customFormat="1" ht="13.5">
      <c r="B147" s="46"/>
      <c r="D147" s="223" t="s">
        <v>174</v>
      </c>
      <c r="F147" s="235" t="s">
        <v>215</v>
      </c>
      <c r="I147" s="225"/>
      <c r="L147" s="46"/>
      <c r="M147" s="226"/>
      <c r="N147" s="47"/>
      <c r="O147" s="47"/>
      <c r="P147" s="47"/>
      <c r="Q147" s="47"/>
      <c r="R147" s="47"/>
      <c r="S147" s="47"/>
      <c r="T147" s="85"/>
      <c r="AT147" s="24" t="s">
        <v>174</v>
      </c>
      <c r="AU147" s="24" t="s">
        <v>78</v>
      </c>
    </row>
    <row r="148" spans="2:51" s="12" customFormat="1" ht="13.5">
      <c r="B148" s="227"/>
      <c r="D148" s="223" t="s">
        <v>145</v>
      </c>
      <c r="E148" s="228" t="s">
        <v>5</v>
      </c>
      <c r="F148" s="229" t="s">
        <v>221</v>
      </c>
      <c r="H148" s="230">
        <v>36</v>
      </c>
      <c r="I148" s="231"/>
      <c r="L148" s="227"/>
      <c r="M148" s="232"/>
      <c r="N148" s="233"/>
      <c r="O148" s="233"/>
      <c r="P148" s="233"/>
      <c r="Q148" s="233"/>
      <c r="R148" s="233"/>
      <c r="S148" s="233"/>
      <c r="T148" s="234"/>
      <c r="AT148" s="228" t="s">
        <v>145</v>
      </c>
      <c r="AU148" s="228" t="s">
        <v>78</v>
      </c>
      <c r="AV148" s="12" t="s">
        <v>78</v>
      </c>
      <c r="AW148" s="12" t="s">
        <v>33</v>
      </c>
      <c r="AX148" s="12" t="s">
        <v>76</v>
      </c>
      <c r="AY148" s="228" t="s">
        <v>136</v>
      </c>
    </row>
    <row r="149" spans="2:65" s="1" customFormat="1" ht="16.5" customHeight="1">
      <c r="B149" s="210"/>
      <c r="C149" s="211" t="s">
        <v>222</v>
      </c>
      <c r="D149" s="211" t="s">
        <v>138</v>
      </c>
      <c r="E149" s="212" t="s">
        <v>223</v>
      </c>
      <c r="F149" s="213" t="s">
        <v>224</v>
      </c>
      <c r="G149" s="214" t="s">
        <v>159</v>
      </c>
      <c r="H149" s="215">
        <v>495</v>
      </c>
      <c r="I149" s="216"/>
      <c r="J149" s="217">
        <f>ROUND(I149*H149,2)</f>
        <v>0</v>
      </c>
      <c r="K149" s="213" t="s">
        <v>152</v>
      </c>
      <c r="L149" s="46"/>
      <c r="M149" s="218" t="s">
        <v>5</v>
      </c>
      <c r="N149" s="219" t="s">
        <v>40</v>
      </c>
      <c r="O149" s="47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AR149" s="24" t="s">
        <v>142</v>
      </c>
      <c r="AT149" s="24" t="s">
        <v>138</v>
      </c>
      <c r="AU149" s="24" t="s">
        <v>78</v>
      </c>
      <c r="AY149" s="24" t="s">
        <v>136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24" t="s">
        <v>76</v>
      </c>
      <c r="BK149" s="222">
        <f>ROUND(I149*H149,2)</f>
        <v>0</v>
      </c>
      <c r="BL149" s="24" t="s">
        <v>142</v>
      </c>
      <c r="BM149" s="24" t="s">
        <v>225</v>
      </c>
    </row>
    <row r="150" spans="2:47" s="1" customFormat="1" ht="13.5">
      <c r="B150" s="46"/>
      <c r="D150" s="223" t="s">
        <v>144</v>
      </c>
      <c r="F150" s="224" t="s">
        <v>224</v>
      </c>
      <c r="I150" s="225"/>
      <c r="L150" s="46"/>
      <c r="M150" s="226"/>
      <c r="N150" s="47"/>
      <c r="O150" s="47"/>
      <c r="P150" s="47"/>
      <c r="Q150" s="47"/>
      <c r="R150" s="47"/>
      <c r="S150" s="47"/>
      <c r="T150" s="85"/>
      <c r="AT150" s="24" t="s">
        <v>144</v>
      </c>
      <c r="AU150" s="24" t="s">
        <v>78</v>
      </c>
    </row>
    <row r="151" spans="2:47" s="1" customFormat="1" ht="13.5">
      <c r="B151" s="46"/>
      <c r="D151" s="223" t="s">
        <v>154</v>
      </c>
      <c r="F151" s="235" t="s">
        <v>226</v>
      </c>
      <c r="I151" s="225"/>
      <c r="L151" s="46"/>
      <c r="M151" s="226"/>
      <c r="N151" s="47"/>
      <c r="O151" s="47"/>
      <c r="P151" s="47"/>
      <c r="Q151" s="47"/>
      <c r="R151" s="47"/>
      <c r="S151" s="47"/>
      <c r="T151" s="85"/>
      <c r="AT151" s="24" t="s">
        <v>154</v>
      </c>
      <c r="AU151" s="24" t="s">
        <v>78</v>
      </c>
    </row>
    <row r="152" spans="2:51" s="12" customFormat="1" ht="13.5">
      <c r="B152" s="227"/>
      <c r="D152" s="223" t="s">
        <v>145</v>
      </c>
      <c r="E152" s="228" t="s">
        <v>5</v>
      </c>
      <c r="F152" s="229" t="s">
        <v>227</v>
      </c>
      <c r="H152" s="230">
        <v>495</v>
      </c>
      <c r="I152" s="231"/>
      <c r="L152" s="227"/>
      <c r="M152" s="232"/>
      <c r="N152" s="233"/>
      <c r="O152" s="233"/>
      <c r="P152" s="233"/>
      <c r="Q152" s="233"/>
      <c r="R152" s="233"/>
      <c r="S152" s="233"/>
      <c r="T152" s="234"/>
      <c r="AT152" s="228" t="s">
        <v>145</v>
      </c>
      <c r="AU152" s="228" t="s">
        <v>78</v>
      </c>
      <c r="AV152" s="12" t="s">
        <v>78</v>
      </c>
      <c r="AW152" s="12" t="s">
        <v>33</v>
      </c>
      <c r="AX152" s="12" t="s">
        <v>69</v>
      </c>
      <c r="AY152" s="228" t="s">
        <v>136</v>
      </c>
    </row>
    <row r="153" spans="2:65" s="1" customFormat="1" ht="16.5" customHeight="1">
      <c r="B153" s="210"/>
      <c r="C153" s="211" t="s">
        <v>228</v>
      </c>
      <c r="D153" s="211" t="s">
        <v>138</v>
      </c>
      <c r="E153" s="212" t="s">
        <v>229</v>
      </c>
      <c r="F153" s="213" t="s">
        <v>230</v>
      </c>
      <c r="G153" s="214" t="s">
        <v>159</v>
      </c>
      <c r="H153" s="215">
        <v>1050</v>
      </c>
      <c r="I153" s="216"/>
      <c r="J153" s="217">
        <f>ROUND(I153*H153,2)</f>
        <v>0</v>
      </c>
      <c r="K153" s="213" t="s">
        <v>152</v>
      </c>
      <c r="L153" s="46"/>
      <c r="M153" s="218" t="s">
        <v>5</v>
      </c>
      <c r="N153" s="219" t="s">
        <v>40</v>
      </c>
      <c r="O153" s="47"/>
      <c r="P153" s="220">
        <f>O153*H153</f>
        <v>0</v>
      </c>
      <c r="Q153" s="220">
        <v>0</v>
      </c>
      <c r="R153" s="220">
        <f>Q153*H153</f>
        <v>0</v>
      </c>
      <c r="S153" s="220">
        <v>0</v>
      </c>
      <c r="T153" s="221">
        <f>S153*H153</f>
        <v>0</v>
      </c>
      <c r="AR153" s="24" t="s">
        <v>142</v>
      </c>
      <c r="AT153" s="24" t="s">
        <v>138</v>
      </c>
      <c r="AU153" s="24" t="s">
        <v>78</v>
      </c>
      <c r="AY153" s="24" t="s">
        <v>136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24" t="s">
        <v>76</v>
      </c>
      <c r="BK153" s="222">
        <f>ROUND(I153*H153,2)</f>
        <v>0</v>
      </c>
      <c r="BL153" s="24" t="s">
        <v>142</v>
      </c>
      <c r="BM153" s="24" t="s">
        <v>231</v>
      </c>
    </row>
    <row r="154" spans="2:47" s="1" customFormat="1" ht="13.5">
      <c r="B154" s="46"/>
      <c r="D154" s="223" t="s">
        <v>144</v>
      </c>
      <c r="F154" s="224" t="s">
        <v>230</v>
      </c>
      <c r="I154" s="225"/>
      <c r="L154" s="46"/>
      <c r="M154" s="226"/>
      <c r="N154" s="47"/>
      <c r="O154" s="47"/>
      <c r="P154" s="47"/>
      <c r="Q154" s="47"/>
      <c r="R154" s="47"/>
      <c r="S154" s="47"/>
      <c r="T154" s="85"/>
      <c r="AT154" s="24" t="s">
        <v>144</v>
      </c>
      <c r="AU154" s="24" t="s">
        <v>78</v>
      </c>
    </row>
    <row r="155" spans="2:47" s="1" customFormat="1" ht="13.5">
      <c r="B155" s="46"/>
      <c r="D155" s="223" t="s">
        <v>154</v>
      </c>
      <c r="F155" s="235" t="s">
        <v>232</v>
      </c>
      <c r="I155" s="225"/>
      <c r="L155" s="46"/>
      <c r="M155" s="226"/>
      <c r="N155" s="47"/>
      <c r="O155" s="47"/>
      <c r="P155" s="47"/>
      <c r="Q155" s="47"/>
      <c r="R155" s="47"/>
      <c r="S155" s="47"/>
      <c r="T155" s="85"/>
      <c r="AT155" s="24" t="s">
        <v>154</v>
      </c>
      <c r="AU155" s="24" t="s">
        <v>78</v>
      </c>
    </row>
    <row r="156" spans="2:51" s="12" customFormat="1" ht="13.5">
      <c r="B156" s="227"/>
      <c r="D156" s="223" t="s">
        <v>145</v>
      </c>
      <c r="E156" s="228" t="s">
        <v>5</v>
      </c>
      <c r="F156" s="229" t="s">
        <v>233</v>
      </c>
      <c r="H156" s="230">
        <v>210</v>
      </c>
      <c r="I156" s="231"/>
      <c r="L156" s="227"/>
      <c r="M156" s="232"/>
      <c r="N156" s="233"/>
      <c r="O156" s="233"/>
      <c r="P156" s="233"/>
      <c r="Q156" s="233"/>
      <c r="R156" s="233"/>
      <c r="S156" s="233"/>
      <c r="T156" s="234"/>
      <c r="AT156" s="228" t="s">
        <v>145</v>
      </c>
      <c r="AU156" s="228" t="s">
        <v>78</v>
      </c>
      <c r="AV156" s="12" t="s">
        <v>78</v>
      </c>
      <c r="AW156" s="12" t="s">
        <v>33</v>
      </c>
      <c r="AX156" s="12" t="s">
        <v>69</v>
      </c>
      <c r="AY156" s="228" t="s">
        <v>136</v>
      </c>
    </row>
    <row r="157" spans="2:51" s="12" customFormat="1" ht="13.5">
      <c r="B157" s="227"/>
      <c r="D157" s="223" t="s">
        <v>145</v>
      </c>
      <c r="E157" s="228" t="s">
        <v>5</v>
      </c>
      <c r="F157" s="229" t="s">
        <v>234</v>
      </c>
      <c r="H157" s="230">
        <v>180</v>
      </c>
      <c r="I157" s="231"/>
      <c r="L157" s="227"/>
      <c r="M157" s="232"/>
      <c r="N157" s="233"/>
      <c r="O157" s="233"/>
      <c r="P157" s="233"/>
      <c r="Q157" s="233"/>
      <c r="R157" s="233"/>
      <c r="S157" s="233"/>
      <c r="T157" s="234"/>
      <c r="AT157" s="228" t="s">
        <v>145</v>
      </c>
      <c r="AU157" s="228" t="s">
        <v>78</v>
      </c>
      <c r="AV157" s="12" t="s">
        <v>78</v>
      </c>
      <c r="AW157" s="12" t="s">
        <v>33</v>
      </c>
      <c r="AX157" s="12" t="s">
        <v>69</v>
      </c>
      <c r="AY157" s="228" t="s">
        <v>136</v>
      </c>
    </row>
    <row r="158" spans="2:51" s="12" customFormat="1" ht="13.5">
      <c r="B158" s="227"/>
      <c r="D158" s="223" t="s">
        <v>145</v>
      </c>
      <c r="E158" s="228" t="s">
        <v>5</v>
      </c>
      <c r="F158" s="229" t="s">
        <v>235</v>
      </c>
      <c r="H158" s="230">
        <v>150</v>
      </c>
      <c r="I158" s="231"/>
      <c r="L158" s="227"/>
      <c r="M158" s="232"/>
      <c r="N158" s="233"/>
      <c r="O158" s="233"/>
      <c r="P158" s="233"/>
      <c r="Q158" s="233"/>
      <c r="R158" s="233"/>
      <c r="S158" s="233"/>
      <c r="T158" s="234"/>
      <c r="AT158" s="228" t="s">
        <v>145</v>
      </c>
      <c r="AU158" s="228" t="s">
        <v>78</v>
      </c>
      <c r="AV158" s="12" t="s">
        <v>78</v>
      </c>
      <c r="AW158" s="12" t="s">
        <v>33</v>
      </c>
      <c r="AX158" s="12" t="s">
        <v>69</v>
      </c>
      <c r="AY158" s="228" t="s">
        <v>136</v>
      </c>
    </row>
    <row r="159" spans="2:51" s="12" customFormat="1" ht="13.5">
      <c r="B159" s="227"/>
      <c r="D159" s="223" t="s">
        <v>145</v>
      </c>
      <c r="E159" s="228" t="s">
        <v>5</v>
      </c>
      <c r="F159" s="229" t="s">
        <v>236</v>
      </c>
      <c r="H159" s="230">
        <v>150</v>
      </c>
      <c r="I159" s="231"/>
      <c r="L159" s="227"/>
      <c r="M159" s="232"/>
      <c r="N159" s="233"/>
      <c r="O159" s="233"/>
      <c r="P159" s="233"/>
      <c r="Q159" s="233"/>
      <c r="R159" s="233"/>
      <c r="S159" s="233"/>
      <c r="T159" s="234"/>
      <c r="AT159" s="228" t="s">
        <v>145</v>
      </c>
      <c r="AU159" s="228" t="s">
        <v>78</v>
      </c>
      <c r="AV159" s="12" t="s">
        <v>78</v>
      </c>
      <c r="AW159" s="12" t="s">
        <v>33</v>
      </c>
      <c r="AX159" s="12" t="s">
        <v>69</v>
      </c>
      <c r="AY159" s="228" t="s">
        <v>136</v>
      </c>
    </row>
    <row r="160" spans="2:51" s="12" customFormat="1" ht="13.5">
      <c r="B160" s="227"/>
      <c r="D160" s="223" t="s">
        <v>145</v>
      </c>
      <c r="E160" s="228" t="s">
        <v>5</v>
      </c>
      <c r="F160" s="229" t="s">
        <v>237</v>
      </c>
      <c r="H160" s="230">
        <v>120</v>
      </c>
      <c r="I160" s="231"/>
      <c r="L160" s="227"/>
      <c r="M160" s="232"/>
      <c r="N160" s="233"/>
      <c r="O160" s="233"/>
      <c r="P160" s="233"/>
      <c r="Q160" s="233"/>
      <c r="R160" s="233"/>
      <c r="S160" s="233"/>
      <c r="T160" s="234"/>
      <c r="AT160" s="228" t="s">
        <v>145</v>
      </c>
      <c r="AU160" s="228" t="s">
        <v>78</v>
      </c>
      <c r="AV160" s="12" t="s">
        <v>78</v>
      </c>
      <c r="AW160" s="12" t="s">
        <v>33</v>
      </c>
      <c r="AX160" s="12" t="s">
        <v>69</v>
      </c>
      <c r="AY160" s="228" t="s">
        <v>136</v>
      </c>
    </row>
    <row r="161" spans="2:51" s="12" customFormat="1" ht="13.5">
      <c r="B161" s="227"/>
      <c r="D161" s="223" t="s">
        <v>145</v>
      </c>
      <c r="E161" s="228" t="s">
        <v>5</v>
      </c>
      <c r="F161" s="229" t="s">
        <v>238</v>
      </c>
      <c r="H161" s="230">
        <v>120</v>
      </c>
      <c r="I161" s="231"/>
      <c r="L161" s="227"/>
      <c r="M161" s="232"/>
      <c r="N161" s="233"/>
      <c r="O161" s="233"/>
      <c r="P161" s="233"/>
      <c r="Q161" s="233"/>
      <c r="R161" s="233"/>
      <c r="S161" s="233"/>
      <c r="T161" s="234"/>
      <c r="AT161" s="228" t="s">
        <v>145</v>
      </c>
      <c r="AU161" s="228" t="s">
        <v>78</v>
      </c>
      <c r="AV161" s="12" t="s">
        <v>78</v>
      </c>
      <c r="AW161" s="12" t="s">
        <v>33</v>
      </c>
      <c r="AX161" s="12" t="s">
        <v>69</v>
      </c>
      <c r="AY161" s="228" t="s">
        <v>136</v>
      </c>
    </row>
    <row r="162" spans="2:51" s="12" customFormat="1" ht="13.5">
      <c r="B162" s="227"/>
      <c r="D162" s="223" t="s">
        <v>145</v>
      </c>
      <c r="E162" s="228" t="s">
        <v>5</v>
      </c>
      <c r="F162" s="229" t="s">
        <v>239</v>
      </c>
      <c r="H162" s="230">
        <v>120</v>
      </c>
      <c r="I162" s="231"/>
      <c r="L162" s="227"/>
      <c r="M162" s="232"/>
      <c r="N162" s="233"/>
      <c r="O162" s="233"/>
      <c r="P162" s="233"/>
      <c r="Q162" s="233"/>
      <c r="R162" s="233"/>
      <c r="S162" s="233"/>
      <c r="T162" s="234"/>
      <c r="AT162" s="228" t="s">
        <v>145</v>
      </c>
      <c r="AU162" s="228" t="s">
        <v>78</v>
      </c>
      <c r="AV162" s="12" t="s">
        <v>78</v>
      </c>
      <c r="AW162" s="12" t="s">
        <v>33</v>
      </c>
      <c r="AX162" s="12" t="s">
        <v>69</v>
      </c>
      <c r="AY162" s="228" t="s">
        <v>136</v>
      </c>
    </row>
    <row r="163" spans="2:65" s="1" customFormat="1" ht="16.5" customHeight="1">
      <c r="B163" s="210"/>
      <c r="C163" s="211" t="s">
        <v>240</v>
      </c>
      <c r="D163" s="211" t="s">
        <v>138</v>
      </c>
      <c r="E163" s="212" t="s">
        <v>241</v>
      </c>
      <c r="F163" s="213" t="s">
        <v>242</v>
      </c>
      <c r="G163" s="214" t="s">
        <v>159</v>
      </c>
      <c r="H163" s="215">
        <v>366</v>
      </c>
      <c r="I163" s="216"/>
      <c r="J163" s="217">
        <f>ROUND(I163*H163,2)</f>
        <v>0</v>
      </c>
      <c r="K163" s="213" t="s">
        <v>152</v>
      </c>
      <c r="L163" s="46"/>
      <c r="M163" s="218" t="s">
        <v>5</v>
      </c>
      <c r="N163" s="219" t="s">
        <v>40</v>
      </c>
      <c r="O163" s="47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AR163" s="24" t="s">
        <v>142</v>
      </c>
      <c r="AT163" s="24" t="s">
        <v>138</v>
      </c>
      <c r="AU163" s="24" t="s">
        <v>78</v>
      </c>
      <c r="AY163" s="24" t="s">
        <v>136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24" t="s">
        <v>76</v>
      </c>
      <c r="BK163" s="222">
        <f>ROUND(I163*H163,2)</f>
        <v>0</v>
      </c>
      <c r="BL163" s="24" t="s">
        <v>142</v>
      </c>
      <c r="BM163" s="24" t="s">
        <v>243</v>
      </c>
    </row>
    <row r="164" spans="2:47" s="1" customFormat="1" ht="13.5">
      <c r="B164" s="46"/>
      <c r="D164" s="223" t="s">
        <v>144</v>
      </c>
      <c r="F164" s="224" t="s">
        <v>242</v>
      </c>
      <c r="I164" s="225"/>
      <c r="L164" s="46"/>
      <c r="M164" s="226"/>
      <c r="N164" s="47"/>
      <c r="O164" s="47"/>
      <c r="P164" s="47"/>
      <c r="Q164" s="47"/>
      <c r="R164" s="47"/>
      <c r="S164" s="47"/>
      <c r="T164" s="85"/>
      <c r="AT164" s="24" t="s">
        <v>144</v>
      </c>
      <c r="AU164" s="24" t="s">
        <v>78</v>
      </c>
    </row>
    <row r="165" spans="2:47" s="1" customFormat="1" ht="13.5">
      <c r="B165" s="46"/>
      <c r="D165" s="223" t="s">
        <v>154</v>
      </c>
      <c r="F165" s="235" t="s">
        <v>244</v>
      </c>
      <c r="I165" s="225"/>
      <c r="L165" s="46"/>
      <c r="M165" s="226"/>
      <c r="N165" s="47"/>
      <c r="O165" s="47"/>
      <c r="P165" s="47"/>
      <c r="Q165" s="47"/>
      <c r="R165" s="47"/>
      <c r="S165" s="47"/>
      <c r="T165" s="85"/>
      <c r="AT165" s="24" t="s">
        <v>154</v>
      </c>
      <c r="AU165" s="24" t="s">
        <v>78</v>
      </c>
    </row>
    <row r="166" spans="2:51" s="12" customFormat="1" ht="13.5">
      <c r="B166" s="227"/>
      <c r="D166" s="223" t="s">
        <v>145</v>
      </c>
      <c r="E166" s="228" t="s">
        <v>5</v>
      </c>
      <c r="F166" s="229" t="s">
        <v>245</v>
      </c>
      <c r="H166" s="230">
        <v>366</v>
      </c>
      <c r="I166" s="231"/>
      <c r="L166" s="227"/>
      <c r="M166" s="232"/>
      <c r="N166" s="233"/>
      <c r="O166" s="233"/>
      <c r="P166" s="233"/>
      <c r="Q166" s="233"/>
      <c r="R166" s="233"/>
      <c r="S166" s="233"/>
      <c r="T166" s="234"/>
      <c r="AT166" s="228" t="s">
        <v>145</v>
      </c>
      <c r="AU166" s="228" t="s">
        <v>78</v>
      </c>
      <c r="AV166" s="12" t="s">
        <v>78</v>
      </c>
      <c r="AW166" s="12" t="s">
        <v>33</v>
      </c>
      <c r="AX166" s="12" t="s">
        <v>76</v>
      </c>
      <c r="AY166" s="228" t="s">
        <v>136</v>
      </c>
    </row>
    <row r="167" spans="2:65" s="1" customFormat="1" ht="16.5" customHeight="1">
      <c r="B167" s="210"/>
      <c r="C167" s="211" t="s">
        <v>246</v>
      </c>
      <c r="D167" s="211" t="s">
        <v>138</v>
      </c>
      <c r="E167" s="212" t="s">
        <v>247</v>
      </c>
      <c r="F167" s="213" t="s">
        <v>248</v>
      </c>
      <c r="G167" s="214" t="s">
        <v>159</v>
      </c>
      <c r="H167" s="215">
        <v>823.5</v>
      </c>
      <c r="I167" s="216"/>
      <c r="J167" s="217">
        <f>ROUND(I167*H167,2)</f>
        <v>0</v>
      </c>
      <c r="K167" s="213" t="s">
        <v>152</v>
      </c>
      <c r="L167" s="46"/>
      <c r="M167" s="218" t="s">
        <v>5</v>
      </c>
      <c r="N167" s="219" t="s">
        <v>40</v>
      </c>
      <c r="O167" s="47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AR167" s="24" t="s">
        <v>142</v>
      </c>
      <c r="AT167" s="24" t="s">
        <v>138</v>
      </c>
      <c r="AU167" s="24" t="s">
        <v>78</v>
      </c>
      <c r="AY167" s="24" t="s">
        <v>136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24" t="s">
        <v>76</v>
      </c>
      <c r="BK167" s="222">
        <f>ROUND(I167*H167,2)</f>
        <v>0</v>
      </c>
      <c r="BL167" s="24" t="s">
        <v>142</v>
      </c>
      <c r="BM167" s="24" t="s">
        <v>249</v>
      </c>
    </row>
    <row r="168" spans="2:47" s="1" customFormat="1" ht="13.5">
      <c r="B168" s="46"/>
      <c r="D168" s="223" t="s">
        <v>144</v>
      </c>
      <c r="F168" s="224" t="s">
        <v>248</v>
      </c>
      <c r="I168" s="225"/>
      <c r="L168" s="46"/>
      <c r="M168" s="226"/>
      <c r="N168" s="47"/>
      <c r="O168" s="47"/>
      <c r="P168" s="47"/>
      <c r="Q168" s="47"/>
      <c r="R168" s="47"/>
      <c r="S168" s="47"/>
      <c r="T168" s="85"/>
      <c r="AT168" s="24" t="s">
        <v>144</v>
      </c>
      <c r="AU168" s="24" t="s">
        <v>78</v>
      </c>
    </row>
    <row r="169" spans="2:47" s="1" customFormat="1" ht="13.5">
      <c r="B169" s="46"/>
      <c r="D169" s="223" t="s">
        <v>154</v>
      </c>
      <c r="F169" s="235" t="s">
        <v>250</v>
      </c>
      <c r="I169" s="225"/>
      <c r="L169" s="46"/>
      <c r="M169" s="226"/>
      <c r="N169" s="47"/>
      <c r="O169" s="47"/>
      <c r="P169" s="47"/>
      <c r="Q169" s="47"/>
      <c r="R169" s="47"/>
      <c r="S169" s="47"/>
      <c r="T169" s="85"/>
      <c r="AT169" s="24" t="s">
        <v>154</v>
      </c>
      <c r="AU169" s="24" t="s">
        <v>78</v>
      </c>
    </row>
    <row r="170" spans="2:51" s="12" customFormat="1" ht="13.5">
      <c r="B170" s="227"/>
      <c r="D170" s="223" t="s">
        <v>145</v>
      </c>
      <c r="E170" s="228" t="s">
        <v>5</v>
      </c>
      <c r="F170" s="229" t="s">
        <v>251</v>
      </c>
      <c r="H170" s="230">
        <v>823.5</v>
      </c>
      <c r="I170" s="231"/>
      <c r="L170" s="227"/>
      <c r="M170" s="232"/>
      <c r="N170" s="233"/>
      <c r="O170" s="233"/>
      <c r="P170" s="233"/>
      <c r="Q170" s="233"/>
      <c r="R170" s="233"/>
      <c r="S170" s="233"/>
      <c r="T170" s="234"/>
      <c r="AT170" s="228" t="s">
        <v>145</v>
      </c>
      <c r="AU170" s="228" t="s">
        <v>78</v>
      </c>
      <c r="AV170" s="12" t="s">
        <v>78</v>
      </c>
      <c r="AW170" s="12" t="s">
        <v>33</v>
      </c>
      <c r="AX170" s="12" t="s">
        <v>69</v>
      </c>
      <c r="AY170" s="228" t="s">
        <v>136</v>
      </c>
    </row>
    <row r="171" spans="2:65" s="1" customFormat="1" ht="16.5" customHeight="1">
      <c r="B171" s="210"/>
      <c r="C171" s="211" t="s">
        <v>11</v>
      </c>
      <c r="D171" s="211" t="s">
        <v>138</v>
      </c>
      <c r="E171" s="212" t="s">
        <v>252</v>
      </c>
      <c r="F171" s="213" t="s">
        <v>253</v>
      </c>
      <c r="G171" s="214" t="s">
        <v>159</v>
      </c>
      <c r="H171" s="215">
        <v>149.4</v>
      </c>
      <c r="I171" s="216"/>
      <c r="J171" s="217">
        <f>ROUND(I171*H171,2)</f>
        <v>0</v>
      </c>
      <c r="K171" s="213" t="s">
        <v>152</v>
      </c>
      <c r="L171" s="46"/>
      <c r="M171" s="218" t="s">
        <v>5</v>
      </c>
      <c r="N171" s="219" t="s">
        <v>40</v>
      </c>
      <c r="O171" s="47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AR171" s="24" t="s">
        <v>142</v>
      </c>
      <c r="AT171" s="24" t="s">
        <v>138</v>
      </c>
      <c r="AU171" s="24" t="s">
        <v>78</v>
      </c>
      <c r="AY171" s="24" t="s">
        <v>136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24" t="s">
        <v>76</v>
      </c>
      <c r="BK171" s="222">
        <f>ROUND(I171*H171,2)</f>
        <v>0</v>
      </c>
      <c r="BL171" s="24" t="s">
        <v>142</v>
      </c>
      <c r="BM171" s="24" t="s">
        <v>254</v>
      </c>
    </row>
    <row r="172" spans="2:47" s="1" customFormat="1" ht="13.5">
      <c r="B172" s="46"/>
      <c r="D172" s="223" t="s">
        <v>144</v>
      </c>
      <c r="F172" s="224" t="s">
        <v>253</v>
      </c>
      <c r="I172" s="225"/>
      <c r="L172" s="46"/>
      <c r="M172" s="226"/>
      <c r="N172" s="47"/>
      <c r="O172" s="47"/>
      <c r="P172" s="47"/>
      <c r="Q172" s="47"/>
      <c r="R172" s="47"/>
      <c r="S172" s="47"/>
      <c r="T172" s="85"/>
      <c r="AT172" s="24" t="s">
        <v>144</v>
      </c>
      <c r="AU172" s="24" t="s">
        <v>78</v>
      </c>
    </row>
    <row r="173" spans="2:47" s="1" customFormat="1" ht="13.5">
      <c r="B173" s="46"/>
      <c r="D173" s="223" t="s">
        <v>154</v>
      </c>
      <c r="F173" s="235" t="s">
        <v>255</v>
      </c>
      <c r="I173" s="225"/>
      <c r="L173" s="46"/>
      <c r="M173" s="226"/>
      <c r="N173" s="47"/>
      <c r="O173" s="47"/>
      <c r="P173" s="47"/>
      <c r="Q173" s="47"/>
      <c r="R173" s="47"/>
      <c r="S173" s="47"/>
      <c r="T173" s="85"/>
      <c r="AT173" s="24" t="s">
        <v>154</v>
      </c>
      <c r="AU173" s="24" t="s">
        <v>78</v>
      </c>
    </row>
    <row r="174" spans="2:51" s="12" customFormat="1" ht="13.5">
      <c r="B174" s="227"/>
      <c r="D174" s="223" t="s">
        <v>145</v>
      </c>
      <c r="E174" s="228" t="s">
        <v>5</v>
      </c>
      <c r="F174" s="229" t="s">
        <v>256</v>
      </c>
      <c r="H174" s="230">
        <v>14.4</v>
      </c>
      <c r="I174" s="231"/>
      <c r="L174" s="227"/>
      <c r="M174" s="232"/>
      <c r="N174" s="233"/>
      <c r="O174" s="233"/>
      <c r="P174" s="233"/>
      <c r="Q174" s="233"/>
      <c r="R174" s="233"/>
      <c r="S174" s="233"/>
      <c r="T174" s="234"/>
      <c r="AT174" s="228" t="s">
        <v>145</v>
      </c>
      <c r="AU174" s="228" t="s">
        <v>78</v>
      </c>
      <c r="AV174" s="12" t="s">
        <v>78</v>
      </c>
      <c r="AW174" s="12" t="s">
        <v>33</v>
      </c>
      <c r="AX174" s="12" t="s">
        <v>69</v>
      </c>
      <c r="AY174" s="228" t="s">
        <v>136</v>
      </c>
    </row>
    <row r="175" spans="2:51" s="12" customFormat="1" ht="13.5">
      <c r="B175" s="227"/>
      <c r="D175" s="223" t="s">
        <v>145</v>
      </c>
      <c r="E175" s="228" t="s">
        <v>5</v>
      </c>
      <c r="F175" s="229" t="s">
        <v>257</v>
      </c>
      <c r="H175" s="230">
        <v>135</v>
      </c>
      <c r="I175" s="231"/>
      <c r="L175" s="227"/>
      <c r="M175" s="232"/>
      <c r="N175" s="233"/>
      <c r="O175" s="233"/>
      <c r="P175" s="233"/>
      <c r="Q175" s="233"/>
      <c r="R175" s="233"/>
      <c r="S175" s="233"/>
      <c r="T175" s="234"/>
      <c r="AT175" s="228" t="s">
        <v>145</v>
      </c>
      <c r="AU175" s="228" t="s">
        <v>78</v>
      </c>
      <c r="AV175" s="12" t="s">
        <v>78</v>
      </c>
      <c r="AW175" s="12" t="s">
        <v>33</v>
      </c>
      <c r="AX175" s="12" t="s">
        <v>69</v>
      </c>
      <c r="AY175" s="228" t="s">
        <v>136</v>
      </c>
    </row>
    <row r="176" spans="2:65" s="1" customFormat="1" ht="16.5" customHeight="1">
      <c r="B176" s="210"/>
      <c r="C176" s="211" t="s">
        <v>258</v>
      </c>
      <c r="D176" s="211" t="s">
        <v>138</v>
      </c>
      <c r="E176" s="212" t="s">
        <v>259</v>
      </c>
      <c r="F176" s="213" t="s">
        <v>260</v>
      </c>
      <c r="G176" s="214" t="s">
        <v>261</v>
      </c>
      <c r="H176" s="215">
        <v>6486</v>
      </c>
      <c r="I176" s="216"/>
      <c r="J176" s="217">
        <f>ROUND(I176*H176,2)</f>
        <v>0</v>
      </c>
      <c r="K176" s="213" t="s">
        <v>152</v>
      </c>
      <c r="L176" s="46"/>
      <c r="M176" s="218" t="s">
        <v>5</v>
      </c>
      <c r="N176" s="219" t="s">
        <v>40</v>
      </c>
      <c r="O176" s="47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AR176" s="24" t="s">
        <v>142</v>
      </c>
      <c r="AT176" s="24" t="s">
        <v>138</v>
      </c>
      <c r="AU176" s="24" t="s">
        <v>78</v>
      </c>
      <c r="AY176" s="24" t="s">
        <v>136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24" t="s">
        <v>76</v>
      </c>
      <c r="BK176" s="222">
        <f>ROUND(I176*H176,2)</f>
        <v>0</v>
      </c>
      <c r="BL176" s="24" t="s">
        <v>142</v>
      </c>
      <c r="BM176" s="24" t="s">
        <v>262</v>
      </c>
    </row>
    <row r="177" spans="2:47" s="1" customFormat="1" ht="13.5">
      <c r="B177" s="46"/>
      <c r="D177" s="223" t="s">
        <v>144</v>
      </c>
      <c r="F177" s="224" t="s">
        <v>260</v>
      </c>
      <c r="I177" s="225"/>
      <c r="L177" s="46"/>
      <c r="M177" s="226"/>
      <c r="N177" s="47"/>
      <c r="O177" s="47"/>
      <c r="P177" s="47"/>
      <c r="Q177" s="47"/>
      <c r="R177" s="47"/>
      <c r="S177" s="47"/>
      <c r="T177" s="85"/>
      <c r="AT177" s="24" t="s">
        <v>144</v>
      </c>
      <c r="AU177" s="24" t="s">
        <v>78</v>
      </c>
    </row>
    <row r="178" spans="2:47" s="1" customFormat="1" ht="13.5">
      <c r="B178" s="46"/>
      <c r="D178" s="223" t="s">
        <v>154</v>
      </c>
      <c r="F178" s="235" t="s">
        <v>263</v>
      </c>
      <c r="I178" s="225"/>
      <c r="L178" s="46"/>
      <c r="M178" s="226"/>
      <c r="N178" s="47"/>
      <c r="O178" s="47"/>
      <c r="P178" s="47"/>
      <c r="Q178" s="47"/>
      <c r="R178" s="47"/>
      <c r="S178" s="47"/>
      <c r="T178" s="85"/>
      <c r="AT178" s="24" t="s">
        <v>154</v>
      </c>
      <c r="AU178" s="24" t="s">
        <v>78</v>
      </c>
    </row>
    <row r="179" spans="2:51" s="12" customFormat="1" ht="13.5">
      <c r="B179" s="227"/>
      <c r="D179" s="223" t="s">
        <v>145</v>
      </c>
      <c r="E179" s="228" t="s">
        <v>5</v>
      </c>
      <c r="F179" s="229" t="s">
        <v>264</v>
      </c>
      <c r="H179" s="230">
        <v>5490</v>
      </c>
      <c r="I179" s="231"/>
      <c r="L179" s="227"/>
      <c r="M179" s="232"/>
      <c r="N179" s="233"/>
      <c r="O179" s="233"/>
      <c r="P179" s="233"/>
      <c r="Q179" s="233"/>
      <c r="R179" s="233"/>
      <c r="S179" s="233"/>
      <c r="T179" s="234"/>
      <c r="AT179" s="228" t="s">
        <v>145</v>
      </c>
      <c r="AU179" s="228" t="s">
        <v>78</v>
      </c>
      <c r="AV179" s="12" t="s">
        <v>78</v>
      </c>
      <c r="AW179" s="12" t="s">
        <v>33</v>
      </c>
      <c r="AX179" s="12" t="s">
        <v>69</v>
      </c>
      <c r="AY179" s="228" t="s">
        <v>136</v>
      </c>
    </row>
    <row r="180" spans="2:51" s="12" customFormat="1" ht="13.5">
      <c r="B180" s="227"/>
      <c r="D180" s="223" t="s">
        <v>145</v>
      </c>
      <c r="E180" s="228" t="s">
        <v>5</v>
      </c>
      <c r="F180" s="229" t="s">
        <v>265</v>
      </c>
      <c r="H180" s="230">
        <v>900</v>
      </c>
      <c r="I180" s="231"/>
      <c r="L180" s="227"/>
      <c r="M180" s="232"/>
      <c r="N180" s="233"/>
      <c r="O180" s="233"/>
      <c r="P180" s="233"/>
      <c r="Q180" s="233"/>
      <c r="R180" s="233"/>
      <c r="S180" s="233"/>
      <c r="T180" s="234"/>
      <c r="AT180" s="228" t="s">
        <v>145</v>
      </c>
      <c r="AU180" s="228" t="s">
        <v>78</v>
      </c>
      <c r="AV180" s="12" t="s">
        <v>78</v>
      </c>
      <c r="AW180" s="12" t="s">
        <v>33</v>
      </c>
      <c r="AX180" s="12" t="s">
        <v>69</v>
      </c>
      <c r="AY180" s="228" t="s">
        <v>136</v>
      </c>
    </row>
    <row r="181" spans="2:51" s="12" customFormat="1" ht="13.5">
      <c r="B181" s="227"/>
      <c r="D181" s="223" t="s">
        <v>145</v>
      </c>
      <c r="E181" s="228" t="s">
        <v>5</v>
      </c>
      <c r="F181" s="229" t="s">
        <v>266</v>
      </c>
      <c r="H181" s="230">
        <v>96</v>
      </c>
      <c r="I181" s="231"/>
      <c r="L181" s="227"/>
      <c r="M181" s="232"/>
      <c r="N181" s="233"/>
      <c r="O181" s="233"/>
      <c r="P181" s="233"/>
      <c r="Q181" s="233"/>
      <c r="R181" s="233"/>
      <c r="S181" s="233"/>
      <c r="T181" s="234"/>
      <c r="AT181" s="228" t="s">
        <v>145</v>
      </c>
      <c r="AU181" s="228" t="s">
        <v>78</v>
      </c>
      <c r="AV181" s="12" t="s">
        <v>78</v>
      </c>
      <c r="AW181" s="12" t="s">
        <v>33</v>
      </c>
      <c r="AX181" s="12" t="s">
        <v>69</v>
      </c>
      <c r="AY181" s="228" t="s">
        <v>136</v>
      </c>
    </row>
    <row r="182" spans="2:65" s="1" customFormat="1" ht="25.5" customHeight="1">
      <c r="B182" s="210"/>
      <c r="C182" s="211" t="s">
        <v>267</v>
      </c>
      <c r="D182" s="211" t="s">
        <v>138</v>
      </c>
      <c r="E182" s="212" t="s">
        <v>268</v>
      </c>
      <c r="F182" s="213" t="s">
        <v>269</v>
      </c>
      <c r="G182" s="214" t="s">
        <v>151</v>
      </c>
      <c r="H182" s="215">
        <v>7</v>
      </c>
      <c r="I182" s="216"/>
      <c r="J182" s="217">
        <f>ROUND(I182*H182,2)</f>
        <v>0</v>
      </c>
      <c r="K182" s="213" t="s">
        <v>152</v>
      </c>
      <c r="L182" s="46"/>
      <c r="M182" s="218" t="s">
        <v>5</v>
      </c>
      <c r="N182" s="219" t="s">
        <v>40</v>
      </c>
      <c r="O182" s="47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AR182" s="24" t="s">
        <v>142</v>
      </c>
      <c r="AT182" s="24" t="s">
        <v>138</v>
      </c>
      <c r="AU182" s="24" t="s">
        <v>78</v>
      </c>
      <c r="AY182" s="24" t="s">
        <v>136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24" t="s">
        <v>76</v>
      </c>
      <c r="BK182" s="222">
        <f>ROUND(I182*H182,2)</f>
        <v>0</v>
      </c>
      <c r="BL182" s="24" t="s">
        <v>142</v>
      </c>
      <c r="BM182" s="24" t="s">
        <v>270</v>
      </c>
    </row>
    <row r="183" spans="2:47" s="1" customFormat="1" ht="13.5">
      <c r="B183" s="46"/>
      <c r="D183" s="223" t="s">
        <v>144</v>
      </c>
      <c r="F183" s="224" t="s">
        <v>269</v>
      </c>
      <c r="I183" s="225"/>
      <c r="L183" s="46"/>
      <c r="M183" s="226"/>
      <c r="N183" s="47"/>
      <c r="O183" s="47"/>
      <c r="P183" s="47"/>
      <c r="Q183" s="47"/>
      <c r="R183" s="47"/>
      <c r="S183" s="47"/>
      <c r="T183" s="85"/>
      <c r="AT183" s="24" t="s">
        <v>144</v>
      </c>
      <c r="AU183" s="24" t="s">
        <v>78</v>
      </c>
    </row>
    <row r="184" spans="2:47" s="1" customFormat="1" ht="13.5">
      <c r="B184" s="46"/>
      <c r="D184" s="223" t="s">
        <v>154</v>
      </c>
      <c r="F184" s="235" t="s">
        <v>271</v>
      </c>
      <c r="I184" s="225"/>
      <c r="L184" s="46"/>
      <c r="M184" s="226"/>
      <c r="N184" s="47"/>
      <c r="O184" s="47"/>
      <c r="P184" s="47"/>
      <c r="Q184" s="47"/>
      <c r="R184" s="47"/>
      <c r="S184" s="47"/>
      <c r="T184" s="85"/>
      <c r="AT184" s="24" t="s">
        <v>154</v>
      </c>
      <c r="AU184" s="24" t="s">
        <v>78</v>
      </c>
    </row>
    <row r="185" spans="2:51" s="12" customFormat="1" ht="13.5">
      <c r="B185" s="227"/>
      <c r="D185" s="223" t="s">
        <v>145</v>
      </c>
      <c r="E185" s="228" t="s">
        <v>5</v>
      </c>
      <c r="F185" s="229" t="s">
        <v>272</v>
      </c>
      <c r="H185" s="230">
        <v>7</v>
      </c>
      <c r="I185" s="231"/>
      <c r="L185" s="227"/>
      <c r="M185" s="232"/>
      <c r="N185" s="233"/>
      <c r="O185" s="233"/>
      <c r="P185" s="233"/>
      <c r="Q185" s="233"/>
      <c r="R185" s="233"/>
      <c r="S185" s="233"/>
      <c r="T185" s="234"/>
      <c r="AT185" s="228" t="s">
        <v>145</v>
      </c>
      <c r="AU185" s="228" t="s">
        <v>78</v>
      </c>
      <c r="AV185" s="12" t="s">
        <v>78</v>
      </c>
      <c r="AW185" s="12" t="s">
        <v>33</v>
      </c>
      <c r="AX185" s="12" t="s">
        <v>76</v>
      </c>
      <c r="AY185" s="228" t="s">
        <v>136</v>
      </c>
    </row>
    <row r="186" spans="2:63" s="11" customFormat="1" ht="29.85" customHeight="1">
      <c r="B186" s="197"/>
      <c r="D186" s="198" t="s">
        <v>68</v>
      </c>
      <c r="E186" s="208" t="s">
        <v>78</v>
      </c>
      <c r="F186" s="208" t="s">
        <v>273</v>
      </c>
      <c r="I186" s="200"/>
      <c r="J186" s="209">
        <f>BK186</f>
        <v>0</v>
      </c>
      <c r="L186" s="197"/>
      <c r="M186" s="202"/>
      <c r="N186" s="203"/>
      <c r="O186" s="203"/>
      <c r="P186" s="204">
        <f>SUM(P187:P195)</f>
        <v>0</v>
      </c>
      <c r="Q186" s="203"/>
      <c r="R186" s="204">
        <f>SUM(R187:R195)</f>
        <v>0</v>
      </c>
      <c r="S186" s="203"/>
      <c r="T186" s="205">
        <f>SUM(T187:T195)</f>
        <v>0</v>
      </c>
      <c r="AR186" s="198" t="s">
        <v>76</v>
      </c>
      <c r="AT186" s="206" t="s">
        <v>68</v>
      </c>
      <c r="AU186" s="206" t="s">
        <v>76</v>
      </c>
      <c r="AY186" s="198" t="s">
        <v>136</v>
      </c>
      <c r="BK186" s="207">
        <f>SUM(BK187:BK195)</f>
        <v>0</v>
      </c>
    </row>
    <row r="187" spans="2:65" s="1" customFormat="1" ht="16.5" customHeight="1">
      <c r="B187" s="210"/>
      <c r="C187" s="211" t="s">
        <v>274</v>
      </c>
      <c r="D187" s="211" t="s">
        <v>138</v>
      </c>
      <c r="E187" s="212" t="s">
        <v>275</v>
      </c>
      <c r="F187" s="213" t="s">
        <v>276</v>
      </c>
      <c r="G187" s="214" t="s">
        <v>159</v>
      </c>
      <c r="H187" s="215">
        <v>1562.85</v>
      </c>
      <c r="I187" s="216"/>
      <c r="J187" s="217">
        <f>ROUND(I187*H187,2)</f>
        <v>0</v>
      </c>
      <c r="K187" s="213" t="s">
        <v>152</v>
      </c>
      <c r="L187" s="46"/>
      <c r="M187" s="218" t="s">
        <v>5</v>
      </c>
      <c r="N187" s="219" t="s">
        <v>40</v>
      </c>
      <c r="O187" s="47"/>
      <c r="P187" s="220">
        <f>O187*H187</f>
        <v>0</v>
      </c>
      <c r="Q187" s="220">
        <v>0</v>
      </c>
      <c r="R187" s="220">
        <f>Q187*H187</f>
        <v>0</v>
      </c>
      <c r="S187" s="220">
        <v>0</v>
      </c>
      <c r="T187" s="221">
        <f>S187*H187</f>
        <v>0</v>
      </c>
      <c r="AR187" s="24" t="s">
        <v>142</v>
      </c>
      <c r="AT187" s="24" t="s">
        <v>138</v>
      </c>
      <c r="AU187" s="24" t="s">
        <v>78</v>
      </c>
      <c r="AY187" s="24" t="s">
        <v>136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24" t="s">
        <v>76</v>
      </c>
      <c r="BK187" s="222">
        <f>ROUND(I187*H187,2)</f>
        <v>0</v>
      </c>
      <c r="BL187" s="24" t="s">
        <v>142</v>
      </c>
      <c r="BM187" s="24" t="s">
        <v>277</v>
      </c>
    </row>
    <row r="188" spans="2:47" s="1" customFormat="1" ht="13.5">
      <c r="B188" s="46"/>
      <c r="D188" s="223" t="s">
        <v>144</v>
      </c>
      <c r="F188" s="224" t="s">
        <v>278</v>
      </c>
      <c r="I188" s="225"/>
      <c r="L188" s="46"/>
      <c r="M188" s="226"/>
      <c r="N188" s="47"/>
      <c r="O188" s="47"/>
      <c r="P188" s="47"/>
      <c r="Q188" s="47"/>
      <c r="R188" s="47"/>
      <c r="S188" s="47"/>
      <c r="T188" s="85"/>
      <c r="AT188" s="24" t="s">
        <v>144</v>
      </c>
      <c r="AU188" s="24" t="s">
        <v>78</v>
      </c>
    </row>
    <row r="189" spans="2:47" s="1" customFormat="1" ht="13.5">
      <c r="B189" s="46"/>
      <c r="D189" s="223" t="s">
        <v>154</v>
      </c>
      <c r="F189" s="235" t="s">
        <v>279</v>
      </c>
      <c r="I189" s="225"/>
      <c r="L189" s="46"/>
      <c r="M189" s="226"/>
      <c r="N189" s="47"/>
      <c r="O189" s="47"/>
      <c r="P189" s="47"/>
      <c r="Q189" s="47"/>
      <c r="R189" s="47"/>
      <c r="S189" s="47"/>
      <c r="T189" s="85"/>
      <c r="AT189" s="24" t="s">
        <v>154</v>
      </c>
      <c r="AU189" s="24" t="s">
        <v>78</v>
      </c>
    </row>
    <row r="190" spans="2:51" s="12" customFormat="1" ht="13.5">
      <c r="B190" s="227"/>
      <c r="D190" s="223" t="s">
        <v>145</v>
      </c>
      <c r="E190" s="228" t="s">
        <v>5</v>
      </c>
      <c r="F190" s="229" t="s">
        <v>199</v>
      </c>
      <c r="H190" s="230">
        <v>1562.85</v>
      </c>
      <c r="I190" s="231"/>
      <c r="L190" s="227"/>
      <c r="M190" s="232"/>
      <c r="N190" s="233"/>
      <c r="O190" s="233"/>
      <c r="P190" s="233"/>
      <c r="Q190" s="233"/>
      <c r="R190" s="233"/>
      <c r="S190" s="233"/>
      <c r="T190" s="234"/>
      <c r="AT190" s="228" t="s">
        <v>145</v>
      </c>
      <c r="AU190" s="228" t="s">
        <v>78</v>
      </c>
      <c r="AV190" s="12" t="s">
        <v>78</v>
      </c>
      <c r="AW190" s="12" t="s">
        <v>33</v>
      </c>
      <c r="AX190" s="12" t="s">
        <v>76</v>
      </c>
      <c r="AY190" s="228" t="s">
        <v>136</v>
      </c>
    </row>
    <row r="191" spans="2:65" s="1" customFormat="1" ht="16.5" customHeight="1">
      <c r="B191" s="210"/>
      <c r="C191" s="211" t="s">
        <v>280</v>
      </c>
      <c r="D191" s="211" t="s">
        <v>138</v>
      </c>
      <c r="E191" s="212" t="s">
        <v>281</v>
      </c>
      <c r="F191" s="213" t="s">
        <v>282</v>
      </c>
      <c r="G191" s="214" t="s">
        <v>261</v>
      </c>
      <c r="H191" s="215">
        <v>3125.7</v>
      </c>
      <c r="I191" s="216"/>
      <c r="J191" s="217">
        <f>ROUND(I191*H191,2)</f>
        <v>0</v>
      </c>
      <c r="K191" s="213" t="s">
        <v>152</v>
      </c>
      <c r="L191" s="46"/>
      <c r="M191" s="218" t="s">
        <v>5</v>
      </c>
      <c r="N191" s="219" t="s">
        <v>40</v>
      </c>
      <c r="O191" s="47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AR191" s="24" t="s">
        <v>142</v>
      </c>
      <c r="AT191" s="24" t="s">
        <v>138</v>
      </c>
      <c r="AU191" s="24" t="s">
        <v>78</v>
      </c>
      <c r="AY191" s="24" t="s">
        <v>136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24" t="s">
        <v>76</v>
      </c>
      <c r="BK191" s="222">
        <f>ROUND(I191*H191,2)</f>
        <v>0</v>
      </c>
      <c r="BL191" s="24" t="s">
        <v>142</v>
      </c>
      <c r="BM191" s="24" t="s">
        <v>283</v>
      </c>
    </row>
    <row r="192" spans="2:47" s="1" customFormat="1" ht="13.5">
      <c r="B192" s="46"/>
      <c r="D192" s="223" t="s">
        <v>144</v>
      </c>
      <c r="F192" s="224" t="s">
        <v>282</v>
      </c>
      <c r="I192" s="225"/>
      <c r="L192" s="46"/>
      <c r="M192" s="226"/>
      <c r="N192" s="47"/>
      <c r="O192" s="47"/>
      <c r="P192" s="47"/>
      <c r="Q192" s="47"/>
      <c r="R192" s="47"/>
      <c r="S192" s="47"/>
      <c r="T192" s="85"/>
      <c r="AT192" s="24" t="s">
        <v>144</v>
      </c>
      <c r="AU192" s="24" t="s">
        <v>78</v>
      </c>
    </row>
    <row r="193" spans="2:47" s="1" customFormat="1" ht="13.5">
      <c r="B193" s="46"/>
      <c r="D193" s="223" t="s">
        <v>154</v>
      </c>
      <c r="F193" s="235" t="s">
        <v>284</v>
      </c>
      <c r="I193" s="225"/>
      <c r="L193" s="46"/>
      <c r="M193" s="226"/>
      <c r="N193" s="47"/>
      <c r="O193" s="47"/>
      <c r="P193" s="47"/>
      <c r="Q193" s="47"/>
      <c r="R193" s="47"/>
      <c r="S193" s="47"/>
      <c r="T193" s="85"/>
      <c r="AT193" s="24" t="s">
        <v>154</v>
      </c>
      <c r="AU193" s="24" t="s">
        <v>78</v>
      </c>
    </row>
    <row r="194" spans="2:47" s="1" customFormat="1" ht="13.5">
      <c r="B194" s="46"/>
      <c r="D194" s="223" t="s">
        <v>174</v>
      </c>
      <c r="F194" s="235" t="s">
        <v>285</v>
      </c>
      <c r="I194" s="225"/>
      <c r="L194" s="46"/>
      <c r="M194" s="226"/>
      <c r="N194" s="47"/>
      <c r="O194" s="47"/>
      <c r="P194" s="47"/>
      <c r="Q194" s="47"/>
      <c r="R194" s="47"/>
      <c r="S194" s="47"/>
      <c r="T194" s="85"/>
      <c r="AT194" s="24" t="s">
        <v>174</v>
      </c>
      <c r="AU194" s="24" t="s">
        <v>78</v>
      </c>
    </row>
    <row r="195" spans="2:51" s="12" customFormat="1" ht="13.5">
      <c r="B195" s="227"/>
      <c r="D195" s="223" t="s">
        <v>145</v>
      </c>
      <c r="E195" s="228" t="s">
        <v>5</v>
      </c>
      <c r="F195" s="229" t="s">
        <v>286</v>
      </c>
      <c r="H195" s="230">
        <v>3125.7</v>
      </c>
      <c r="I195" s="231"/>
      <c r="L195" s="227"/>
      <c r="M195" s="232"/>
      <c r="N195" s="233"/>
      <c r="O195" s="233"/>
      <c r="P195" s="233"/>
      <c r="Q195" s="233"/>
      <c r="R195" s="233"/>
      <c r="S195" s="233"/>
      <c r="T195" s="234"/>
      <c r="AT195" s="228" t="s">
        <v>145</v>
      </c>
      <c r="AU195" s="228" t="s">
        <v>78</v>
      </c>
      <c r="AV195" s="12" t="s">
        <v>78</v>
      </c>
      <c r="AW195" s="12" t="s">
        <v>33</v>
      </c>
      <c r="AX195" s="12" t="s">
        <v>76</v>
      </c>
      <c r="AY195" s="228" t="s">
        <v>136</v>
      </c>
    </row>
    <row r="196" spans="2:63" s="11" customFormat="1" ht="29.85" customHeight="1">
      <c r="B196" s="197"/>
      <c r="D196" s="198" t="s">
        <v>68</v>
      </c>
      <c r="E196" s="208" t="s">
        <v>169</v>
      </c>
      <c r="F196" s="208" t="s">
        <v>287</v>
      </c>
      <c r="I196" s="200"/>
      <c r="J196" s="209">
        <f>BK196</f>
        <v>0</v>
      </c>
      <c r="L196" s="197"/>
      <c r="M196" s="202"/>
      <c r="N196" s="203"/>
      <c r="O196" s="203"/>
      <c r="P196" s="204">
        <f>SUM(P197:P257)</f>
        <v>0</v>
      </c>
      <c r="Q196" s="203"/>
      <c r="R196" s="204">
        <f>SUM(R197:R257)</f>
        <v>0</v>
      </c>
      <c r="S196" s="203"/>
      <c r="T196" s="205">
        <f>SUM(T197:T257)</f>
        <v>0</v>
      </c>
      <c r="AR196" s="198" t="s">
        <v>76</v>
      </c>
      <c r="AT196" s="206" t="s">
        <v>68</v>
      </c>
      <c r="AU196" s="206" t="s">
        <v>76</v>
      </c>
      <c r="AY196" s="198" t="s">
        <v>136</v>
      </c>
      <c r="BK196" s="207">
        <f>SUM(BK197:BK257)</f>
        <v>0</v>
      </c>
    </row>
    <row r="197" spans="2:65" s="1" customFormat="1" ht="16.5" customHeight="1">
      <c r="B197" s="210"/>
      <c r="C197" s="211" t="s">
        <v>288</v>
      </c>
      <c r="D197" s="211" t="s">
        <v>138</v>
      </c>
      <c r="E197" s="212" t="s">
        <v>289</v>
      </c>
      <c r="F197" s="213" t="s">
        <v>290</v>
      </c>
      <c r="G197" s="214" t="s">
        <v>159</v>
      </c>
      <c r="H197" s="215">
        <v>723.1</v>
      </c>
      <c r="I197" s="216"/>
      <c r="J197" s="217">
        <f>ROUND(I197*H197,2)</f>
        <v>0</v>
      </c>
      <c r="K197" s="213" t="s">
        <v>152</v>
      </c>
      <c r="L197" s="46"/>
      <c r="M197" s="218" t="s">
        <v>5</v>
      </c>
      <c r="N197" s="219" t="s">
        <v>40</v>
      </c>
      <c r="O197" s="47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AR197" s="24" t="s">
        <v>142</v>
      </c>
      <c r="AT197" s="24" t="s">
        <v>138</v>
      </c>
      <c r="AU197" s="24" t="s">
        <v>78</v>
      </c>
      <c r="AY197" s="24" t="s">
        <v>136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24" t="s">
        <v>76</v>
      </c>
      <c r="BK197" s="222">
        <f>ROUND(I197*H197,2)</f>
        <v>0</v>
      </c>
      <c r="BL197" s="24" t="s">
        <v>142</v>
      </c>
      <c r="BM197" s="24" t="s">
        <v>291</v>
      </c>
    </row>
    <row r="198" spans="2:47" s="1" customFormat="1" ht="13.5">
      <c r="B198" s="46"/>
      <c r="D198" s="223" t="s">
        <v>144</v>
      </c>
      <c r="F198" s="224" t="s">
        <v>290</v>
      </c>
      <c r="I198" s="225"/>
      <c r="L198" s="46"/>
      <c r="M198" s="226"/>
      <c r="N198" s="47"/>
      <c r="O198" s="47"/>
      <c r="P198" s="47"/>
      <c r="Q198" s="47"/>
      <c r="R198" s="47"/>
      <c r="S198" s="47"/>
      <c r="T198" s="85"/>
      <c r="AT198" s="24" t="s">
        <v>144</v>
      </c>
      <c r="AU198" s="24" t="s">
        <v>78</v>
      </c>
    </row>
    <row r="199" spans="2:47" s="1" customFormat="1" ht="13.5">
      <c r="B199" s="46"/>
      <c r="D199" s="223" t="s">
        <v>154</v>
      </c>
      <c r="F199" s="235" t="s">
        <v>292</v>
      </c>
      <c r="I199" s="225"/>
      <c r="L199" s="46"/>
      <c r="M199" s="226"/>
      <c r="N199" s="47"/>
      <c r="O199" s="47"/>
      <c r="P199" s="47"/>
      <c r="Q199" s="47"/>
      <c r="R199" s="47"/>
      <c r="S199" s="47"/>
      <c r="T199" s="85"/>
      <c r="AT199" s="24" t="s">
        <v>154</v>
      </c>
      <c r="AU199" s="24" t="s">
        <v>78</v>
      </c>
    </row>
    <row r="200" spans="2:51" s="12" customFormat="1" ht="13.5">
      <c r="B200" s="227"/>
      <c r="D200" s="223" t="s">
        <v>145</v>
      </c>
      <c r="E200" s="228" t="s">
        <v>5</v>
      </c>
      <c r="F200" s="229" t="s">
        <v>293</v>
      </c>
      <c r="H200" s="230">
        <v>697.5</v>
      </c>
      <c r="I200" s="231"/>
      <c r="L200" s="227"/>
      <c r="M200" s="232"/>
      <c r="N200" s="233"/>
      <c r="O200" s="233"/>
      <c r="P200" s="233"/>
      <c r="Q200" s="233"/>
      <c r="R200" s="233"/>
      <c r="S200" s="233"/>
      <c r="T200" s="234"/>
      <c r="AT200" s="228" t="s">
        <v>145</v>
      </c>
      <c r="AU200" s="228" t="s">
        <v>78</v>
      </c>
      <c r="AV200" s="12" t="s">
        <v>78</v>
      </c>
      <c r="AW200" s="12" t="s">
        <v>33</v>
      </c>
      <c r="AX200" s="12" t="s">
        <v>69</v>
      </c>
      <c r="AY200" s="228" t="s">
        <v>136</v>
      </c>
    </row>
    <row r="201" spans="2:51" s="12" customFormat="1" ht="13.5">
      <c r="B201" s="227"/>
      <c r="D201" s="223" t="s">
        <v>145</v>
      </c>
      <c r="E201" s="228" t="s">
        <v>5</v>
      </c>
      <c r="F201" s="229" t="s">
        <v>294</v>
      </c>
      <c r="H201" s="230">
        <v>25.6</v>
      </c>
      <c r="I201" s="231"/>
      <c r="L201" s="227"/>
      <c r="M201" s="232"/>
      <c r="N201" s="233"/>
      <c r="O201" s="233"/>
      <c r="P201" s="233"/>
      <c r="Q201" s="233"/>
      <c r="R201" s="233"/>
      <c r="S201" s="233"/>
      <c r="T201" s="234"/>
      <c r="AT201" s="228" t="s">
        <v>145</v>
      </c>
      <c r="AU201" s="228" t="s">
        <v>78</v>
      </c>
      <c r="AV201" s="12" t="s">
        <v>78</v>
      </c>
      <c r="AW201" s="12" t="s">
        <v>33</v>
      </c>
      <c r="AX201" s="12" t="s">
        <v>69</v>
      </c>
      <c r="AY201" s="228" t="s">
        <v>136</v>
      </c>
    </row>
    <row r="202" spans="2:65" s="1" customFormat="1" ht="16.5" customHeight="1">
      <c r="B202" s="210"/>
      <c r="C202" s="211" t="s">
        <v>10</v>
      </c>
      <c r="D202" s="211" t="s">
        <v>138</v>
      </c>
      <c r="E202" s="212" t="s">
        <v>295</v>
      </c>
      <c r="F202" s="213" t="s">
        <v>296</v>
      </c>
      <c r="G202" s="214" t="s">
        <v>159</v>
      </c>
      <c r="H202" s="215">
        <v>1195.94</v>
      </c>
      <c r="I202" s="216"/>
      <c r="J202" s="217">
        <f>ROUND(I202*H202,2)</f>
        <v>0</v>
      </c>
      <c r="K202" s="213" t="s">
        <v>152</v>
      </c>
      <c r="L202" s="46"/>
      <c r="M202" s="218" t="s">
        <v>5</v>
      </c>
      <c r="N202" s="219" t="s">
        <v>40</v>
      </c>
      <c r="O202" s="47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AR202" s="24" t="s">
        <v>142</v>
      </c>
      <c r="AT202" s="24" t="s">
        <v>138</v>
      </c>
      <c r="AU202" s="24" t="s">
        <v>78</v>
      </c>
      <c r="AY202" s="24" t="s">
        <v>136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24" t="s">
        <v>76</v>
      </c>
      <c r="BK202" s="222">
        <f>ROUND(I202*H202,2)</f>
        <v>0</v>
      </c>
      <c r="BL202" s="24" t="s">
        <v>142</v>
      </c>
      <c r="BM202" s="24" t="s">
        <v>297</v>
      </c>
    </row>
    <row r="203" spans="2:47" s="1" customFormat="1" ht="13.5">
      <c r="B203" s="46"/>
      <c r="D203" s="223" t="s">
        <v>144</v>
      </c>
      <c r="F203" s="224" t="s">
        <v>296</v>
      </c>
      <c r="I203" s="225"/>
      <c r="L203" s="46"/>
      <c r="M203" s="226"/>
      <c r="N203" s="47"/>
      <c r="O203" s="47"/>
      <c r="P203" s="47"/>
      <c r="Q203" s="47"/>
      <c r="R203" s="47"/>
      <c r="S203" s="47"/>
      <c r="T203" s="85"/>
      <c r="AT203" s="24" t="s">
        <v>144</v>
      </c>
      <c r="AU203" s="24" t="s">
        <v>78</v>
      </c>
    </row>
    <row r="204" spans="2:47" s="1" customFormat="1" ht="13.5">
      <c r="B204" s="46"/>
      <c r="D204" s="223" t="s">
        <v>154</v>
      </c>
      <c r="F204" s="235" t="s">
        <v>298</v>
      </c>
      <c r="I204" s="225"/>
      <c r="L204" s="46"/>
      <c r="M204" s="226"/>
      <c r="N204" s="47"/>
      <c r="O204" s="47"/>
      <c r="P204" s="47"/>
      <c r="Q204" s="47"/>
      <c r="R204" s="47"/>
      <c r="S204" s="47"/>
      <c r="T204" s="85"/>
      <c r="AT204" s="24" t="s">
        <v>154</v>
      </c>
      <c r="AU204" s="24" t="s">
        <v>78</v>
      </c>
    </row>
    <row r="205" spans="2:51" s="12" customFormat="1" ht="13.5">
      <c r="B205" s="227"/>
      <c r="D205" s="223" t="s">
        <v>145</v>
      </c>
      <c r="E205" s="228" t="s">
        <v>5</v>
      </c>
      <c r="F205" s="229" t="s">
        <v>299</v>
      </c>
      <c r="H205" s="230">
        <v>1162.5</v>
      </c>
      <c r="I205" s="231"/>
      <c r="L205" s="227"/>
      <c r="M205" s="232"/>
      <c r="N205" s="233"/>
      <c r="O205" s="233"/>
      <c r="P205" s="233"/>
      <c r="Q205" s="233"/>
      <c r="R205" s="233"/>
      <c r="S205" s="233"/>
      <c r="T205" s="234"/>
      <c r="AT205" s="228" t="s">
        <v>145</v>
      </c>
      <c r="AU205" s="228" t="s">
        <v>78</v>
      </c>
      <c r="AV205" s="12" t="s">
        <v>78</v>
      </c>
      <c r="AW205" s="12" t="s">
        <v>33</v>
      </c>
      <c r="AX205" s="12" t="s">
        <v>69</v>
      </c>
      <c r="AY205" s="228" t="s">
        <v>136</v>
      </c>
    </row>
    <row r="206" spans="2:51" s="12" customFormat="1" ht="13.5">
      <c r="B206" s="227"/>
      <c r="D206" s="223" t="s">
        <v>145</v>
      </c>
      <c r="E206" s="228" t="s">
        <v>5</v>
      </c>
      <c r="F206" s="229" t="s">
        <v>300</v>
      </c>
      <c r="H206" s="230">
        <v>33.44</v>
      </c>
      <c r="I206" s="231"/>
      <c r="L206" s="227"/>
      <c r="M206" s="232"/>
      <c r="N206" s="233"/>
      <c r="O206" s="233"/>
      <c r="P206" s="233"/>
      <c r="Q206" s="233"/>
      <c r="R206" s="233"/>
      <c r="S206" s="233"/>
      <c r="T206" s="234"/>
      <c r="AT206" s="228" t="s">
        <v>145</v>
      </c>
      <c r="AU206" s="228" t="s">
        <v>78</v>
      </c>
      <c r="AV206" s="12" t="s">
        <v>78</v>
      </c>
      <c r="AW206" s="12" t="s">
        <v>33</v>
      </c>
      <c r="AX206" s="12" t="s">
        <v>69</v>
      </c>
      <c r="AY206" s="228" t="s">
        <v>136</v>
      </c>
    </row>
    <row r="207" spans="2:65" s="1" customFormat="1" ht="16.5" customHeight="1">
      <c r="B207" s="210"/>
      <c r="C207" s="211" t="s">
        <v>301</v>
      </c>
      <c r="D207" s="211" t="s">
        <v>138</v>
      </c>
      <c r="E207" s="212" t="s">
        <v>302</v>
      </c>
      <c r="F207" s="213" t="s">
        <v>303</v>
      </c>
      <c r="G207" s="214" t="s">
        <v>261</v>
      </c>
      <c r="H207" s="215">
        <v>131</v>
      </c>
      <c r="I207" s="216"/>
      <c r="J207" s="217">
        <f>ROUND(I207*H207,2)</f>
        <v>0</v>
      </c>
      <c r="K207" s="213" t="s">
        <v>152</v>
      </c>
      <c r="L207" s="46"/>
      <c r="M207" s="218" t="s">
        <v>5</v>
      </c>
      <c r="N207" s="219" t="s">
        <v>40</v>
      </c>
      <c r="O207" s="47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AR207" s="24" t="s">
        <v>142</v>
      </c>
      <c r="AT207" s="24" t="s">
        <v>138</v>
      </c>
      <c r="AU207" s="24" t="s">
        <v>78</v>
      </c>
      <c r="AY207" s="24" t="s">
        <v>136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24" t="s">
        <v>76</v>
      </c>
      <c r="BK207" s="222">
        <f>ROUND(I207*H207,2)</f>
        <v>0</v>
      </c>
      <c r="BL207" s="24" t="s">
        <v>142</v>
      </c>
      <c r="BM207" s="24" t="s">
        <v>304</v>
      </c>
    </row>
    <row r="208" spans="2:47" s="1" customFormat="1" ht="13.5">
      <c r="B208" s="46"/>
      <c r="D208" s="223" t="s">
        <v>144</v>
      </c>
      <c r="F208" s="224" t="s">
        <v>303</v>
      </c>
      <c r="I208" s="225"/>
      <c r="L208" s="46"/>
      <c r="M208" s="226"/>
      <c r="N208" s="47"/>
      <c r="O208" s="47"/>
      <c r="P208" s="47"/>
      <c r="Q208" s="47"/>
      <c r="R208" s="47"/>
      <c r="S208" s="47"/>
      <c r="T208" s="85"/>
      <c r="AT208" s="24" t="s">
        <v>144</v>
      </c>
      <c r="AU208" s="24" t="s">
        <v>78</v>
      </c>
    </row>
    <row r="209" spans="2:47" s="1" customFormat="1" ht="13.5">
      <c r="B209" s="46"/>
      <c r="D209" s="223" t="s">
        <v>154</v>
      </c>
      <c r="F209" s="235" t="s">
        <v>305</v>
      </c>
      <c r="I209" s="225"/>
      <c r="L209" s="46"/>
      <c r="M209" s="226"/>
      <c r="N209" s="47"/>
      <c r="O209" s="47"/>
      <c r="P209" s="47"/>
      <c r="Q209" s="47"/>
      <c r="R209" s="47"/>
      <c r="S209" s="47"/>
      <c r="T209" s="85"/>
      <c r="AT209" s="24" t="s">
        <v>154</v>
      </c>
      <c r="AU209" s="24" t="s">
        <v>78</v>
      </c>
    </row>
    <row r="210" spans="2:51" s="12" customFormat="1" ht="13.5">
      <c r="B210" s="227"/>
      <c r="D210" s="223" t="s">
        <v>145</v>
      </c>
      <c r="E210" s="228" t="s">
        <v>5</v>
      </c>
      <c r="F210" s="229" t="s">
        <v>306</v>
      </c>
      <c r="H210" s="230">
        <v>131</v>
      </c>
      <c r="I210" s="231"/>
      <c r="L210" s="227"/>
      <c r="M210" s="232"/>
      <c r="N210" s="233"/>
      <c r="O210" s="233"/>
      <c r="P210" s="233"/>
      <c r="Q210" s="233"/>
      <c r="R210" s="233"/>
      <c r="S210" s="233"/>
      <c r="T210" s="234"/>
      <c r="AT210" s="228" t="s">
        <v>145</v>
      </c>
      <c r="AU210" s="228" t="s">
        <v>78</v>
      </c>
      <c r="AV210" s="12" t="s">
        <v>78</v>
      </c>
      <c r="AW210" s="12" t="s">
        <v>33</v>
      </c>
      <c r="AX210" s="12" t="s">
        <v>76</v>
      </c>
      <c r="AY210" s="228" t="s">
        <v>136</v>
      </c>
    </row>
    <row r="211" spans="2:65" s="1" customFormat="1" ht="16.5" customHeight="1">
      <c r="B211" s="210"/>
      <c r="C211" s="211" t="s">
        <v>307</v>
      </c>
      <c r="D211" s="211" t="s">
        <v>138</v>
      </c>
      <c r="E211" s="212" t="s">
        <v>308</v>
      </c>
      <c r="F211" s="213" t="s">
        <v>309</v>
      </c>
      <c r="G211" s="214" t="s">
        <v>261</v>
      </c>
      <c r="H211" s="215">
        <v>785</v>
      </c>
      <c r="I211" s="216"/>
      <c r="J211" s="217">
        <f>ROUND(I211*H211,2)</f>
        <v>0</v>
      </c>
      <c r="K211" s="213" t="s">
        <v>152</v>
      </c>
      <c r="L211" s="46"/>
      <c r="M211" s="218" t="s">
        <v>5</v>
      </c>
      <c r="N211" s="219" t="s">
        <v>40</v>
      </c>
      <c r="O211" s="47"/>
      <c r="P211" s="220">
        <f>O211*H211</f>
        <v>0</v>
      </c>
      <c r="Q211" s="220">
        <v>0</v>
      </c>
      <c r="R211" s="220">
        <f>Q211*H211</f>
        <v>0</v>
      </c>
      <c r="S211" s="220">
        <v>0</v>
      </c>
      <c r="T211" s="221">
        <f>S211*H211</f>
        <v>0</v>
      </c>
      <c r="AR211" s="24" t="s">
        <v>142</v>
      </c>
      <c r="AT211" s="24" t="s">
        <v>138</v>
      </c>
      <c r="AU211" s="24" t="s">
        <v>78</v>
      </c>
      <c r="AY211" s="24" t="s">
        <v>136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24" t="s">
        <v>76</v>
      </c>
      <c r="BK211" s="222">
        <f>ROUND(I211*H211,2)</f>
        <v>0</v>
      </c>
      <c r="BL211" s="24" t="s">
        <v>142</v>
      </c>
      <c r="BM211" s="24" t="s">
        <v>310</v>
      </c>
    </row>
    <row r="212" spans="2:47" s="1" customFormat="1" ht="13.5">
      <c r="B212" s="46"/>
      <c r="D212" s="223" t="s">
        <v>144</v>
      </c>
      <c r="F212" s="224" t="s">
        <v>309</v>
      </c>
      <c r="I212" s="225"/>
      <c r="L212" s="46"/>
      <c r="M212" s="226"/>
      <c r="N212" s="47"/>
      <c r="O212" s="47"/>
      <c r="P212" s="47"/>
      <c r="Q212" s="47"/>
      <c r="R212" s="47"/>
      <c r="S212" s="47"/>
      <c r="T212" s="85"/>
      <c r="AT212" s="24" t="s">
        <v>144</v>
      </c>
      <c r="AU212" s="24" t="s">
        <v>78</v>
      </c>
    </row>
    <row r="213" spans="2:47" s="1" customFormat="1" ht="13.5">
      <c r="B213" s="46"/>
      <c r="D213" s="223" t="s">
        <v>154</v>
      </c>
      <c r="F213" s="235" t="s">
        <v>305</v>
      </c>
      <c r="I213" s="225"/>
      <c r="L213" s="46"/>
      <c r="M213" s="226"/>
      <c r="N213" s="47"/>
      <c r="O213" s="47"/>
      <c r="P213" s="47"/>
      <c r="Q213" s="47"/>
      <c r="R213" s="47"/>
      <c r="S213" s="47"/>
      <c r="T213" s="85"/>
      <c r="AT213" s="24" t="s">
        <v>154</v>
      </c>
      <c r="AU213" s="24" t="s">
        <v>78</v>
      </c>
    </row>
    <row r="214" spans="2:51" s="12" customFormat="1" ht="13.5">
      <c r="B214" s="227"/>
      <c r="D214" s="223" t="s">
        <v>145</v>
      </c>
      <c r="E214" s="228" t="s">
        <v>5</v>
      </c>
      <c r="F214" s="229" t="s">
        <v>311</v>
      </c>
      <c r="H214" s="230">
        <v>785</v>
      </c>
      <c r="I214" s="231"/>
      <c r="L214" s="227"/>
      <c r="M214" s="232"/>
      <c r="N214" s="233"/>
      <c r="O214" s="233"/>
      <c r="P214" s="233"/>
      <c r="Q214" s="233"/>
      <c r="R214" s="233"/>
      <c r="S214" s="233"/>
      <c r="T214" s="234"/>
      <c r="AT214" s="228" t="s">
        <v>145</v>
      </c>
      <c r="AU214" s="228" t="s">
        <v>78</v>
      </c>
      <c r="AV214" s="12" t="s">
        <v>78</v>
      </c>
      <c r="AW214" s="12" t="s">
        <v>33</v>
      </c>
      <c r="AX214" s="12" t="s">
        <v>69</v>
      </c>
      <c r="AY214" s="228" t="s">
        <v>136</v>
      </c>
    </row>
    <row r="215" spans="2:65" s="1" customFormat="1" ht="16.5" customHeight="1">
      <c r="B215" s="210"/>
      <c r="C215" s="211" t="s">
        <v>312</v>
      </c>
      <c r="D215" s="211" t="s">
        <v>138</v>
      </c>
      <c r="E215" s="212" t="s">
        <v>313</v>
      </c>
      <c r="F215" s="213" t="s">
        <v>314</v>
      </c>
      <c r="G215" s="214" t="s">
        <v>261</v>
      </c>
      <c r="H215" s="215">
        <v>4650</v>
      </c>
      <c r="I215" s="216"/>
      <c r="J215" s="217">
        <f>ROUND(I215*H215,2)</f>
        <v>0</v>
      </c>
      <c r="K215" s="213" t="s">
        <v>152</v>
      </c>
      <c r="L215" s="46"/>
      <c r="M215" s="218" t="s">
        <v>5</v>
      </c>
      <c r="N215" s="219" t="s">
        <v>40</v>
      </c>
      <c r="O215" s="47"/>
      <c r="P215" s="220">
        <f>O215*H215</f>
        <v>0</v>
      </c>
      <c r="Q215" s="220">
        <v>0</v>
      </c>
      <c r="R215" s="220">
        <f>Q215*H215</f>
        <v>0</v>
      </c>
      <c r="S215" s="220">
        <v>0</v>
      </c>
      <c r="T215" s="221">
        <f>S215*H215</f>
        <v>0</v>
      </c>
      <c r="AR215" s="24" t="s">
        <v>142</v>
      </c>
      <c r="AT215" s="24" t="s">
        <v>138</v>
      </c>
      <c r="AU215" s="24" t="s">
        <v>78</v>
      </c>
      <c r="AY215" s="24" t="s">
        <v>136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24" t="s">
        <v>76</v>
      </c>
      <c r="BK215" s="222">
        <f>ROUND(I215*H215,2)</f>
        <v>0</v>
      </c>
      <c r="BL215" s="24" t="s">
        <v>142</v>
      </c>
      <c r="BM215" s="24" t="s">
        <v>315</v>
      </c>
    </row>
    <row r="216" spans="2:47" s="1" customFormat="1" ht="13.5">
      <c r="B216" s="46"/>
      <c r="D216" s="223" t="s">
        <v>144</v>
      </c>
      <c r="F216" s="224" t="s">
        <v>314</v>
      </c>
      <c r="I216" s="225"/>
      <c r="L216" s="46"/>
      <c r="M216" s="226"/>
      <c r="N216" s="47"/>
      <c r="O216" s="47"/>
      <c r="P216" s="47"/>
      <c r="Q216" s="47"/>
      <c r="R216" s="47"/>
      <c r="S216" s="47"/>
      <c r="T216" s="85"/>
      <c r="AT216" s="24" t="s">
        <v>144</v>
      </c>
      <c r="AU216" s="24" t="s">
        <v>78</v>
      </c>
    </row>
    <row r="217" spans="2:47" s="1" customFormat="1" ht="13.5">
      <c r="B217" s="46"/>
      <c r="D217" s="223" t="s">
        <v>154</v>
      </c>
      <c r="F217" s="235" t="s">
        <v>316</v>
      </c>
      <c r="I217" s="225"/>
      <c r="L217" s="46"/>
      <c r="M217" s="226"/>
      <c r="N217" s="47"/>
      <c r="O217" s="47"/>
      <c r="P217" s="47"/>
      <c r="Q217" s="47"/>
      <c r="R217" s="47"/>
      <c r="S217" s="47"/>
      <c r="T217" s="85"/>
      <c r="AT217" s="24" t="s">
        <v>154</v>
      </c>
      <c r="AU217" s="24" t="s">
        <v>78</v>
      </c>
    </row>
    <row r="218" spans="2:51" s="12" customFormat="1" ht="13.5">
      <c r="B218" s="227"/>
      <c r="D218" s="223" t="s">
        <v>145</v>
      </c>
      <c r="E218" s="228" t="s">
        <v>5</v>
      </c>
      <c r="F218" s="229" t="s">
        <v>317</v>
      </c>
      <c r="H218" s="230">
        <v>4650</v>
      </c>
      <c r="I218" s="231"/>
      <c r="L218" s="227"/>
      <c r="M218" s="232"/>
      <c r="N218" s="233"/>
      <c r="O218" s="233"/>
      <c r="P218" s="233"/>
      <c r="Q218" s="233"/>
      <c r="R218" s="233"/>
      <c r="S218" s="233"/>
      <c r="T218" s="234"/>
      <c r="AT218" s="228" t="s">
        <v>145</v>
      </c>
      <c r="AU218" s="228" t="s">
        <v>78</v>
      </c>
      <c r="AV218" s="12" t="s">
        <v>78</v>
      </c>
      <c r="AW218" s="12" t="s">
        <v>33</v>
      </c>
      <c r="AX218" s="12" t="s">
        <v>69</v>
      </c>
      <c r="AY218" s="228" t="s">
        <v>136</v>
      </c>
    </row>
    <row r="219" spans="2:65" s="1" customFormat="1" ht="16.5" customHeight="1">
      <c r="B219" s="210"/>
      <c r="C219" s="211" t="s">
        <v>318</v>
      </c>
      <c r="D219" s="211" t="s">
        <v>138</v>
      </c>
      <c r="E219" s="212" t="s">
        <v>319</v>
      </c>
      <c r="F219" s="213" t="s">
        <v>320</v>
      </c>
      <c r="G219" s="214" t="s">
        <v>261</v>
      </c>
      <c r="H219" s="215">
        <v>9300</v>
      </c>
      <c r="I219" s="216"/>
      <c r="J219" s="217">
        <f>ROUND(I219*H219,2)</f>
        <v>0</v>
      </c>
      <c r="K219" s="213" t="s">
        <v>152</v>
      </c>
      <c r="L219" s="46"/>
      <c r="M219" s="218" t="s">
        <v>5</v>
      </c>
      <c r="N219" s="219" t="s">
        <v>40</v>
      </c>
      <c r="O219" s="47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AR219" s="24" t="s">
        <v>142</v>
      </c>
      <c r="AT219" s="24" t="s">
        <v>138</v>
      </c>
      <c r="AU219" s="24" t="s">
        <v>78</v>
      </c>
      <c r="AY219" s="24" t="s">
        <v>136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24" t="s">
        <v>76</v>
      </c>
      <c r="BK219" s="222">
        <f>ROUND(I219*H219,2)</f>
        <v>0</v>
      </c>
      <c r="BL219" s="24" t="s">
        <v>142</v>
      </c>
      <c r="BM219" s="24" t="s">
        <v>321</v>
      </c>
    </row>
    <row r="220" spans="2:47" s="1" customFormat="1" ht="13.5">
      <c r="B220" s="46"/>
      <c r="D220" s="223" t="s">
        <v>144</v>
      </c>
      <c r="F220" s="224" t="s">
        <v>320</v>
      </c>
      <c r="I220" s="225"/>
      <c r="L220" s="46"/>
      <c r="M220" s="226"/>
      <c r="N220" s="47"/>
      <c r="O220" s="47"/>
      <c r="P220" s="47"/>
      <c r="Q220" s="47"/>
      <c r="R220" s="47"/>
      <c r="S220" s="47"/>
      <c r="T220" s="85"/>
      <c r="AT220" s="24" t="s">
        <v>144</v>
      </c>
      <c r="AU220" s="24" t="s">
        <v>78</v>
      </c>
    </row>
    <row r="221" spans="2:47" s="1" customFormat="1" ht="13.5">
      <c r="B221" s="46"/>
      <c r="D221" s="223" t="s">
        <v>154</v>
      </c>
      <c r="F221" s="235" t="s">
        <v>316</v>
      </c>
      <c r="I221" s="225"/>
      <c r="L221" s="46"/>
      <c r="M221" s="226"/>
      <c r="N221" s="47"/>
      <c r="O221" s="47"/>
      <c r="P221" s="47"/>
      <c r="Q221" s="47"/>
      <c r="R221" s="47"/>
      <c r="S221" s="47"/>
      <c r="T221" s="85"/>
      <c r="AT221" s="24" t="s">
        <v>154</v>
      </c>
      <c r="AU221" s="24" t="s">
        <v>78</v>
      </c>
    </row>
    <row r="222" spans="2:51" s="12" customFormat="1" ht="13.5">
      <c r="B222" s="227"/>
      <c r="D222" s="223" t="s">
        <v>145</v>
      </c>
      <c r="E222" s="228" t="s">
        <v>5</v>
      </c>
      <c r="F222" s="229" t="s">
        <v>322</v>
      </c>
      <c r="H222" s="230">
        <v>4650</v>
      </c>
      <c r="I222" s="231"/>
      <c r="L222" s="227"/>
      <c r="M222" s="232"/>
      <c r="N222" s="233"/>
      <c r="O222" s="233"/>
      <c r="P222" s="233"/>
      <c r="Q222" s="233"/>
      <c r="R222" s="233"/>
      <c r="S222" s="233"/>
      <c r="T222" s="234"/>
      <c r="AT222" s="228" t="s">
        <v>145</v>
      </c>
      <c r="AU222" s="228" t="s">
        <v>78</v>
      </c>
      <c r="AV222" s="12" t="s">
        <v>78</v>
      </c>
      <c r="AW222" s="12" t="s">
        <v>33</v>
      </c>
      <c r="AX222" s="12" t="s">
        <v>69</v>
      </c>
      <c r="AY222" s="228" t="s">
        <v>136</v>
      </c>
    </row>
    <row r="223" spans="2:51" s="12" customFormat="1" ht="13.5">
      <c r="B223" s="227"/>
      <c r="D223" s="223" t="s">
        <v>145</v>
      </c>
      <c r="E223" s="228" t="s">
        <v>5</v>
      </c>
      <c r="F223" s="229" t="s">
        <v>323</v>
      </c>
      <c r="H223" s="230">
        <v>4650</v>
      </c>
      <c r="I223" s="231"/>
      <c r="L223" s="227"/>
      <c r="M223" s="232"/>
      <c r="N223" s="233"/>
      <c r="O223" s="233"/>
      <c r="P223" s="233"/>
      <c r="Q223" s="233"/>
      <c r="R223" s="233"/>
      <c r="S223" s="233"/>
      <c r="T223" s="234"/>
      <c r="AT223" s="228" t="s">
        <v>145</v>
      </c>
      <c r="AU223" s="228" t="s">
        <v>78</v>
      </c>
      <c r="AV223" s="12" t="s">
        <v>78</v>
      </c>
      <c r="AW223" s="12" t="s">
        <v>33</v>
      </c>
      <c r="AX223" s="12" t="s">
        <v>69</v>
      </c>
      <c r="AY223" s="228" t="s">
        <v>136</v>
      </c>
    </row>
    <row r="224" spans="2:65" s="1" customFormat="1" ht="16.5" customHeight="1">
      <c r="B224" s="210"/>
      <c r="C224" s="211" t="s">
        <v>324</v>
      </c>
      <c r="D224" s="211" t="s">
        <v>138</v>
      </c>
      <c r="E224" s="212" t="s">
        <v>325</v>
      </c>
      <c r="F224" s="213" t="s">
        <v>326</v>
      </c>
      <c r="G224" s="214" t="s">
        <v>261</v>
      </c>
      <c r="H224" s="215">
        <v>2700</v>
      </c>
      <c r="I224" s="216"/>
      <c r="J224" s="217">
        <f>ROUND(I224*H224,2)</f>
        <v>0</v>
      </c>
      <c r="K224" s="213" t="s">
        <v>152</v>
      </c>
      <c r="L224" s="46"/>
      <c r="M224" s="218" t="s">
        <v>5</v>
      </c>
      <c r="N224" s="219" t="s">
        <v>40</v>
      </c>
      <c r="O224" s="47"/>
      <c r="P224" s="220">
        <f>O224*H224</f>
        <v>0</v>
      </c>
      <c r="Q224" s="220">
        <v>0</v>
      </c>
      <c r="R224" s="220">
        <f>Q224*H224</f>
        <v>0</v>
      </c>
      <c r="S224" s="220">
        <v>0</v>
      </c>
      <c r="T224" s="221">
        <f>S224*H224</f>
        <v>0</v>
      </c>
      <c r="AR224" s="24" t="s">
        <v>142</v>
      </c>
      <c r="AT224" s="24" t="s">
        <v>138</v>
      </c>
      <c r="AU224" s="24" t="s">
        <v>78</v>
      </c>
      <c r="AY224" s="24" t="s">
        <v>136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24" t="s">
        <v>76</v>
      </c>
      <c r="BK224" s="222">
        <f>ROUND(I224*H224,2)</f>
        <v>0</v>
      </c>
      <c r="BL224" s="24" t="s">
        <v>142</v>
      </c>
      <c r="BM224" s="24" t="s">
        <v>327</v>
      </c>
    </row>
    <row r="225" spans="2:47" s="1" customFormat="1" ht="13.5">
      <c r="B225" s="46"/>
      <c r="D225" s="223" t="s">
        <v>144</v>
      </c>
      <c r="F225" s="224" t="s">
        <v>326</v>
      </c>
      <c r="I225" s="225"/>
      <c r="L225" s="46"/>
      <c r="M225" s="226"/>
      <c r="N225" s="47"/>
      <c r="O225" s="47"/>
      <c r="P225" s="47"/>
      <c r="Q225" s="47"/>
      <c r="R225" s="47"/>
      <c r="S225" s="47"/>
      <c r="T225" s="85"/>
      <c r="AT225" s="24" t="s">
        <v>144</v>
      </c>
      <c r="AU225" s="24" t="s">
        <v>78</v>
      </c>
    </row>
    <row r="226" spans="2:47" s="1" customFormat="1" ht="13.5">
      <c r="B226" s="46"/>
      <c r="D226" s="223" t="s">
        <v>154</v>
      </c>
      <c r="F226" s="235" t="s">
        <v>316</v>
      </c>
      <c r="I226" s="225"/>
      <c r="L226" s="46"/>
      <c r="M226" s="226"/>
      <c r="N226" s="47"/>
      <c r="O226" s="47"/>
      <c r="P226" s="47"/>
      <c r="Q226" s="47"/>
      <c r="R226" s="47"/>
      <c r="S226" s="47"/>
      <c r="T226" s="85"/>
      <c r="AT226" s="24" t="s">
        <v>154</v>
      </c>
      <c r="AU226" s="24" t="s">
        <v>78</v>
      </c>
    </row>
    <row r="227" spans="2:51" s="12" customFormat="1" ht="13.5">
      <c r="B227" s="227"/>
      <c r="D227" s="223" t="s">
        <v>145</v>
      </c>
      <c r="E227" s="228" t="s">
        <v>5</v>
      </c>
      <c r="F227" s="229" t="s">
        <v>328</v>
      </c>
      <c r="H227" s="230">
        <v>2700</v>
      </c>
      <c r="I227" s="231"/>
      <c r="L227" s="227"/>
      <c r="M227" s="232"/>
      <c r="N227" s="233"/>
      <c r="O227" s="233"/>
      <c r="P227" s="233"/>
      <c r="Q227" s="233"/>
      <c r="R227" s="233"/>
      <c r="S227" s="233"/>
      <c r="T227" s="234"/>
      <c r="AT227" s="228" t="s">
        <v>145</v>
      </c>
      <c r="AU227" s="228" t="s">
        <v>78</v>
      </c>
      <c r="AV227" s="12" t="s">
        <v>78</v>
      </c>
      <c r="AW227" s="12" t="s">
        <v>33</v>
      </c>
      <c r="AX227" s="12" t="s">
        <v>76</v>
      </c>
      <c r="AY227" s="228" t="s">
        <v>136</v>
      </c>
    </row>
    <row r="228" spans="2:65" s="1" customFormat="1" ht="16.5" customHeight="1">
      <c r="B228" s="210"/>
      <c r="C228" s="211" t="s">
        <v>329</v>
      </c>
      <c r="D228" s="211" t="s">
        <v>138</v>
      </c>
      <c r="E228" s="212" t="s">
        <v>330</v>
      </c>
      <c r="F228" s="213" t="s">
        <v>331</v>
      </c>
      <c r="G228" s="214" t="s">
        <v>159</v>
      </c>
      <c r="H228" s="215">
        <v>495</v>
      </c>
      <c r="I228" s="216"/>
      <c r="J228" s="217">
        <f>ROUND(I228*H228,2)</f>
        <v>0</v>
      </c>
      <c r="K228" s="213" t="s">
        <v>152</v>
      </c>
      <c r="L228" s="46"/>
      <c r="M228" s="218" t="s">
        <v>5</v>
      </c>
      <c r="N228" s="219" t="s">
        <v>40</v>
      </c>
      <c r="O228" s="47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AR228" s="24" t="s">
        <v>142</v>
      </c>
      <c r="AT228" s="24" t="s">
        <v>138</v>
      </c>
      <c r="AU228" s="24" t="s">
        <v>78</v>
      </c>
      <c r="AY228" s="24" t="s">
        <v>136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24" t="s">
        <v>76</v>
      </c>
      <c r="BK228" s="222">
        <f>ROUND(I228*H228,2)</f>
        <v>0</v>
      </c>
      <c r="BL228" s="24" t="s">
        <v>142</v>
      </c>
      <c r="BM228" s="24" t="s">
        <v>332</v>
      </c>
    </row>
    <row r="229" spans="2:47" s="1" customFormat="1" ht="13.5">
      <c r="B229" s="46"/>
      <c r="D229" s="223" t="s">
        <v>144</v>
      </c>
      <c r="F229" s="224" t="s">
        <v>331</v>
      </c>
      <c r="I229" s="225"/>
      <c r="L229" s="46"/>
      <c r="M229" s="226"/>
      <c r="N229" s="47"/>
      <c r="O229" s="47"/>
      <c r="P229" s="47"/>
      <c r="Q229" s="47"/>
      <c r="R229" s="47"/>
      <c r="S229" s="47"/>
      <c r="T229" s="85"/>
      <c r="AT229" s="24" t="s">
        <v>144</v>
      </c>
      <c r="AU229" s="24" t="s">
        <v>78</v>
      </c>
    </row>
    <row r="230" spans="2:47" s="1" customFormat="1" ht="13.5">
      <c r="B230" s="46"/>
      <c r="D230" s="223" t="s">
        <v>154</v>
      </c>
      <c r="F230" s="235" t="s">
        <v>333</v>
      </c>
      <c r="I230" s="225"/>
      <c r="L230" s="46"/>
      <c r="M230" s="226"/>
      <c r="N230" s="47"/>
      <c r="O230" s="47"/>
      <c r="P230" s="47"/>
      <c r="Q230" s="47"/>
      <c r="R230" s="47"/>
      <c r="S230" s="47"/>
      <c r="T230" s="85"/>
      <c r="AT230" s="24" t="s">
        <v>154</v>
      </c>
      <c r="AU230" s="24" t="s">
        <v>78</v>
      </c>
    </row>
    <row r="231" spans="2:51" s="12" customFormat="1" ht="13.5">
      <c r="B231" s="227"/>
      <c r="D231" s="223" t="s">
        <v>145</v>
      </c>
      <c r="E231" s="228" t="s">
        <v>5</v>
      </c>
      <c r="F231" s="229" t="s">
        <v>334</v>
      </c>
      <c r="H231" s="230">
        <v>279</v>
      </c>
      <c r="I231" s="231"/>
      <c r="L231" s="227"/>
      <c r="M231" s="232"/>
      <c r="N231" s="233"/>
      <c r="O231" s="233"/>
      <c r="P231" s="233"/>
      <c r="Q231" s="233"/>
      <c r="R231" s="233"/>
      <c r="S231" s="233"/>
      <c r="T231" s="234"/>
      <c r="AT231" s="228" t="s">
        <v>145</v>
      </c>
      <c r="AU231" s="228" t="s">
        <v>78</v>
      </c>
      <c r="AV231" s="12" t="s">
        <v>78</v>
      </c>
      <c r="AW231" s="12" t="s">
        <v>33</v>
      </c>
      <c r="AX231" s="12" t="s">
        <v>69</v>
      </c>
      <c r="AY231" s="228" t="s">
        <v>136</v>
      </c>
    </row>
    <row r="232" spans="2:51" s="12" customFormat="1" ht="13.5">
      <c r="B232" s="227"/>
      <c r="D232" s="223" t="s">
        <v>145</v>
      </c>
      <c r="E232" s="228" t="s">
        <v>5</v>
      </c>
      <c r="F232" s="229" t="s">
        <v>335</v>
      </c>
      <c r="H232" s="230">
        <v>216</v>
      </c>
      <c r="I232" s="231"/>
      <c r="L232" s="227"/>
      <c r="M232" s="232"/>
      <c r="N232" s="233"/>
      <c r="O232" s="233"/>
      <c r="P232" s="233"/>
      <c r="Q232" s="233"/>
      <c r="R232" s="233"/>
      <c r="S232" s="233"/>
      <c r="T232" s="234"/>
      <c r="AT232" s="228" t="s">
        <v>145</v>
      </c>
      <c r="AU232" s="228" t="s">
        <v>78</v>
      </c>
      <c r="AV232" s="12" t="s">
        <v>78</v>
      </c>
      <c r="AW232" s="12" t="s">
        <v>33</v>
      </c>
      <c r="AX232" s="12" t="s">
        <v>69</v>
      </c>
      <c r="AY232" s="228" t="s">
        <v>136</v>
      </c>
    </row>
    <row r="233" spans="2:65" s="1" customFormat="1" ht="16.5" customHeight="1">
      <c r="B233" s="210"/>
      <c r="C233" s="211" t="s">
        <v>336</v>
      </c>
      <c r="D233" s="211" t="s">
        <v>138</v>
      </c>
      <c r="E233" s="212" t="s">
        <v>337</v>
      </c>
      <c r="F233" s="213" t="s">
        <v>338</v>
      </c>
      <c r="G233" s="214" t="s">
        <v>159</v>
      </c>
      <c r="H233" s="215">
        <v>232.5</v>
      </c>
      <c r="I233" s="216"/>
      <c r="J233" s="217">
        <f>ROUND(I233*H233,2)</f>
        <v>0</v>
      </c>
      <c r="K233" s="213" t="s">
        <v>152</v>
      </c>
      <c r="L233" s="46"/>
      <c r="M233" s="218" t="s">
        <v>5</v>
      </c>
      <c r="N233" s="219" t="s">
        <v>40</v>
      </c>
      <c r="O233" s="47"/>
      <c r="P233" s="220">
        <f>O233*H233</f>
        <v>0</v>
      </c>
      <c r="Q233" s="220">
        <v>0</v>
      </c>
      <c r="R233" s="220">
        <f>Q233*H233</f>
        <v>0</v>
      </c>
      <c r="S233" s="220">
        <v>0</v>
      </c>
      <c r="T233" s="221">
        <f>S233*H233</f>
        <v>0</v>
      </c>
      <c r="AR233" s="24" t="s">
        <v>142</v>
      </c>
      <c r="AT233" s="24" t="s">
        <v>138</v>
      </c>
      <c r="AU233" s="24" t="s">
        <v>78</v>
      </c>
      <c r="AY233" s="24" t="s">
        <v>136</v>
      </c>
      <c r="BE233" s="222">
        <f>IF(N233="základní",J233,0)</f>
        <v>0</v>
      </c>
      <c r="BF233" s="222">
        <f>IF(N233="snížená",J233,0)</f>
        <v>0</v>
      </c>
      <c r="BG233" s="222">
        <f>IF(N233="zákl. přenesená",J233,0)</f>
        <v>0</v>
      </c>
      <c r="BH233" s="222">
        <f>IF(N233="sníž. přenesená",J233,0)</f>
        <v>0</v>
      </c>
      <c r="BI233" s="222">
        <f>IF(N233="nulová",J233,0)</f>
        <v>0</v>
      </c>
      <c r="BJ233" s="24" t="s">
        <v>76</v>
      </c>
      <c r="BK233" s="222">
        <f>ROUND(I233*H233,2)</f>
        <v>0</v>
      </c>
      <c r="BL233" s="24" t="s">
        <v>142</v>
      </c>
      <c r="BM233" s="24" t="s">
        <v>339</v>
      </c>
    </row>
    <row r="234" spans="2:47" s="1" customFormat="1" ht="13.5">
      <c r="B234" s="46"/>
      <c r="D234" s="223" t="s">
        <v>144</v>
      </c>
      <c r="F234" s="224" t="s">
        <v>338</v>
      </c>
      <c r="I234" s="225"/>
      <c r="L234" s="46"/>
      <c r="M234" s="226"/>
      <c r="N234" s="47"/>
      <c r="O234" s="47"/>
      <c r="P234" s="47"/>
      <c r="Q234" s="47"/>
      <c r="R234" s="47"/>
      <c r="S234" s="47"/>
      <c r="T234" s="85"/>
      <c r="AT234" s="24" t="s">
        <v>144</v>
      </c>
      <c r="AU234" s="24" t="s">
        <v>78</v>
      </c>
    </row>
    <row r="235" spans="2:47" s="1" customFormat="1" ht="13.5">
      <c r="B235" s="46"/>
      <c r="D235" s="223" t="s">
        <v>154</v>
      </c>
      <c r="F235" s="235" t="s">
        <v>333</v>
      </c>
      <c r="I235" s="225"/>
      <c r="L235" s="46"/>
      <c r="M235" s="226"/>
      <c r="N235" s="47"/>
      <c r="O235" s="47"/>
      <c r="P235" s="47"/>
      <c r="Q235" s="47"/>
      <c r="R235" s="47"/>
      <c r="S235" s="47"/>
      <c r="T235" s="85"/>
      <c r="AT235" s="24" t="s">
        <v>154</v>
      </c>
      <c r="AU235" s="24" t="s">
        <v>78</v>
      </c>
    </row>
    <row r="236" spans="2:51" s="12" customFormat="1" ht="13.5">
      <c r="B236" s="227"/>
      <c r="D236" s="223" t="s">
        <v>145</v>
      </c>
      <c r="E236" s="228" t="s">
        <v>5</v>
      </c>
      <c r="F236" s="229" t="s">
        <v>340</v>
      </c>
      <c r="H236" s="230">
        <v>232.5</v>
      </c>
      <c r="I236" s="231"/>
      <c r="L236" s="227"/>
      <c r="M236" s="232"/>
      <c r="N236" s="233"/>
      <c r="O236" s="233"/>
      <c r="P236" s="233"/>
      <c r="Q236" s="233"/>
      <c r="R236" s="233"/>
      <c r="S236" s="233"/>
      <c r="T236" s="234"/>
      <c r="AT236" s="228" t="s">
        <v>145</v>
      </c>
      <c r="AU236" s="228" t="s">
        <v>78</v>
      </c>
      <c r="AV236" s="12" t="s">
        <v>78</v>
      </c>
      <c r="AW236" s="12" t="s">
        <v>33</v>
      </c>
      <c r="AX236" s="12" t="s">
        <v>76</v>
      </c>
      <c r="AY236" s="228" t="s">
        <v>136</v>
      </c>
    </row>
    <row r="237" spans="2:65" s="1" customFormat="1" ht="16.5" customHeight="1">
      <c r="B237" s="210"/>
      <c r="C237" s="211" t="s">
        <v>341</v>
      </c>
      <c r="D237" s="211" t="s">
        <v>138</v>
      </c>
      <c r="E237" s="212" t="s">
        <v>342</v>
      </c>
      <c r="F237" s="213" t="s">
        <v>343</v>
      </c>
      <c r="G237" s="214" t="s">
        <v>159</v>
      </c>
      <c r="H237" s="215">
        <v>293.2</v>
      </c>
      <c r="I237" s="216"/>
      <c r="J237" s="217">
        <f>ROUND(I237*H237,2)</f>
        <v>0</v>
      </c>
      <c r="K237" s="213" t="s">
        <v>152</v>
      </c>
      <c r="L237" s="46"/>
      <c r="M237" s="218" t="s">
        <v>5</v>
      </c>
      <c r="N237" s="219" t="s">
        <v>40</v>
      </c>
      <c r="O237" s="47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AR237" s="24" t="s">
        <v>142</v>
      </c>
      <c r="AT237" s="24" t="s">
        <v>138</v>
      </c>
      <c r="AU237" s="24" t="s">
        <v>78</v>
      </c>
      <c r="AY237" s="24" t="s">
        <v>136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24" t="s">
        <v>76</v>
      </c>
      <c r="BK237" s="222">
        <f>ROUND(I237*H237,2)</f>
        <v>0</v>
      </c>
      <c r="BL237" s="24" t="s">
        <v>142</v>
      </c>
      <c r="BM237" s="24" t="s">
        <v>344</v>
      </c>
    </row>
    <row r="238" spans="2:47" s="1" customFormat="1" ht="13.5">
      <c r="B238" s="46"/>
      <c r="D238" s="223" t="s">
        <v>144</v>
      </c>
      <c r="F238" s="224" t="s">
        <v>343</v>
      </c>
      <c r="I238" s="225"/>
      <c r="L238" s="46"/>
      <c r="M238" s="226"/>
      <c r="N238" s="47"/>
      <c r="O238" s="47"/>
      <c r="P238" s="47"/>
      <c r="Q238" s="47"/>
      <c r="R238" s="47"/>
      <c r="S238" s="47"/>
      <c r="T238" s="85"/>
      <c r="AT238" s="24" t="s">
        <v>144</v>
      </c>
      <c r="AU238" s="24" t="s">
        <v>78</v>
      </c>
    </row>
    <row r="239" spans="2:47" s="1" customFormat="1" ht="13.5">
      <c r="B239" s="46"/>
      <c r="D239" s="223" t="s">
        <v>154</v>
      </c>
      <c r="F239" s="235" t="s">
        <v>333</v>
      </c>
      <c r="I239" s="225"/>
      <c r="L239" s="46"/>
      <c r="M239" s="226"/>
      <c r="N239" s="47"/>
      <c r="O239" s="47"/>
      <c r="P239" s="47"/>
      <c r="Q239" s="47"/>
      <c r="R239" s="47"/>
      <c r="S239" s="47"/>
      <c r="T239" s="85"/>
      <c r="AT239" s="24" t="s">
        <v>154</v>
      </c>
      <c r="AU239" s="24" t="s">
        <v>78</v>
      </c>
    </row>
    <row r="240" spans="2:51" s="12" customFormat="1" ht="13.5">
      <c r="B240" s="227"/>
      <c r="D240" s="223" t="s">
        <v>145</v>
      </c>
      <c r="E240" s="228" t="s">
        <v>5</v>
      </c>
      <c r="F240" s="229" t="s">
        <v>345</v>
      </c>
      <c r="H240" s="230">
        <v>293.2</v>
      </c>
      <c r="I240" s="231"/>
      <c r="L240" s="227"/>
      <c r="M240" s="232"/>
      <c r="N240" s="233"/>
      <c r="O240" s="233"/>
      <c r="P240" s="233"/>
      <c r="Q240" s="233"/>
      <c r="R240" s="233"/>
      <c r="S240" s="233"/>
      <c r="T240" s="234"/>
      <c r="AT240" s="228" t="s">
        <v>145</v>
      </c>
      <c r="AU240" s="228" t="s">
        <v>78</v>
      </c>
      <c r="AV240" s="12" t="s">
        <v>78</v>
      </c>
      <c r="AW240" s="12" t="s">
        <v>33</v>
      </c>
      <c r="AX240" s="12" t="s">
        <v>76</v>
      </c>
      <c r="AY240" s="228" t="s">
        <v>136</v>
      </c>
    </row>
    <row r="241" spans="2:65" s="1" customFormat="1" ht="16.5" customHeight="1">
      <c r="B241" s="210"/>
      <c r="C241" s="211" t="s">
        <v>346</v>
      </c>
      <c r="D241" s="211" t="s">
        <v>138</v>
      </c>
      <c r="E241" s="212" t="s">
        <v>347</v>
      </c>
      <c r="F241" s="213" t="s">
        <v>348</v>
      </c>
      <c r="G241" s="214" t="s">
        <v>212</v>
      </c>
      <c r="H241" s="215">
        <v>70</v>
      </c>
      <c r="I241" s="216"/>
      <c r="J241" s="217">
        <f>ROUND(I241*H241,2)</f>
        <v>0</v>
      </c>
      <c r="K241" s="213" t="s">
        <v>152</v>
      </c>
      <c r="L241" s="46"/>
      <c r="M241" s="218" t="s">
        <v>5</v>
      </c>
      <c r="N241" s="219" t="s">
        <v>40</v>
      </c>
      <c r="O241" s="47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AR241" s="24" t="s">
        <v>142</v>
      </c>
      <c r="AT241" s="24" t="s">
        <v>138</v>
      </c>
      <c r="AU241" s="24" t="s">
        <v>78</v>
      </c>
      <c r="AY241" s="24" t="s">
        <v>136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24" t="s">
        <v>76</v>
      </c>
      <c r="BK241" s="222">
        <f>ROUND(I241*H241,2)</f>
        <v>0</v>
      </c>
      <c r="BL241" s="24" t="s">
        <v>142</v>
      </c>
      <c r="BM241" s="24" t="s">
        <v>349</v>
      </c>
    </row>
    <row r="242" spans="2:47" s="1" customFormat="1" ht="13.5">
      <c r="B242" s="46"/>
      <c r="D242" s="223" t="s">
        <v>144</v>
      </c>
      <c r="F242" s="224" t="s">
        <v>348</v>
      </c>
      <c r="I242" s="225"/>
      <c r="L242" s="46"/>
      <c r="M242" s="226"/>
      <c r="N242" s="47"/>
      <c r="O242" s="47"/>
      <c r="P242" s="47"/>
      <c r="Q242" s="47"/>
      <c r="R242" s="47"/>
      <c r="S242" s="47"/>
      <c r="T242" s="85"/>
      <c r="AT242" s="24" t="s">
        <v>144</v>
      </c>
      <c r="AU242" s="24" t="s">
        <v>78</v>
      </c>
    </row>
    <row r="243" spans="2:47" s="1" customFormat="1" ht="13.5">
      <c r="B243" s="46"/>
      <c r="D243" s="223" t="s">
        <v>154</v>
      </c>
      <c r="F243" s="235" t="s">
        <v>350</v>
      </c>
      <c r="I243" s="225"/>
      <c r="L243" s="46"/>
      <c r="M243" s="226"/>
      <c r="N243" s="47"/>
      <c r="O243" s="47"/>
      <c r="P243" s="47"/>
      <c r="Q243" s="47"/>
      <c r="R243" s="47"/>
      <c r="S243" s="47"/>
      <c r="T243" s="85"/>
      <c r="AT243" s="24" t="s">
        <v>154</v>
      </c>
      <c r="AU243" s="24" t="s">
        <v>78</v>
      </c>
    </row>
    <row r="244" spans="2:51" s="12" customFormat="1" ht="13.5">
      <c r="B244" s="227"/>
      <c r="D244" s="223" t="s">
        <v>145</v>
      </c>
      <c r="E244" s="228" t="s">
        <v>5</v>
      </c>
      <c r="F244" s="229" t="s">
        <v>351</v>
      </c>
      <c r="H244" s="230">
        <v>70</v>
      </c>
      <c r="I244" s="231"/>
      <c r="L244" s="227"/>
      <c r="M244" s="232"/>
      <c r="N244" s="233"/>
      <c r="O244" s="233"/>
      <c r="P244" s="233"/>
      <c r="Q244" s="233"/>
      <c r="R244" s="233"/>
      <c r="S244" s="233"/>
      <c r="T244" s="234"/>
      <c r="AT244" s="228" t="s">
        <v>145</v>
      </c>
      <c r="AU244" s="228" t="s">
        <v>78</v>
      </c>
      <c r="AV244" s="12" t="s">
        <v>78</v>
      </c>
      <c r="AW244" s="12" t="s">
        <v>33</v>
      </c>
      <c r="AX244" s="12" t="s">
        <v>76</v>
      </c>
      <c r="AY244" s="228" t="s">
        <v>136</v>
      </c>
    </row>
    <row r="245" spans="2:65" s="1" customFormat="1" ht="16.5" customHeight="1">
      <c r="B245" s="210"/>
      <c r="C245" s="211" t="s">
        <v>352</v>
      </c>
      <c r="D245" s="211" t="s">
        <v>138</v>
      </c>
      <c r="E245" s="212" t="s">
        <v>353</v>
      </c>
      <c r="F245" s="213" t="s">
        <v>354</v>
      </c>
      <c r="G245" s="214" t="s">
        <v>261</v>
      </c>
      <c r="H245" s="215">
        <v>160</v>
      </c>
      <c r="I245" s="216"/>
      <c r="J245" s="217">
        <f>ROUND(I245*H245,2)</f>
        <v>0</v>
      </c>
      <c r="K245" s="213" t="s">
        <v>152</v>
      </c>
      <c r="L245" s="46"/>
      <c r="M245" s="218" t="s">
        <v>5</v>
      </c>
      <c r="N245" s="219" t="s">
        <v>40</v>
      </c>
      <c r="O245" s="47"/>
      <c r="P245" s="220">
        <f>O245*H245</f>
        <v>0</v>
      </c>
      <c r="Q245" s="220">
        <v>0</v>
      </c>
      <c r="R245" s="220">
        <f>Q245*H245</f>
        <v>0</v>
      </c>
      <c r="S245" s="220">
        <v>0</v>
      </c>
      <c r="T245" s="221">
        <f>S245*H245</f>
        <v>0</v>
      </c>
      <c r="AR245" s="24" t="s">
        <v>142</v>
      </c>
      <c r="AT245" s="24" t="s">
        <v>138</v>
      </c>
      <c r="AU245" s="24" t="s">
        <v>78</v>
      </c>
      <c r="AY245" s="24" t="s">
        <v>136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24" t="s">
        <v>76</v>
      </c>
      <c r="BK245" s="222">
        <f>ROUND(I245*H245,2)</f>
        <v>0</v>
      </c>
      <c r="BL245" s="24" t="s">
        <v>142</v>
      </c>
      <c r="BM245" s="24" t="s">
        <v>355</v>
      </c>
    </row>
    <row r="246" spans="2:47" s="1" customFormat="1" ht="13.5">
      <c r="B246" s="46"/>
      <c r="D246" s="223" t="s">
        <v>144</v>
      </c>
      <c r="F246" s="224" t="s">
        <v>354</v>
      </c>
      <c r="I246" s="225"/>
      <c r="L246" s="46"/>
      <c r="M246" s="226"/>
      <c r="N246" s="47"/>
      <c r="O246" s="47"/>
      <c r="P246" s="47"/>
      <c r="Q246" s="47"/>
      <c r="R246" s="47"/>
      <c r="S246" s="47"/>
      <c r="T246" s="85"/>
      <c r="AT246" s="24" t="s">
        <v>144</v>
      </c>
      <c r="AU246" s="24" t="s">
        <v>78</v>
      </c>
    </row>
    <row r="247" spans="2:47" s="1" customFormat="1" ht="13.5">
      <c r="B247" s="46"/>
      <c r="D247" s="223" t="s">
        <v>154</v>
      </c>
      <c r="F247" s="235" t="s">
        <v>356</v>
      </c>
      <c r="I247" s="225"/>
      <c r="L247" s="46"/>
      <c r="M247" s="226"/>
      <c r="N247" s="47"/>
      <c r="O247" s="47"/>
      <c r="P247" s="47"/>
      <c r="Q247" s="47"/>
      <c r="R247" s="47"/>
      <c r="S247" s="47"/>
      <c r="T247" s="85"/>
      <c r="AT247" s="24" t="s">
        <v>154</v>
      </c>
      <c r="AU247" s="24" t="s">
        <v>78</v>
      </c>
    </row>
    <row r="248" spans="2:51" s="12" customFormat="1" ht="13.5">
      <c r="B248" s="227"/>
      <c r="D248" s="223" t="s">
        <v>145</v>
      </c>
      <c r="E248" s="228" t="s">
        <v>5</v>
      </c>
      <c r="F248" s="229" t="s">
        <v>357</v>
      </c>
      <c r="H248" s="230">
        <v>160</v>
      </c>
      <c r="I248" s="231"/>
      <c r="L248" s="227"/>
      <c r="M248" s="232"/>
      <c r="N248" s="233"/>
      <c r="O248" s="233"/>
      <c r="P248" s="233"/>
      <c r="Q248" s="233"/>
      <c r="R248" s="233"/>
      <c r="S248" s="233"/>
      <c r="T248" s="234"/>
      <c r="AT248" s="228" t="s">
        <v>145</v>
      </c>
      <c r="AU248" s="228" t="s">
        <v>78</v>
      </c>
      <c r="AV248" s="12" t="s">
        <v>78</v>
      </c>
      <c r="AW248" s="12" t="s">
        <v>33</v>
      </c>
      <c r="AX248" s="12" t="s">
        <v>76</v>
      </c>
      <c r="AY248" s="228" t="s">
        <v>136</v>
      </c>
    </row>
    <row r="249" spans="2:65" s="1" customFormat="1" ht="16.5" customHeight="1">
      <c r="B249" s="210"/>
      <c r="C249" s="211" t="s">
        <v>358</v>
      </c>
      <c r="D249" s="211" t="s">
        <v>138</v>
      </c>
      <c r="E249" s="212" t="s">
        <v>359</v>
      </c>
      <c r="F249" s="213" t="s">
        <v>360</v>
      </c>
      <c r="G249" s="214" t="s">
        <v>261</v>
      </c>
      <c r="H249" s="215">
        <v>125</v>
      </c>
      <c r="I249" s="216"/>
      <c r="J249" s="217">
        <f>ROUND(I249*H249,2)</f>
        <v>0</v>
      </c>
      <c r="K249" s="213" t="s">
        <v>152</v>
      </c>
      <c r="L249" s="46"/>
      <c r="M249" s="218" t="s">
        <v>5</v>
      </c>
      <c r="N249" s="219" t="s">
        <v>40</v>
      </c>
      <c r="O249" s="47"/>
      <c r="P249" s="220">
        <f>O249*H249</f>
        <v>0</v>
      </c>
      <c r="Q249" s="220">
        <v>0</v>
      </c>
      <c r="R249" s="220">
        <f>Q249*H249</f>
        <v>0</v>
      </c>
      <c r="S249" s="220">
        <v>0</v>
      </c>
      <c r="T249" s="221">
        <f>S249*H249</f>
        <v>0</v>
      </c>
      <c r="AR249" s="24" t="s">
        <v>142</v>
      </c>
      <c r="AT249" s="24" t="s">
        <v>138</v>
      </c>
      <c r="AU249" s="24" t="s">
        <v>78</v>
      </c>
      <c r="AY249" s="24" t="s">
        <v>136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24" t="s">
        <v>76</v>
      </c>
      <c r="BK249" s="222">
        <f>ROUND(I249*H249,2)</f>
        <v>0</v>
      </c>
      <c r="BL249" s="24" t="s">
        <v>142</v>
      </c>
      <c r="BM249" s="24" t="s">
        <v>361</v>
      </c>
    </row>
    <row r="250" spans="2:47" s="1" customFormat="1" ht="13.5">
      <c r="B250" s="46"/>
      <c r="D250" s="223" t="s">
        <v>144</v>
      </c>
      <c r="F250" s="224" t="s">
        <v>360</v>
      </c>
      <c r="I250" s="225"/>
      <c r="L250" s="46"/>
      <c r="M250" s="226"/>
      <c r="N250" s="47"/>
      <c r="O250" s="47"/>
      <c r="P250" s="47"/>
      <c r="Q250" s="47"/>
      <c r="R250" s="47"/>
      <c r="S250" s="47"/>
      <c r="T250" s="85"/>
      <c r="AT250" s="24" t="s">
        <v>144</v>
      </c>
      <c r="AU250" s="24" t="s">
        <v>78</v>
      </c>
    </row>
    <row r="251" spans="2:47" s="1" customFormat="1" ht="13.5">
      <c r="B251" s="46"/>
      <c r="D251" s="223" t="s">
        <v>154</v>
      </c>
      <c r="F251" s="235" t="s">
        <v>356</v>
      </c>
      <c r="I251" s="225"/>
      <c r="L251" s="46"/>
      <c r="M251" s="226"/>
      <c r="N251" s="47"/>
      <c r="O251" s="47"/>
      <c r="P251" s="47"/>
      <c r="Q251" s="47"/>
      <c r="R251" s="47"/>
      <c r="S251" s="47"/>
      <c r="T251" s="85"/>
      <c r="AT251" s="24" t="s">
        <v>154</v>
      </c>
      <c r="AU251" s="24" t="s">
        <v>78</v>
      </c>
    </row>
    <row r="252" spans="2:51" s="12" customFormat="1" ht="13.5">
      <c r="B252" s="227"/>
      <c r="D252" s="223" t="s">
        <v>145</v>
      </c>
      <c r="E252" s="228" t="s">
        <v>5</v>
      </c>
      <c r="F252" s="229" t="s">
        <v>362</v>
      </c>
      <c r="H252" s="230">
        <v>125</v>
      </c>
      <c r="I252" s="231"/>
      <c r="L252" s="227"/>
      <c r="M252" s="232"/>
      <c r="N252" s="233"/>
      <c r="O252" s="233"/>
      <c r="P252" s="233"/>
      <c r="Q252" s="233"/>
      <c r="R252" s="233"/>
      <c r="S252" s="233"/>
      <c r="T252" s="234"/>
      <c r="AT252" s="228" t="s">
        <v>145</v>
      </c>
      <c r="AU252" s="228" t="s">
        <v>78</v>
      </c>
      <c r="AV252" s="12" t="s">
        <v>78</v>
      </c>
      <c r="AW252" s="12" t="s">
        <v>33</v>
      </c>
      <c r="AX252" s="12" t="s">
        <v>76</v>
      </c>
      <c r="AY252" s="228" t="s">
        <v>136</v>
      </c>
    </row>
    <row r="253" spans="2:65" s="1" customFormat="1" ht="16.5" customHeight="1">
      <c r="B253" s="210"/>
      <c r="C253" s="211" t="s">
        <v>363</v>
      </c>
      <c r="D253" s="211" t="s">
        <v>138</v>
      </c>
      <c r="E253" s="212" t="s">
        <v>364</v>
      </c>
      <c r="F253" s="213" t="s">
        <v>365</v>
      </c>
      <c r="G253" s="214" t="s">
        <v>212</v>
      </c>
      <c r="H253" s="215">
        <v>307</v>
      </c>
      <c r="I253" s="216"/>
      <c r="J253" s="217">
        <f>ROUND(I253*H253,2)</f>
        <v>0</v>
      </c>
      <c r="K253" s="213" t="s">
        <v>152</v>
      </c>
      <c r="L253" s="46"/>
      <c r="M253" s="218" t="s">
        <v>5</v>
      </c>
      <c r="N253" s="219" t="s">
        <v>40</v>
      </c>
      <c r="O253" s="47"/>
      <c r="P253" s="220">
        <f>O253*H253</f>
        <v>0</v>
      </c>
      <c r="Q253" s="220">
        <v>0</v>
      </c>
      <c r="R253" s="220">
        <f>Q253*H253</f>
        <v>0</v>
      </c>
      <c r="S253" s="220">
        <v>0</v>
      </c>
      <c r="T253" s="221">
        <f>S253*H253</f>
        <v>0</v>
      </c>
      <c r="AR253" s="24" t="s">
        <v>142</v>
      </c>
      <c r="AT253" s="24" t="s">
        <v>138</v>
      </c>
      <c r="AU253" s="24" t="s">
        <v>78</v>
      </c>
      <c r="AY253" s="24" t="s">
        <v>136</v>
      </c>
      <c r="BE253" s="222">
        <f>IF(N253="základní",J253,0)</f>
        <v>0</v>
      </c>
      <c r="BF253" s="222">
        <f>IF(N253="snížená",J253,0)</f>
        <v>0</v>
      </c>
      <c r="BG253" s="222">
        <f>IF(N253="zákl. přenesená",J253,0)</f>
        <v>0</v>
      </c>
      <c r="BH253" s="222">
        <f>IF(N253="sníž. přenesená",J253,0)</f>
        <v>0</v>
      </c>
      <c r="BI253" s="222">
        <f>IF(N253="nulová",J253,0)</f>
        <v>0</v>
      </c>
      <c r="BJ253" s="24" t="s">
        <v>76</v>
      </c>
      <c r="BK253" s="222">
        <f>ROUND(I253*H253,2)</f>
        <v>0</v>
      </c>
      <c r="BL253" s="24" t="s">
        <v>142</v>
      </c>
      <c r="BM253" s="24" t="s">
        <v>366</v>
      </c>
    </row>
    <row r="254" spans="2:47" s="1" customFormat="1" ht="13.5">
      <c r="B254" s="46"/>
      <c r="D254" s="223" t="s">
        <v>144</v>
      </c>
      <c r="F254" s="224" t="s">
        <v>365</v>
      </c>
      <c r="I254" s="225"/>
      <c r="L254" s="46"/>
      <c r="M254" s="226"/>
      <c r="N254" s="47"/>
      <c r="O254" s="47"/>
      <c r="P254" s="47"/>
      <c r="Q254" s="47"/>
      <c r="R254" s="47"/>
      <c r="S254" s="47"/>
      <c r="T254" s="85"/>
      <c r="AT254" s="24" t="s">
        <v>144</v>
      </c>
      <c r="AU254" s="24" t="s">
        <v>78</v>
      </c>
    </row>
    <row r="255" spans="2:47" s="1" customFormat="1" ht="13.5">
      <c r="B255" s="46"/>
      <c r="D255" s="223" t="s">
        <v>154</v>
      </c>
      <c r="F255" s="235" t="s">
        <v>367</v>
      </c>
      <c r="I255" s="225"/>
      <c r="L255" s="46"/>
      <c r="M255" s="226"/>
      <c r="N255" s="47"/>
      <c r="O255" s="47"/>
      <c r="P255" s="47"/>
      <c r="Q255" s="47"/>
      <c r="R255" s="47"/>
      <c r="S255" s="47"/>
      <c r="T255" s="85"/>
      <c r="AT255" s="24" t="s">
        <v>154</v>
      </c>
      <c r="AU255" s="24" t="s">
        <v>78</v>
      </c>
    </row>
    <row r="256" spans="2:51" s="12" customFormat="1" ht="13.5">
      <c r="B256" s="227"/>
      <c r="D256" s="223" t="s">
        <v>145</v>
      </c>
      <c r="E256" s="228" t="s">
        <v>5</v>
      </c>
      <c r="F256" s="229" t="s">
        <v>368</v>
      </c>
      <c r="H256" s="230">
        <v>47</v>
      </c>
      <c r="I256" s="231"/>
      <c r="L256" s="227"/>
      <c r="M256" s="232"/>
      <c r="N256" s="233"/>
      <c r="O256" s="233"/>
      <c r="P256" s="233"/>
      <c r="Q256" s="233"/>
      <c r="R256" s="233"/>
      <c r="S256" s="233"/>
      <c r="T256" s="234"/>
      <c r="AT256" s="228" t="s">
        <v>145</v>
      </c>
      <c r="AU256" s="228" t="s">
        <v>78</v>
      </c>
      <c r="AV256" s="12" t="s">
        <v>78</v>
      </c>
      <c r="AW256" s="12" t="s">
        <v>33</v>
      </c>
      <c r="AX256" s="12" t="s">
        <v>69</v>
      </c>
      <c r="AY256" s="228" t="s">
        <v>136</v>
      </c>
    </row>
    <row r="257" spans="2:51" s="12" customFormat="1" ht="13.5">
      <c r="B257" s="227"/>
      <c r="D257" s="223" t="s">
        <v>145</v>
      </c>
      <c r="E257" s="228" t="s">
        <v>5</v>
      </c>
      <c r="F257" s="229" t="s">
        <v>369</v>
      </c>
      <c r="H257" s="230">
        <v>260</v>
      </c>
      <c r="I257" s="231"/>
      <c r="L257" s="227"/>
      <c r="M257" s="232"/>
      <c r="N257" s="233"/>
      <c r="O257" s="233"/>
      <c r="P257" s="233"/>
      <c r="Q257" s="233"/>
      <c r="R257" s="233"/>
      <c r="S257" s="233"/>
      <c r="T257" s="234"/>
      <c r="AT257" s="228" t="s">
        <v>145</v>
      </c>
      <c r="AU257" s="228" t="s">
        <v>78</v>
      </c>
      <c r="AV257" s="12" t="s">
        <v>78</v>
      </c>
      <c r="AW257" s="12" t="s">
        <v>33</v>
      </c>
      <c r="AX257" s="12" t="s">
        <v>69</v>
      </c>
      <c r="AY257" s="228" t="s">
        <v>136</v>
      </c>
    </row>
    <row r="258" spans="2:63" s="11" customFormat="1" ht="29.85" customHeight="1">
      <c r="B258" s="197"/>
      <c r="D258" s="198" t="s">
        <v>68</v>
      </c>
      <c r="E258" s="208" t="s">
        <v>209</v>
      </c>
      <c r="F258" s="208" t="s">
        <v>370</v>
      </c>
      <c r="I258" s="200"/>
      <c r="J258" s="209">
        <f>BK258</f>
        <v>0</v>
      </c>
      <c r="L258" s="197"/>
      <c r="M258" s="202"/>
      <c r="N258" s="203"/>
      <c r="O258" s="203"/>
      <c r="P258" s="204">
        <f>SUM(P259:P363)</f>
        <v>0</v>
      </c>
      <c r="Q258" s="203"/>
      <c r="R258" s="204">
        <f>SUM(R259:R363)</f>
        <v>0</v>
      </c>
      <c r="S258" s="203"/>
      <c r="T258" s="205">
        <f>SUM(T259:T363)</f>
        <v>0</v>
      </c>
      <c r="AR258" s="198" t="s">
        <v>76</v>
      </c>
      <c r="AT258" s="206" t="s">
        <v>68</v>
      </c>
      <c r="AU258" s="206" t="s">
        <v>76</v>
      </c>
      <c r="AY258" s="198" t="s">
        <v>136</v>
      </c>
      <c r="BK258" s="207">
        <f>SUM(BK259:BK363)</f>
        <v>0</v>
      </c>
    </row>
    <row r="259" spans="2:65" s="1" customFormat="1" ht="25.5" customHeight="1">
      <c r="B259" s="210"/>
      <c r="C259" s="211" t="s">
        <v>371</v>
      </c>
      <c r="D259" s="211" t="s">
        <v>138</v>
      </c>
      <c r="E259" s="212" t="s">
        <v>372</v>
      </c>
      <c r="F259" s="213" t="s">
        <v>373</v>
      </c>
      <c r="G259" s="214" t="s">
        <v>151</v>
      </c>
      <c r="H259" s="215">
        <v>31</v>
      </c>
      <c r="I259" s="216"/>
      <c r="J259" s="217">
        <f>ROUND(I259*H259,2)</f>
        <v>0</v>
      </c>
      <c r="K259" s="213" t="s">
        <v>152</v>
      </c>
      <c r="L259" s="46"/>
      <c r="M259" s="218" t="s">
        <v>5</v>
      </c>
      <c r="N259" s="219" t="s">
        <v>40</v>
      </c>
      <c r="O259" s="47"/>
      <c r="P259" s="220">
        <f>O259*H259</f>
        <v>0</v>
      </c>
      <c r="Q259" s="220">
        <v>0</v>
      </c>
      <c r="R259" s="220">
        <f>Q259*H259</f>
        <v>0</v>
      </c>
      <c r="S259" s="220">
        <v>0</v>
      </c>
      <c r="T259" s="221">
        <f>S259*H259</f>
        <v>0</v>
      </c>
      <c r="AR259" s="24" t="s">
        <v>142</v>
      </c>
      <c r="AT259" s="24" t="s">
        <v>138</v>
      </c>
      <c r="AU259" s="24" t="s">
        <v>78</v>
      </c>
      <c r="AY259" s="24" t="s">
        <v>136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24" t="s">
        <v>76</v>
      </c>
      <c r="BK259" s="222">
        <f>ROUND(I259*H259,2)</f>
        <v>0</v>
      </c>
      <c r="BL259" s="24" t="s">
        <v>142</v>
      </c>
      <c r="BM259" s="24" t="s">
        <v>374</v>
      </c>
    </row>
    <row r="260" spans="2:47" s="1" customFormat="1" ht="13.5">
      <c r="B260" s="46"/>
      <c r="D260" s="223" t="s">
        <v>144</v>
      </c>
      <c r="F260" s="224" t="s">
        <v>373</v>
      </c>
      <c r="I260" s="225"/>
      <c r="L260" s="46"/>
      <c r="M260" s="226"/>
      <c r="N260" s="47"/>
      <c r="O260" s="47"/>
      <c r="P260" s="47"/>
      <c r="Q260" s="47"/>
      <c r="R260" s="47"/>
      <c r="S260" s="47"/>
      <c r="T260" s="85"/>
      <c r="AT260" s="24" t="s">
        <v>144</v>
      </c>
      <c r="AU260" s="24" t="s">
        <v>78</v>
      </c>
    </row>
    <row r="261" spans="2:47" s="1" customFormat="1" ht="13.5">
      <c r="B261" s="46"/>
      <c r="D261" s="223" t="s">
        <v>154</v>
      </c>
      <c r="F261" s="235" t="s">
        <v>375</v>
      </c>
      <c r="I261" s="225"/>
      <c r="L261" s="46"/>
      <c r="M261" s="226"/>
      <c r="N261" s="47"/>
      <c r="O261" s="47"/>
      <c r="P261" s="47"/>
      <c r="Q261" s="47"/>
      <c r="R261" s="47"/>
      <c r="S261" s="47"/>
      <c r="T261" s="85"/>
      <c r="AT261" s="24" t="s">
        <v>154</v>
      </c>
      <c r="AU261" s="24" t="s">
        <v>78</v>
      </c>
    </row>
    <row r="262" spans="2:51" s="13" customFormat="1" ht="13.5">
      <c r="B262" s="236"/>
      <c r="D262" s="223" t="s">
        <v>145</v>
      </c>
      <c r="E262" s="237" t="s">
        <v>5</v>
      </c>
      <c r="F262" s="238" t="s">
        <v>376</v>
      </c>
      <c r="H262" s="237" t="s">
        <v>5</v>
      </c>
      <c r="I262" s="239"/>
      <c r="L262" s="236"/>
      <c r="M262" s="240"/>
      <c r="N262" s="241"/>
      <c r="O262" s="241"/>
      <c r="P262" s="241"/>
      <c r="Q262" s="241"/>
      <c r="R262" s="241"/>
      <c r="S262" s="241"/>
      <c r="T262" s="242"/>
      <c r="AT262" s="237" t="s">
        <v>145</v>
      </c>
      <c r="AU262" s="237" t="s">
        <v>78</v>
      </c>
      <c r="AV262" s="13" t="s">
        <v>76</v>
      </c>
      <c r="AW262" s="13" t="s">
        <v>33</v>
      </c>
      <c r="AX262" s="13" t="s">
        <v>69</v>
      </c>
      <c r="AY262" s="237" t="s">
        <v>136</v>
      </c>
    </row>
    <row r="263" spans="2:51" s="12" customFormat="1" ht="13.5">
      <c r="B263" s="227"/>
      <c r="D263" s="223" t="s">
        <v>145</v>
      </c>
      <c r="E263" s="228" t="s">
        <v>5</v>
      </c>
      <c r="F263" s="229" t="s">
        <v>377</v>
      </c>
      <c r="H263" s="230">
        <v>4</v>
      </c>
      <c r="I263" s="231"/>
      <c r="L263" s="227"/>
      <c r="M263" s="232"/>
      <c r="N263" s="233"/>
      <c r="O263" s="233"/>
      <c r="P263" s="233"/>
      <c r="Q263" s="233"/>
      <c r="R263" s="233"/>
      <c r="S263" s="233"/>
      <c r="T263" s="234"/>
      <c r="AT263" s="228" t="s">
        <v>145</v>
      </c>
      <c r="AU263" s="228" t="s">
        <v>78</v>
      </c>
      <c r="AV263" s="12" t="s">
        <v>78</v>
      </c>
      <c r="AW263" s="12" t="s">
        <v>33</v>
      </c>
      <c r="AX263" s="12" t="s">
        <v>69</v>
      </c>
      <c r="AY263" s="228" t="s">
        <v>136</v>
      </c>
    </row>
    <row r="264" spans="2:51" s="12" customFormat="1" ht="13.5">
      <c r="B264" s="227"/>
      <c r="D264" s="223" t="s">
        <v>145</v>
      </c>
      <c r="E264" s="228" t="s">
        <v>5</v>
      </c>
      <c r="F264" s="229" t="s">
        <v>378</v>
      </c>
      <c r="H264" s="230">
        <v>4</v>
      </c>
      <c r="I264" s="231"/>
      <c r="L264" s="227"/>
      <c r="M264" s="232"/>
      <c r="N264" s="233"/>
      <c r="O264" s="233"/>
      <c r="P264" s="233"/>
      <c r="Q264" s="233"/>
      <c r="R264" s="233"/>
      <c r="S264" s="233"/>
      <c r="T264" s="234"/>
      <c r="AT264" s="228" t="s">
        <v>145</v>
      </c>
      <c r="AU264" s="228" t="s">
        <v>78</v>
      </c>
      <c r="AV264" s="12" t="s">
        <v>78</v>
      </c>
      <c r="AW264" s="12" t="s">
        <v>33</v>
      </c>
      <c r="AX264" s="12" t="s">
        <v>69</v>
      </c>
      <c r="AY264" s="228" t="s">
        <v>136</v>
      </c>
    </row>
    <row r="265" spans="2:51" s="12" customFormat="1" ht="13.5">
      <c r="B265" s="227"/>
      <c r="D265" s="223" t="s">
        <v>145</v>
      </c>
      <c r="E265" s="228" t="s">
        <v>5</v>
      </c>
      <c r="F265" s="229" t="s">
        <v>379</v>
      </c>
      <c r="H265" s="230">
        <v>5</v>
      </c>
      <c r="I265" s="231"/>
      <c r="L265" s="227"/>
      <c r="M265" s="232"/>
      <c r="N265" s="233"/>
      <c r="O265" s="233"/>
      <c r="P265" s="233"/>
      <c r="Q265" s="233"/>
      <c r="R265" s="233"/>
      <c r="S265" s="233"/>
      <c r="T265" s="234"/>
      <c r="AT265" s="228" t="s">
        <v>145</v>
      </c>
      <c r="AU265" s="228" t="s">
        <v>78</v>
      </c>
      <c r="AV265" s="12" t="s">
        <v>78</v>
      </c>
      <c r="AW265" s="12" t="s">
        <v>33</v>
      </c>
      <c r="AX265" s="12" t="s">
        <v>69</v>
      </c>
      <c r="AY265" s="228" t="s">
        <v>136</v>
      </c>
    </row>
    <row r="266" spans="2:51" s="12" customFormat="1" ht="13.5">
      <c r="B266" s="227"/>
      <c r="D266" s="223" t="s">
        <v>145</v>
      </c>
      <c r="E266" s="228" t="s">
        <v>5</v>
      </c>
      <c r="F266" s="229" t="s">
        <v>380</v>
      </c>
      <c r="H266" s="230">
        <v>4</v>
      </c>
      <c r="I266" s="231"/>
      <c r="L266" s="227"/>
      <c r="M266" s="232"/>
      <c r="N266" s="233"/>
      <c r="O266" s="233"/>
      <c r="P266" s="233"/>
      <c r="Q266" s="233"/>
      <c r="R266" s="233"/>
      <c r="S266" s="233"/>
      <c r="T266" s="234"/>
      <c r="AT266" s="228" t="s">
        <v>145</v>
      </c>
      <c r="AU266" s="228" t="s">
        <v>78</v>
      </c>
      <c r="AV266" s="12" t="s">
        <v>78</v>
      </c>
      <c r="AW266" s="12" t="s">
        <v>33</v>
      </c>
      <c r="AX266" s="12" t="s">
        <v>69</v>
      </c>
      <c r="AY266" s="228" t="s">
        <v>136</v>
      </c>
    </row>
    <row r="267" spans="2:51" s="12" customFormat="1" ht="13.5">
      <c r="B267" s="227"/>
      <c r="D267" s="223" t="s">
        <v>145</v>
      </c>
      <c r="E267" s="228" t="s">
        <v>5</v>
      </c>
      <c r="F267" s="229" t="s">
        <v>381</v>
      </c>
      <c r="H267" s="230">
        <v>3</v>
      </c>
      <c r="I267" s="231"/>
      <c r="L267" s="227"/>
      <c r="M267" s="232"/>
      <c r="N267" s="233"/>
      <c r="O267" s="233"/>
      <c r="P267" s="233"/>
      <c r="Q267" s="233"/>
      <c r="R267" s="233"/>
      <c r="S267" s="233"/>
      <c r="T267" s="234"/>
      <c r="AT267" s="228" t="s">
        <v>145</v>
      </c>
      <c r="AU267" s="228" t="s">
        <v>78</v>
      </c>
      <c r="AV267" s="12" t="s">
        <v>78</v>
      </c>
      <c r="AW267" s="12" t="s">
        <v>33</v>
      </c>
      <c r="AX267" s="12" t="s">
        <v>69</v>
      </c>
      <c r="AY267" s="228" t="s">
        <v>136</v>
      </c>
    </row>
    <row r="268" spans="2:51" s="12" customFormat="1" ht="13.5">
      <c r="B268" s="227"/>
      <c r="D268" s="223" t="s">
        <v>145</v>
      </c>
      <c r="E268" s="228" t="s">
        <v>5</v>
      </c>
      <c r="F268" s="229" t="s">
        <v>382</v>
      </c>
      <c r="H268" s="230">
        <v>1</v>
      </c>
      <c r="I268" s="231"/>
      <c r="L268" s="227"/>
      <c r="M268" s="232"/>
      <c r="N268" s="233"/>
      <c r="O268" s="233"/>
      <c r="P268" s="233"/>
      <c r="Q268" s="233"/>
      <c r="R268" s="233"/>
      <c r="S268" s="233"/>
      <c r="T268" s="234"/>
      <c r="AT268" s="228" t="s">
        <v>145</v>
      </c>
      <c r="AU268" s="228" t="s">
        <v>78</v>
      </c>
      <c r="AV268" s="12" t="s">
        <v>78</v>
      </c>
      <c r="AW268" s="12" t="s">
        <v>33</v>
      </c>
      <c r="AX268" s="12" t="s">
        <v>69</v>
      </c>
      <c r="AY268" s="228" t="s">
        <v>136</v>
      </c>
    </row>
    <row r="269" spans="2:51" s="12" customFormat="1" ht="13.5">
      <c r="B269" s="227"/>
      <c r="D269" s="223" t="s">
        <v>145</v>
      </c>
      <c r="E269" s="228" t="s">
        <v>5</v>
      </c>
      <c r="F269" s="229" t="s">
        <v>383</v>
      </c>
      <c r="H269" s="230">
        <v>2</v>
      </c>
      <c r="I269" s="231"/>
      <c r="L269" s="227"/>
      <c r="M269" s="232"/>
      <c r="N269" s="233"/>
      <c r="O269" s="233"/>
      <c r="P269" s="233"/>
      <c r="Q269" s="233"/>
      <c r="R269" s="233"/>
      <c r="S269" s="233"/>
      <c r="T269" s="234"/>
      <c r="AT269" s="228" t="s">
        <v>145</v>
      </c>
      <c r="AU269" s="228" t="s">
        <v>78</v>
      </c>
      <c r="AV269" s="12" t="s">
        <v>78</v>
      </c>
      <c r="AW269" s="12" t="s">
        <v>33</v>
      </c>
      <c r="AX269" s="12" t="s">
        <v>69</v>
      </c>
      <c r="AY269" s="228" t="s">
        <v>136</v>
      </c>
    </row>
    <row r="270" spans="2:51" s="12" customFormat="1" ht="13.5">
      <c r="B270" s="227"/>
      <c r="D270" s="223" t="s">
        <v>145</v>
      </c>
      <c r="E270" s="228" t="s">
        <v>5</v>
      </c>
      <c r="F270" s="229" t="s">
        <v>384</v>
      </c>
      <c r="H270" s="230">
        <v>2</v>
      </c>
      <c r="I270" s="231"/>
      <c r="L270" s="227"/>
      <c r="M270" s="232"/>
      <c r="N270" s="233"/>
      <c r="O270" s="233"/>
      <c r="P270" s="233"/>
      <c r="Q270" s="233"/>
      <c r="R270" s="233"/>
      <c r="S270" s="233"/>
      <c r="T270" s="234"/>
      <c r="AT270" s="228" t="s">
        <v>145</v>
      </c>
      <c r="AU270" s="228" t="s">
        <v>78</v>
      </c>
      <c r="AV270" s="12" t="s">
        <v>78</v>
      </c>
      <c r="AW270" s="12" t="s">
        <v>33</v>
      </c>
      <c r="AX270" s="12" t="s">
        <v>69</v>
      </c>
      <c r="AY270" s="228" t="s">
        <v>136</v>
      </c>
    </row>
    <row r="271" spans="2:51" s="13" customFormat="1" ht="13.5">
      <c r="B271" s="236"/>
      <c r="D271" s="223" t="s">
        <v>145</v>
      </c>
      <c r="E271" s="237" t="s">
        <v>5</v>
      </c>
      <c r="F271" s="238" t="s">
        <v>385</v>
      </c>
      <c r="H271" s="237" t="s">
        <v>5</v>
      </c>
      <c r="I271" s="239"/>
      <c r="L271" s="236"/>
      <c r="M271" s="240"/>
      <c r="N271" s="241"/>
      <c r="O271" s="241"/>
      <c r="P271" s="241"/>
      <c r="Q271" s="241"/>
      <c r="R271" s="241"/>
      <c r="S271" s="241"/>
      <c r="T271" s="242"/>
      <c r="AT271" s="237" t="s">
        <v>145</v>
      </c>
      <c r="AU271" s="237" t="s">
        <v>78</v>
      </c>
      <c r="AV271" s="13" t="s">
        <v>76</v>
      </c>
      <c r="AW271" s="13" t="s">
        <v>33</v>
      </c>
      <c r="AX271" s="13" t="s">
        <v>69</v>
      </c>
      <c r="AY271" s="237" t="s">
        <v>136</v>
      </c>
    </row>
    <row r="272" spans="2:51" s="12" customFormat="1" ht="13.5">
      <c r="B272" s="227"/>
      <c r="D272" s="223" t="s">
        <v>145</v>
      </c>
      <c r="E272" s="228" t="s">
        <v>5</v>
      </c>
      <c r="F272" s="229" t="s">
        <v>386</v>
      </c>
      <c r="H272" s="230">
        <v>1</v>
      </c>
      <c r="I272" s="231"/>
      <c r="L272" s="227"/>
      <c r="M272" s="232"/>
      <c r="N272" s="233"/>
      <c r="O272" s="233"/>
      <c r="P272" s="233"/>
      <c r="Q272" s="233"/>
      <c r="R272" s="233"/>
      <c r="S272" s="233"/>
      <c r="T272" s="234"/>
      <c r="AT272" s="228" t="s">
        <v>145</v>
      </c>
      <c r="AU272" s="228" t="s">
        <v>78</v>
      </c>
      <c r="AV272" s="12" t="s">
        <v>78</v>
      </c>
      <c r="AW272" s="12" t="s">
        <v>33</v>
      </c>
      <c r="AX272" s="12" t="s">
        <v>69</v>
      </c>
      <c r="AY272" s="228" t="s">
        <v>136</v>
      </c>
    </row>
    <row r="273" spans="2:51" s="12" customFormat="1" ht="13.5">
      <c r="B273" s="227"/>
      <c r="D273" s="223" t="s">
        <v>145</v>
      </c>
      <c r="E273" s="228" t="s">
        <v>5</v>
      </c>
      <c r="F273" s="229" t="s">
        <v>387</v>
      </c>
      <c r="H273" s="230">
        <v>1</v>
      </c>
      <c r="I273" s="231"/>
      <c r="L273" s="227"/>
      <c r="M273" s="232"/>
      <c r="N273" s="233"/>
      <c r="O273" s="233"/>
      <c r="P273" s="233"/>
      <c r="Q273" s="233"/>
      <c r="R273" s="233"/>
      <c r="S273" s="233"/>
      <c r="T273" s="234"/>
      <c r="AT273" s="228" t="s">
        <v>145</v>
      </c>
      <c r="AU273" s="228" t="s">
        <v>78</v>
      </c>
      <c r="AV273" s="12" t="s">
        <v>78</v>
      </c>
      <c r="AW273" s="12" t="s">
        <v>33</v>
      </c>
      <c r="AX273" s="12" t="s">
        <v>69</v>
      </c>
      <c r="AY273" s="228" t="s">
        <v>136</v>
      </c>
    </row>
    <row r="274" spans="2:51" s="12" customFormat="1" ht="13.5">
      <c r="B274" s="227"/>
      <c r="D274" s="223" t="s">
        <v>145</v>
      </c>
      <c r="E274" s="228" t="s">
        <v>5</v>
      </c>
      <c r="F274" s="229" t="s">
        <v>388</v>
      </c>
      <c r="H274" s="230">
        <v>1</v>
      </c>
      <c r="I274" s="231"/>
      <c r="L274" s="227"/>
      <c r="M274" s="232"/>
      <c r="N274" s="233"/>
      <c r="O274" s="233"/>
      <c r="P274" s="233"/>
      <c r="Q274" s="233"/>
      <c r="R274" s="233"/>
      <c r="S274" s="233"/>
      <c r="T274" s="234"/>
      <c r="AT274" s="228" t="s">
        <v>145</v>
      </c>
      <c r="AU274" s="228" t="s">
        <v>78</v>
      </c>
      <c r="AV274" s="12" t="s">
        <v>78</v>
      </c>
      <c r="AW274" s="12" t="s">
        <v>33</v>
      </c>
      <c r="AX274" s="12" t="s">
        <v>69</v>
      </c>
      <c r="AY274" s="228" t="s">
        <v>136</v>
      </c>
    </row>
    <row r="275" spans="2:51" s="12" customFormat="1" ht="13.5">
      <c r="B275" s="227"/>
      <c r="D275" s="223" t="s">
        <v>145</v>
      </c>
      <c r="E275" s="228" t="s">
        <v>5</v>
      </c>
      <c r="F275" s="229" t="s">
        <v>389</v>
      </c>
      <c r="H275" s="230">
        <v>1</v>
      </c>
      <c r="I275" s="231"/>
      <c r="L275" s="227"/>
      <c r="M275" s="232"/>
      <c r="N275" s="233"/>
      <c r="O275" s="233"/>
      <c r="P275" s="233"/>
      <c r="Q275" s="233"/>
      <c r="R275" s="233"/>
      <c r="S275" s="233"/>
      <c r="T275" s="234"/>
      <c r="AT275" s="228" t="s">
        <v>145</v>
      </c>
      <c r="AU275" s="228" t="s">
        <v>78</v>
      </c>
      <c r="AV275" s="12" t="s">
        <v>78</v>
      </c>
      <c r="AW275" s="12" t="s">
        <v>33</v>
      </c>
      <c r="AX275" s="12" t="s">
        <v>69</v>
      </c>
      <c r="AY275" s="228" t="s">
        <v>136</v>
      </c>
    </row>
    <row r="276" spans="2:51" s="12" customFormat="1" ht="13.5">
      <c r="B276" s="227"/>
      <c r="D276" s="223" t="s">
        <v>145</v>
      </c>
      <c r="E276" s="228" t="s">
        <v>5</v>
      </c>
      <c r="F276" s="229" t="s">
        <v>390</v>
      </c>
      <c r="H276" s="230">
        <v>1</v>
      </c>
      <c r="I276" s="231"/>
      <c r="L276" s="227"/>
      <c r="M276" s="232"/>
      <c r="N276" s="233"/>
      <c r="O276" s="233"/>
      <c r="P276" s="233"/>
      <c r="Q276" s="233"/>
      <c r="R276" s="233"/>
      <c r="S276" s="233"/>
      <c r="T276" s="234"/>
      <c r="AT276" s="228" t="s">
        <v>145</v>
      </c>
      <c r="AU276" s="228" t="s">
        <v>78</v>
      </c>
      <c r="AV276" s="12" t="s">
        <v>78</v>
      </c>
      <c r="AW276" s="12" t="s">
        <v>33</v>
      </c>
      <c r="AX276" s="12" t="s">
        <v>69</v>
      </c>
      <c r="AY276" s="228" t="s">
        <v>136</v>
      </c>
    </row>
    <row r="277" spans="2:51" s="12" customFormat="1" ht="13.5">
      <c r="B277" s="227"/>
      <c r="D277" s="223" t="s">
        <v>145</v>
      </c>
      <c r="E277" s="228" t="s">
        <v>5</v>
      </c>
      <c r="F277" s="229" t="s">
        <v>391</v>
      </c>
      <c r="H277" s="230">
        <v>1</v>
      </c>
      <c r="I277" s="231"/>
      <c r="L277" s="227"/>
      <c r="M277" s="232"/>
      <c r="N277" s="233"/>
      <c r="O277" s="233"/>
      <c r="P277" s="233"/>
      <c r="Q277" s="233"/>
      <c r="R277" s="233"/>
      <c r="S277" s="233"/>
      <c r="T277" s="234"/>
      <c r="AT277" s="228" t="s">
        <v>145</v>
      </c>
      <c r="AU277" s="228" t="s">
        <v>78</v>
      </c>
      <c r="AV277" s="12" t="s">
        <v>78</v>
      </c>
      <c r="AW277" s="12" t="s">
        <v>33</v>
      </c>
      <c r="AX277" s="12" t="s">
        <v>69</v>
      </c>
      <c r="AY277" s="228" t="s">
        <v>136</v>
      </c>
    </row>
    <row r="278" spans="2:65" s="1" customFormat="1" ht="16.5" customHeight="1">
      <c r="B278" s="210"/>
      <c r="C278" s="211" t="s">
        <v>392</v>
      </c>
      <c r="D278" s="211" t="s">
        <v>138</v>
      </c>
      <c r="E278" s="212" t="s">
        <v>393</v>
      </c>
      <c r="F278" s="213" t="s">
        <v>394</v>
      </c>
      <c r="G278" s="214" t="s">
        <v>151</v>
      </c>
      <c r="H278" s="215">
        <v>14</v>
      </c>
      <c r="I278" s="216"/>
      <c r="J278" s="217">
        <f>ROUND(I278*H278,2)</f>
        <v>0</v>
      </c>
      <c r="K278" s="213" t="s">
        <v>152</v>
      </c>
      <c r="L278" s="46"/>
      <c r="M278" s="218" t="s">
        <v>5</v>
      </c>
      <c r="N278" s="219" t="s">
        <v>40</v>
      </c>
      <c r="O278" s="47"/>
      <c r="P278" s="220">
        <f>O278*H278</f>
        <v>0</v>
      </c>
      <c r="Q278" s="220">
        <v>0</v>
      </c>
      <c r="R278" s="220">
        <f>Q278*H278</f>
        <v>0</v>
      </c>
      <c r="S278" s="220">
        <v>0</v>
      </c>
      <c r="T278" s="221">
        <f>S278*H278</f>
        <v>0</v>
      </c>
      <c r="AR278" s="24" t="s">
        <v>142</v>
      </c>
      <c r="AT278" s="24" t="s">
        <v>138</v>
      </c>
      <c r="AU278" s="24" t="s">
        <v>78</v>
      </c>
      <c r="AY278" s="24" t="s">
        <v>136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24" t="s">
        <v>76</v>
      </c>
      <c r="BK278" s="222">
        <f>ROUND(I278*H278,2)</f>
        <v>0</v>
      </c>
      <c r="BL278" s="24" t="s">
        <v>142</v>
      </c>
      <c r="BM278" s="24" t="s">
        <v>395</v>
      </c>
    </row>
    <row r="279" spans="2:47" s="1" customFormat="1" ht="13.5">
      <c r="B279" s="46"/>
      <c r="D279" s="223" t="s">
        <v>144</v>
      </c>
      <c r="F279" s="224" t="s">
        <v>394</v>
      </c>
      <c r="I279" s="225"/>
      <c r="L279" s="46"/>
      <c r="M279" s="226"/>
      <c r="N279" s="47"/>
      <c r="O279" s="47"/>
      <c r="P279" s="47"/>
      <c r="Q279" s="47"/>
      <c r="R279" s="47"/>
      <c r="S279" s="47"/>
      <c r="T279" s="85"/>
      <c r="AT279" s="24" t="s">
        <v>144</v>
      </c>
      <c r="AU279" s="24" t="s">
        <v>78</v>
      </c>
    </row>
    <row r="280" spans="2:47" s="1" customFormat="1" ht="13.5">
      <c r="B280" s="46"/>
      <c r="D280" s="223" t="s">
        <v>154</v>
      </c>
      <c r="F280" s="235" t="s">
        <v>396</v>
      </c>
      <c r="I280" s="225"/>
      <c r="L280" s="46"/>
      <c r="M280" s="226"/>
      <c r="N280" s="47"/>
      <c r="O280" s="47"/>
      <c r="P280" s="47"/>
      <c r="Q280" s="47"/>
      <c r="R280" s="47"/>
      <c r="S280" s="47"/>
      <c r="T280" s="85"/>
      <c r="AT280" s="24" t="s">
        <v>154</v>
      </c>
      <c r="AU280" s="24" t="s">
        <v>78</v>
      </c>
    </row>
    <row r="281" spans="2:51" s="13" customFormat="1" ht="13.5">
      <c r="B281" s="236"/>
      <c r="D281" s="223" t="s">
        <v>145</v>
      </c>
      <c r="E281" s="237" t="s">
        <v>5</v>
      </c>
      <c r="F281" s="238" t="s">
        <v>397</v>
      </c>
      <c r="H281" s="237" t="s">
        <v>5</v>
      </c>
      <c r="I281" s="239"/>
      <c r="L281" s="236"/>
      <c r="M281" s="240"/>
      <c r="N281" s="241"/>
      <c r="O281" s="241"/>
      <c r="P281" s="241"/>
      <c r="Q281" s="241"/>
      <c r="R281" s="241"/>
      <c r="S281" s="241"/>
      <c r="T281" s="242"/>
      <c r="AT281" s="237" t="s">
        <v>145</v>
      </c>
      <c r="AU281" s="237" t="s">
        <v>78</v>
      </c>
      <c r="AV281" s="13" t="s">
        <v>76</v>
      </c>
      <c r="AW281" s="13" t="s">
        <v>33</v>
      </c>
      <c r="AX281" s="13" t="s">
        <v>69</v>
      </c>
      <c r="AY281" s="237" t="s">
        <v>136</v>
      </c>
    </row>
    <row r="282" spans="2:51" s="12" customFormat="1" ht="13.5">
      <c r="B282" s="227"/>
      <c r="D282" s="223" t="s">
        <v>145</v>
      </c>
      <c r="E282" s="228" t="s">
        <v>5</v>
      </c>
      <c r="F282" s="229" t="s">
        <v>398</v>
      </c>
      <c r="H282" s="230">
        <v>1</v>
      </c>
      <c r="I282" s="231"/>
      <c r="L282" s="227"/>
      <c r="M282" s="232"/>
      <c r="N282" s="233"/>
      <c r="O282" s="233"/>
      <c r="P282" s="233"/>
      <c r="Q282" s="233"/>
      <c r="R282" s="233"/>
      <c r="S282" s="233"/>
      <c r="T282" s="234"/>
      <c r="AT282" s="228" t="s">
        <v>145</v>
      </c>
      <c r="AU282" s="228" t="s">
        <v>78</v>
      </c>
      <c r="AV282" s="12" t="s">
        <v>78</v>
      </c>
      <c r="AW282" s="12" t="s">
        <v>33</v>
      </c>
      <c r="AX282" s="12" t="s">
        <v>69</v>
      </c>
      <c r="AY282" s="228" t="s">
        <v>136</v>
      </c>
    </row>
    <row r="283" spans="2:51" s="12" customFormat="1" ht="13.5">
      <c r="B283" s="227"/>
      <c r="D283" s="223" t="s">
        <v>145</v>
      </c>
      <c r="E283" s="228" t="s">
        <v>5</v>
      </c>
      <c r="F283" s="229" t="s">
        <v>399</v>
      </c>
      <c r="H283" s="230">
        <v>2</v>
      </c>
      <c r="I283" s="231"/>
      <c r="L283" s="227"/>
      <c r="M283" s="232"/>
      <c r="N283" s="233"/>
      <c r="O283" s="233"/>
      <c r="P283" s="233"/>
      <c r="Q283" s="233"/>
      <c r="R283" s="233"/>
      <c r="S283" s="233"/>
      <c r="T283" s="234"/>
      <c r="AT283" s="228" t="s">
        <v>145</v>
      </c>
      <c r="AU283" s="228" t="s">
        <v>78</v>
      </c>
      <c r="AV283" s="12" t="s">
        <v>78</v>
      </c>
      <c r="AW283" s="12" t="s">
        <v>33</v>
      </c>
      <c r="AX283" s="12" t="s">
        <v>69</v>
      </c>
      <c r="AY283" s="228" t="s">
        <v>136</v>
      </c>
    </row>
    <row r="284" spans="2:51" s="12" customFormat="1" ht="13.5">
      <c r="B284" s="227"/>
      <c r="D284" s="223" t="s">
        <v>145</v>
      </c>
      <c r="E284" s="228" t="s">
        <v>5</v>
      </c>
      <c r="F284" s="229" t="s">
        <v>383</v>
      </c>
      <c r="H284" s="230">
        <v>2</v>
      </c>
      <c r="I284" s="231"/>
      <c r="L284" s="227"/>
      <c r="M284" s="232"/>
      <c r="N284" s="233"/>
      <c r="O284" s="233"/>
      <c r="P284" s="233"/>
      <c r="Q284" s="233"/>
      <c r="R284" s="233"/>
      <c r="S284" s="233"/>
      <c r="T284" s="234"/>
      <c r="AT284" s="228" t="s">
        <v>145</v>
      </c>
      <c r="AU284" s="228" t="s">
        <v>78</v>
      </c>
      <c r="AV284" s="12" t="s">
        <v>78</v>
      </c>
      <c r="AW284" s="12" t="s">
        <v>33</v>
      </c>
      <c r="AX284" s="12" t="s">
        <v>69</v>
      </c>
      <c r="AY284" s="228" t="s">
        <v>136</v>
      </c>
    </row>
    <row r="285" spans="2:51" s="12" customFormat="1" ht="13.5">
      <c r="B285" s="227"/>
      <c r="D285" s="223" t="s">
        <v>145</v>
      </c>
      <c r="E285" s="228" t="s">
        <v>5</v>
      </c>
      <c r="F285" s="229" t="s">
        <v>384</v>
      </c>
      <c r="H285" s="230">
        <v>2</v>
      </c>
      <c r="I285" s="231"/>
      <c r="L285" s="227"/>
      <c r="M285" s="232"/>
      <c r="N285" s="233"/>
      <c r="O285" s="233"/>
      <c r="P285" s="233"/>
      <c r="Q285" s="233"/>
      <c r="R285" s="233"/>
      <c r="S285" s="233"/>
      <c r="T285" s="234"/>
      <c r="AT285" s="228" t="s">
        <v>145</v>
      </c>
      <c r="AU285" s="228" t="s">
        <v>78</v>
      </c>
      <c r="AV285" s="12" t="s">
        <v>78</v>
      </c>
      <c r="AW285" s="12" t="s">
        <v>33</v>
      </c>
      <c r="AX285" s="12" t="s">
        <v>69</v>
      </c>
      <c r="AY285" s="228" t="s">
        <v>136</v>
      </c>
    </row>
    <row r="286" spans="2:51" s="12" customFormat="1" ht="13.5">
      <c r="B286" s="227"/>
      <c r="D286" s="223" t="s">
        <v>145</v>
      </c>
      <c r="E286" s="228" t="s">
        <v>5</v>
      </c>
      <c r="F286" s="229" t="s">
        <v>386</v>
      </c>
      <c r="H286" s="230">
        <v>1</v>
      </c>
      <c r="I286" s="231"/>
      <c r="L286" s="227"/>
      <c r="M286" s="232"/>
      <c r="N286" s="233"/>
      <c r="O286" s="233"/>
      <c r="P286" s="233"/>
      <c r="Q286" s="233"/>
      <c r="R286" s="233"/>
      <c r="S286" s="233"/>
      <c r="T286" s="234"/>
      <c r="AT286" s="228" t="s">
        <v>145</v>
      </c>
      <c r="AU286" s="228" t="s">
        <v>78</v>
      </c>
      <c r="AV286" s="12" t="s">
        <v>78</v>
      </c>
      <c r="AW286" s="12" t="s">
        <v>33</v>
      </c>
      <c r="AX286" s="12" t="s">
        <v>69</v>
      </c>
      <c r="AY286" s="228" t="s">
        <v>136</v>
      </c>
    </row>
    <row r="287" spans="2:51" s="12" customFormat="1" ht="13.5">
      <c r="B287" s="227"/>
      <c r="D287" s="223" t="s">
        <v>145</v>
      </c>
      <c r="E287" s="228" t="s">
        <v>5</v>
      </c>
      <c r="F287" s="229" t="s">
        <v>387</v>
      </c>
      <c r="H287" s="230">
        <v>1</v>
      </c>
      <c r="I287" s="231"/>
      <c r="L287" s="227"/>
      <c r="M287" s="232"/>
      <c r="N287" s="233"/>
      <c r="O287" s="233"/>
      <c r="P287" s="233"/>
      <c r="Q287" s="233"/>
      <c r="R287" s="233"/>
      <c r="S287" s="233"/>
      <c r="T287" s="234"/>
      <c r="AT287" s="228" t="s">
        <v>145</v>
      </c>
      <c r="AU287" s="228" t="s">
        <v>78</v>
      </c>
      <c r="AV287" s="12" t="s">
        <v>78</v>
      </c>
      <c r="AW287" s="12" t="s">
        <v>33</v>
      </c>
      <c r="AX287" s="12" t="s">
        <v>69</v>
      </c>
      <c r="AY287" s="228" t="s">
        <v>136</v>
      </c>
    </row>
    <row r="288" spans="2:51" s="12" customFormat="1" ht="13.5">
      <c r="B288" s="227"/>
      <c r="D288" s="223" t="s">
        <v>145</v>
      </c>
      <c r="E288" s="228" t="s">
        <v>5</v>
      </c>
      <c r="F288" s="229" t="s">
        <v>388</v>
      </c>
      <c r="H288" s="230">
        <v>1</v>
      </c>
      <c r="I288" s="231"/>
      <c r="L288" s="227"/>
      <c r="M288" s="232"/>
      <c r="N288" s="233"/>
      <c r="O288" s="233"/>
      <c r="P288" s="233"/>
      <c r="Q288" s="233"/>
      <c r="R288" s="233"/>
      <c r="S288" s="233"/>
      <c r="T288" s="234"/>
      <c r="AT288" s="228" t="s">
        <v>145</v>
      </c>
      <c r="AU288" s="228" t="s">
        <v>78</v>
      </c>
      <c r="AV288" s="12" t="s">
        <v>78</v>
      </c>
      <c r="AW288" s="12" t="s">
        <v>33</v>
      </c>
      <c r="AX288" s="12" t="s">
        <v>69</v>
      </c>
      <c r="AY288" s="228" t="s">
        <v>136</v>
      </c>
    </row>
    <row r="289" spans="2:51" s="12" customFormat="1" ht="13.5">
      <c r="B289" s="227"/>
      <c r="D289" s="223" t="s">
        <v>145</v>
      </c>
      <c r="E289" s="228" t="s">
        <v>5</v>
      </c>
      <c r="F289" s="229" t="s">
        <v>389</v>
      </c>
      <c r="H289" s="230">
        <v>1</v>
      </c>
      <c r="I289" s="231"/>
      <c r="L289" s="227"/>
      <c r="M289" s="232"/>
      <c r="N289" s="233"/>
      <c r="O289" s="233"/>
      <c r="P289" s="233"/>
      <c r="Q289" s="233"/>
      <c r="R289" s="233"/>
      <c r="S289" s="233"/>
      <c r="T289" s="234"/>
      <c r="AT289" s="228" t="s">
        <v>145</v>
      </c>
      <c r="AU289" s="228" t="s">
        <v>78</v>
      </c>
      <c r="AV289" s="12" t="s">
        <v>78</v>
      </c>
      <c r="AW289" s="12" t="s">
        <v>33</v>
      </c>
      <c r="AX289" s="12" t="s">
        <v>69</v>
      </c>
      <c r="AY289" s="228" t="s">
        <v>136</v>
      </c>
    </row>
    <row r="290" spans="2:51" s="12" customFormat="1" ht="13.5">
      <c r="B290" s="227"/>
      <c r="D290" s="223" t="s">
        <v>145</v>
      </c>
      <c r="E290" s="228" t="s">
        <v>5</v>
      </c>
      <c r="F290" s="229" t="s">
        <v>400</v>
      </c>
      <c r="H290" s="230">
        <v>1</v>
      </c>
      <c r="I290" s="231"/>
      <c r="L290" s="227"/>
      <c r="M290" s="232"/>
      <c r="N290" s="233"/>
      <c r="O290" s="233"/>
      <c r="P290" s="233"/>
      <c r="Q290" s="233"/>
      <c r="R290" s="233"/>
      <c r="S290" s="233"/>
      <c r="T290" s="234"/>
      <c r="AT290" s="228" t="s">
        <v>145</v>
      </c>
      <c r="AU290" s="228" t="s">
        <v>78</v>
      </c>
      <c r="AV290" s="12" t="s">
        <v>78</v>
      </c>
      <c r="AW290" s="12" t="s">
        <v>33</v>
      </c>
      <c r="AX290" s="12" t="s">
        <v>69</v>
      </c>
      <c r="AY290" s="228" t="s">
        <v>136</v>
      </c>
    </row>
    <row r="291" spans="2:51" s="12" customFormat="1" ht="13.5">
      <c r="B291" s="227"/>
      <c r="D291" s="223" t="s">
        <v>145</v>
      </c>
      <c r="E291" s="228" t="s">
        <v>5</v>
      </c>
      <c r="F291" s="229" t="s">
        <v>390</v>
      </c>
      <c r="H291" s="230">
        <v>1</v>
      </c>
      <c r="I291" s="231"/>
      <c r="L291" s="227"/>
      <c r="M291" s="232"/>
      <c r="N291" s="233"/>
      <c r="O291" s="233"/>
      <c r="P291" s="233"/>
      <c r="Q291" s="233"/>
      <c r="R291" s="233"/>
      <c r="S291" s="233"/>
      <c r="T291" s="234"/>
      <c r="AT291" s="228" t="s">
        <v>145</v>
      </c>
      <c r="AU291" s="228" t="s">
        <v>78</v>
      </c>
      <c r="AV291" s="12" t="s">
        <v>78</v>
      </c>
      <c r="AW291" s="12" t="s">
        <v>33</v>
      </c>
      <c r="AX291" s="12" t="s">
        <v>69</v>
      </c>
      <c r="AY291" s="228" t="s">
        <v>136</v>
      </c>
    </row>
    <row r="292" spans="2:51" s="12" customFormat="1" ht="13.5">
      <c r="B292" s="227"/>
      <c r="D292" s="223" t="s">
        <v>145</v>
      </c>
      <c r="E292" s="228" t="s">
        <v>5</v>
      </c>
      <c r="F292" s="229" t="s">
        <v>391</v>
      </c>
      <c r="H292" s="230">
        <v>1</v>
      </c>
      <c r="I292" s="231"/>
      <c r="L292" s="227"/>
      <c r="M292" s="232"/>
      <c r="N292" s="233"/>
      <c r="O292" s="233"/>
      <c r="P292" s="233"/>
      <c r="Q292" s="233"/>
      <c r="R292" s="233"/>
      <c r="S292" s="233"/>
      <c r="T292" s="234"/>
      <c r="AT292" s="228" t="s">
        <v>145</v>
      </c>
      <c r="AU292" s="228" t="s">
        <v>78</v>
      </c>
      <c r="AV292" s="12" t="s">
        <v>78</v>
      </c>
      <c r="AW292" s="12" t="s">
        <v>33</v>
      </c>
      <c r="AX292" s="12" t="s">
        <v>69</v>
      </c>
      <c r="AY292" s="228" t="s">
        <v>136</v>
      </c>
    </row>
    <row r="293" spans="2:65" s="1" customFormat="1" ht="16.5" customHeight="1">
      <c r="B293" s="210"/>
      <c r="C293" s="211" t="s">
        <v>401</v>
      </c>
      <c r="D293" s="211" t="s">
        <v>138</v>
      </c>
      <c r="E293" s="212" t="s">
        <v>402</v>
      </c>
      <c r="F293" s="213" t="s">
        <v>403</v>
      </c>
      <c r="G293" s="214" t="s">
        <v>151</v>
      </c>
      <c r="H293" s="215">
        <v>4</v>
      </c>
      <c r="I293" s="216"/>
      <c r="J293" s="217">
        <f>ROUND(I293*H293,2)</f>
        <v>0</v>
      </c>
      <c r="K293" s="213" t="s">
        <v>152</v>
      </c>
      <c r="L293" s="46"/>
      <c r="M293" s="218" t="s">
        <v>5</v>
      </c>
      <c r="N293" s="219" t="s">
        <v>40</v>
      </c>
      <c r="O293" s="47"/>
      <c r="P293" s="220">
        <f>O293*H293</f>
        <v>0</v>
      </c>
      <c r="Q293" s="220">
        <v>0</v>
      </c>
      <c r="R293" s="220">
        <f>Q293*H293</f>
        <v>0</v>
      </c>
      <c r="S293" s="220">
        <v>0</v>
      </c>
      <c r="T293" s="221">
        <f>S293*H293</f>
        <v>0</v>
      </c>
      <c r="AR293" s="24" t="s">
        <v>142</v>
      </c>
      <c r="AT293" s="24" t="s">
        <v>138</v>
      </c>
      <c r="AU293" s="24" t="s">
        <v>78</v>
      </c>
      <c r="AY293" s="24" t="s">
        <v>136</v>
      </c>
      <c r="BE293" s="222">
        <f>IF(N293="základní",J293,0)</f>
        <v>0</v>
      </c>
      <c r="BF293" s="222">
        <f>IF(N293="snížená",J293,0)</f>
        <v>0</v>
      </c>
      <c r="BG293" s="222">
        <f>IF(N293="zákl. přenesená",J293,0)</f>
        <v>0</v>
      </c>
      <c r="BH293" s="222">
        <f>IF(N293="sníž. přenesená",J293,0)</f>
        <v>0</v>
      </c>
      <c r="BI293" s="222">
        <f>IF(N293="nulová",J293,0)</f>
        <v>0</v>
      </c>
      <c r="BJ293" s="24" t="s">
        <v>76</v>
      </c>
      <c r="BK293" s="222">
        <f>ROUND(I293*H293,2)</f>
        <v>0</v>
      </c>
      <c r="BL293" s="24" t="s">
        <v>142</v>
      </c>
      <c r="BM293" s="24" t="s">
        <v>404</v>
      </c>
    </row>
    <row r="294" spans="2:47" s="1" customFormat="1" ht="13.5">
      <c r="B294" s="46"/>
      <c r="D294" s="223" t="s">
        <v>144</v>
      </c>
      <c r="F294" s="224" t="s">
        <v>403</v>
      </c>
      <c r="I294" s="225"/>
      <c r="L294" s="46"/>
      <c r="M294" s="226"/>
      <c r="N294" s="47"/>
      <c r="O294" s="47"/>
      <c r="P294" s="47"/>
      <c r="Q294" s="47"/>
      <c r="R294" s="47"/>
      <c r="S294" s="47"/>
      <c r="T294" s="85"/>
      <c r="AT294" s="24" t="s">
        <v>144</v>
      </c>
      <c r="AU294" s="24" t="s">
        <v>78</v>
      </c>
    </row>
    <row r="295" spans="2:47" s="1" customFormat="1" ht="13.5">
      <c r="B295" s="46"/>
      <c r="D295" s="223" t="s">
        <v>154</v>
      </c>
      <c r="F295" s="235" t="s">
        <v>375</v>
      </c>
      <c r="I295" s="225"/>
      <c r="L295" s="46"/>
      <c r="M295" s="226"/>
      <c r="N295" s="47"/>
      <c r="O295" s="47"/>
      <c r="P295" s="47"/>
      <c r="Q295" s="47"/>
      <c r="R295" s="47"/>
      <c r="S295" s="47"/>
      <c r="T295" s="85"/>
      <c r="AT295" s="24" t="s">
        <v>154</v>
      </c>
      <c r="AU295" s="24" t="s">
        <v>78</v>
      </c>
    </row>
    <row r="296" spans="2:51" s="12" customFormat="1" ht="13.5">
      <c r="B296" s="227"/>
      <c r="D296" s="223" t="s">
        <v>145</v>
      </c>
      <c r="E296" s="228" t="s">
        <v>5</v>
      </c>
      <c r="F296" s="229" t="s">
        <v>405</v>
      </c>
      <c r="H296" s="230">
        <v>4</v>
      </c>
      <c r="I296" s="231"/>
      <c r="L296" s="227"/>
      <c r="M296" s="232"/>
      <c r="N296" s="233"/>
      <c r="O296" s="233"/>
      <c r="P296" s="233"/>
      <c r="Q296" s="233"/>
      <c r="R296" s="233"/>
      <c r="S296" s="233"/>
      <c r="T296" s="234"/>
      <c r="AT296" s="228" t="s">
        <v>145</v>
      </c>
      <c r="AU296" s="228" t="s">
        <v>78</v>
      </c>
      <c r="AV296" s="12" t="s">
        <v>78</v>
      </c>
      <c r="AW296" s="12" t="s">
        <v>33</v>
      </c>
      <c r="AX296" s="12" t="s">
        <v>76</v>
      </c>
      <c r="AY296" s="228" t="s">
        <v>136</v>
      </c>
    </row>
    <row r="297" spans="2:65" s="1" customFormat="1" ht="16.5" customHeight="1">
      <c r="B297" s="210"/>
      <c r="C297" s="211" t="s">
        <v>406</v>
      </c>
      <c r="D297" s="211" t="s">
        <v>138</v>
      </c>
      <c r="E297" s="212" t="s">
        <v>407</v>
      </c>
      <c r="F297" s="213" t="s">
        <v>408</v>
      </c>
      <c r="G297" s="214" t="s">
        <v>151</v>
      </c>
      <c r="H297" s="215">
        <v>2</v>
      </c>
      <c r="I297" s="216"/>
      <c r="J297" s="217">
        <f>ROUND(I297*H297,2)</f>
        <v>0</v>
      </c>
      <c r="K297" s="213" t="s">
        <v>152</v>
      </c>
      <c r="L297" s="46"/>
      <c r="M297" s="218" t="s">
        <v>5</v>
      </c>
      <c r="N297" s="219" t="s">
        <v>40</v>
      </c>
      <c r="O297" s="47"/>
      <c r="P297" s="220">
        <f>O297*H297</f>
        <v>0</v>
      </c>
      <c r="Q297" s="220">
        <v>0</v>
      </c>
      <c r="R297" s="220">
        <f>Q297*H297</f>
        <v>0</v>
      </c>
      <c r="S297" s="220">
        <v>0</v>
      </c>
      <c r="T297" s="221">
        <f>S297*H297</f>
        <v>0</v>
      </c>
      <c r="AR297" s="24" t="s">
        <v>142</v>
      </c>
      <c r="AT297" s="24" t="s">
        <v>138</v>
      </c>
      <c r="AU297" s="24" t="s">
        <v>78</v>
      </c>
      <c r="AY297" s="24" t="s">
        <v>136</v>
      </c>
      <c r="BE297" s="222">
        <f>IF(N297="základní",J297,0)</f>
        <v>0</v>
      </c>
      <c r="BF297" s="222">
        <f>IF(N297="snížená",J297,0)</f>
        <v>0</v>
      </c>
      <c r="BG297" s="222">
        <f>IF(N297="zákl. přenesená",J297,0)</f>
        <v>0</v>
      </c>
      <c r="BH297" s="222">
        <f>IF(N297="sníž. přenesená",J297,0)</f>
        <v>0</v>
      </c>
      <c r="BI297" s="222">
        <f>IF(N297="nulová",J297,0)</f>
        <v>0</v>
      </c>
      <c r="BJ297" s="24" t="s">
        <v>76</v>
      </c>
      <c r="BK297" s="222">
        <f>ROUND(I297*H297,2)</f>
        <v>0</v>
      </c>
      <c r="BL297" s="24" t="s">
        <v>142</v>
      </c>
      <c r="BM297" s="24" t="s">
        <v>409</v>
      </c>
    </row>
    <row r="298" spans="2:47" s="1" customFormat="1" ht="13.5">
      <c r="B298" s="46"/>
      <c r="D298" s="223" t="s">
        <v>144</v>
      </c>
      <c r="F298" s="224" t="s">
        <v>408</v>
      </c>
      <c r="I298" s="225"/>
      <c r="L298" s="46"/>
      <c r="M298" s="226"/>
      <c r="N298" s="47"/>
      <c r="O298" s="47"/>
      <c r="P298" s="47"/>
      <c r="Q298" s="47"/>
      <c r="R298" s="47"/>
      <c r="S298" s="47"/>
      <c r="T298" s="85"/>
      <c r="AT298" s="24" t="s">
        <v>144</v>
      </c>
      <c r="AU298" s="24" t="s">
        <v>78</v>
      </c>
    </row>
    <row r="299" spans="2:47" s="1" customFormat="1" ht="13.5">
      <c r="B299" s="46"/>
      <c r="D299" s="223" t="s">
        <v>154</v>
      </c>
      <c r="F299" s="235" t="s">
        <v>396</v>
      </c>
      <c r="I299" s="225"/>
      <c r="L299" s="46"/>
      <c r="M299" s="226"/>
      <c r="N299" s="47"/>
      <c r="O299" s="47"/>
      <c r="P299" s="47"/>
      <c r="Q299" s="47"/>
      <c r="R299" s="47"/>
      <c r="S299" s="47"/>
      <c r="T299" s="85"/>
      <c r="AT299" s="24" t="s">
        <v>154</v>
      </c>
      <c r="AU299" s="24" t="s">
        <v>78</v>
      </c>
    </row>
    <row r="300" spans="2:51" s="13" customFormat="1" ht="13.5">
      <c r="B300" s="236"/>
      <c r="D300" s="223" t="s">
        <v>145</v>
      </c>
      <c r="E300" s="237" t="s">
        <v>5</v>
      </c>
      <c r="F300" s="238" t="s">
        <v>397</v>
      </c>
      <c r="H300" s="237" t="s">
        <v>5</v>
      </c>
      <c r="I300" s="239"/>
      <c r="L300" s="236"/>
      <c r="M300" s="240"/>
      <c r="N300" s="241"/>
      <c r="O300" s="241"/>
      <c r="P300" s="241"/>
      <c r="Q300" s="241"/>
      <c r="R300" s="241"/>
      <c r="S300" s="241"/>
      <c r="T300" s="242"/>
      <c r="AT300" s="237" t="s">
        <v>145</v>
      </c>
      <c r="AU300" s="237" t="s">
        <v>78</v>
      </c>
      <c r="AV300" s="13" t="s">
        <v>76</v>
      </c>
      <c r="AW300" s="13" t="s">
        <v>33</v>
      </c>
      <c r="AX300" s="13" t="s">
        <v>69</v>
      </c>
      <c r="AY300" s="237" t="s">
        <v>136</v>
      </c>
    </row>
    <row r="301" spans="2:51" s="12" customFormat="1" ht="13.5">
      <c r="B301" s="227"/>
      <c r="D301" s="223" t="s">
        <v>145</v>
      </c>
      <c r="E301" s="228" t="s">
        <v>5</v>
      </c>
      <c r="F301" s="229" t="s">
        <v>410</v>
      </c>
      <c r="H301" s="230">
        <v>2</v>
      </c>
      <c r="I301" s="231"/>
      <c r="L301" s="227"/>
      <c r="M301" s="232"/>
      <c r="N301" s="233"/>
      <c r="O301" s="233"/>
      <c r="P301" s="233"/>
      <c r="Q301" s="233"/>
      <c r="R301" s="233"/>
      <c r="S301" s="233"/>
      <c r="T301" s="234"/>
      <c r="AT301" s="228" t="s">
        <v>145</v>
      </c>
      <c r="AU301" s="228" t="s">
        <v>78</v>
      </c>
      <c r="AV301" s="12" t="s">
        <v>78</v>
      </c>
      <c r="AW301" s="12" t="s">
        <v>33</v>
      </c>
      <c r="AX301" s="12" t="s">
        <v>69</v>
      </c>
      <c r="AY301" s="228" t="s">
        <v>136</v>
      </c>
    </row>
    <row r="302" spans="2:65" s="1" customFormat="1" ht="16.5" customHeight="1">
      <c r="B302" s="210"/>
      <c r="C302" s="211" t="s">
        <v>411</v>
      </c>
      <c r="D302" s="211" t="s">
        <v>138</v>
      </c>
      <c r="E302" s="212" t="s">
        <v>412</v>
      </c>
      <c r="F302" s="213" t="s">
        <v>413</v>
      </c>
      <c r="G302" s="214" t="s">
        <v>151</v>
      </c>
      <c r="H302" s="215">
        <v>18</v>
      </c>
      <c r="I302" s="216"/>
      <c r="J302" s="217">
        <f>ROUND(I302*H302,2)</f>
        <v>0</v>
      </c>
      <c r="K302" s="213" t="s">
        <v>152</v>
      </c>
      <c r="L302" s="46"/>
      <c r="M302" s="218" t="s">
        <v>5</v>
      </c>
      <c r="N302" s="219" t="s">
        <v>40</v>
      </c>
      <c r="O302" s="47"/>
      <c r="P302" s="220">
        <f>O302*H302</f>
        <v>0</v>
      </c>
      <c r="Q302" s="220">
        <v>0</v>
      </c>
      <c r="R302" s="220">
        <f>Q302*H302</f>
        <v>0</v>
      </c>
      <c r="S302" s="220">
        <v>0</v>
      </c>
      <c r="T302" s="221">
        <f>S302*H302</f>
        <v>0</v>
      </c>
      <c r="AR302" s="24" t="s">
        <v>142</v>
      </c>
      <c r="AT302" s="24" t="s">
        <v>138</v>
      </c>
      <c r="AU302" s="24" t="s">
        <v>78</v>
      </c>
      <c r="AY302" s="24" t="s">
        <v>136</v>
      </c>
      <c r="BE302" s="222">
        <f>IF(N302="základní",J302,0)</f>
        <v>0</v>
      </c>
      <c r="BF302" s="222">
        <f>IF(N302="snížená",J302,0)</f>
        <v>0</v>
      </c>
      <c r="BG302" s="222">
        <f>IF(N302="zákl. přenesená",J302,0)</f>
        <v>0</v>
      </c>
      <c r="BH302" s="222">
        <f>IF(N302="sníž. přenesená",J302,0)</f>
        <v>0</v>
      </c>
      <c r="BI302" s="222">
        <f>IF(N302="nulová",J302,0)</f>
        <v>0</v>
      </c>
      <c r="BJ302" s="24" t="s">
        <v>76</v>
      </c>
      <c r="BK302" s="222">
        <f>ROUND(I302*H302,2)</f>
        <v>0</v>
      </c>
      <c r="BL302" s="24" t="s">
        <v>142</v>
      </c>
      <c r="BM302" s="24" t="s">
        <v>414</v>
      </c>
    </row>
    <row r="303" spans="2:47" s="1" customFormat="1" ht="13.5">
      <c r="B303" s="46"/>
      <c r="D303" s="223" t="s">
        <v>144</v>
      </c>
      <c r="F303" s="224" t="s">
        <v>413</v>
      </c>
      <c r="I303" s="225"/>
      <c r="L303" s="46"/>
      <c r="M303" s="226"/>
      <c r="N303" s="47"/>
      <c r="O303" s="47"/>
      <c r="P303" s="47"/>
      <c r="Q303" s="47"/>
      <c r="R303" s="47"/>
      <c r="S303" s="47"/>
      <c r="T303" s="85"/>
      <c r="AT303" s="24" t="s">
        <v>144</v>
      </c>
      <c r="AU303" s="24" t="s">
        <v>78</v>
      </c>
    </row>
    <row r="304" spans="2:47" s="1" customFormat="1" ht="13.5">
      <c r="B304" s="46"/>
      <c r="D304" s="223" t="s">
        <v>154</v>
      </c>
      <c r="F304" s="235" t="s">
        <v>396</v>
      </c>
      <c r="I304" s="225"/>
      <c r="L304" s="46"/>
      <c r="M304" s="226"/>
      <c r="N304" s="47"/>
      <c r="O304" s="47"/>
      <c r="P304" s="47"/>
      <c r="Q304" s="47"/>
      <c r="R304" s="47"/>
      <c r="S304" s="47"/>
      <c r="T304" s="85"/>
      <c r="AT304" s="24" t="s">
        <v>154</v>
      </c>
      <c r="AU304" s="24" t="s">
        <v>78</v>
      </c>
    </row>
    <row r="305" spans="2:51" s="13" customFormat="1" ht="13.5">
      <c r="B305" s="236"/>
      <c r="D305" s="223" t="s">
        <v>145</v>
      </c>
      <c r="E305" s="237" t="s">
        <v>5</v>
      </c>
      <c r="F305" s="238" t="s">
        <v>397</v>
      </c>
      <c r="H305" s="237" t="s">
        <v>5</v>
      </c>
      <c r="I305" s="239"/>
      <c r="L305" s="236"/>
      <c r="M305" s="240"/>
      <c r="N305" s="241"/>
      <c r="O305" s="241"/>
      <c r="P305" s="241"/>
      <c r="Q305" s="241"/>
      <c r="R305" s="241"/>
      <c r="S305" s="241"/>
      <c r="T305" s="242"/>
      <c r="AT305" s="237" t="s">
        <v>145</v>
      </c>
      <c r="AU305" s="237" t="s">
        <v>78</v>
      </c>
      <c r="AV305" s="13" t="s">
        <v>76</v>
      </c>
      <c r="AW305" s="13" t="s">
        <v>33</v>
      </c>
      <c r="AX305" s="13" t="s">
        <v>69</v>
      </c>
      <c r="AY305" s="237" t="s">
        <v>136</v>
      </c>
    </row>
    <row r="306" spans="2:51" s="12" customFormat="1" ht="13.5">
      <c r="B306" s="227"/>
      <c r="D306" s="223" t="s">
        <v>145</v>
      </c>
      <c r="E306" s="228" t="s">
        <v>5</v>
      </c>
      <c r="F306" s="229" t="s">
        <v>398</v>
      </c>
      <c r="H306" s="230">
        <v>1</v>
      </c>
      <c r="I306" s="231"/>
      <c r="L306" s="227"/>
      <c r="M306" s="232"/>
      <c r="N306" s="233"/>
      <c r="O306" s="233"/>
      <c r="P306" s="233"/>
      <c r="Q306" s="233"/>
      <c r="R306" s="233"/>
      <c r="S306" s="233"/>
      <c r="T306" s="234"/>
      <c r="AT306" s="228" t="s">
        <v>145</v>
      </c>
      <c r="AU306" s="228" t="s">
        <v>78</v>
      </c>
      <c r="AV306" s="12" t="s">
        <v>78</v>
      </c>
      <c r="AW306" s="12" t="s">
        <v>33</v>
      </c>
      <c r="AX306" s="12" t="s">
        <v>69</v>
      </c>
      <c r="AY306" s="228" t="s">
        <v>136</v>
      </c>
    </row>
    <row r="307" spans="2:51" s="12" customFormat="1" ht="13.5">
      <c r="B307" s="227"/>
      <c r="D307" s="223" t="s">
        <v>145</v>
      </c>
      <c r="E307" s="228" t="s">
        <v>5</v>
      </c>
      <c r="F307" s="229" t="s">
        <v>383</v>
      </c>
      <c r="H307" s="230">
        <v>2</v>
      </c>
      <c r="I307" s="231"/>
      <c r="L307" s="227"/>
      <c r="M307" s="232"/>
      <c r="N307" s="233"/>
      <c r="O307" s="233"/>
      <c r="P307" s="233"/>
      <c r="Q307" s="233"/>
      <c r="R307" s="233"/>
      <c r="S307" s="233"/>
      <c r="T307" s="234"/>
      <c r="AT307" s="228" t="s">
        <v>145</v>
      </c>
      <c r="AU307" s="228" t="s">
        <v>78</v>
      </c>
      <c r="AV307" s="12" t="s">
        <v>78</v>
      </c>
      <c r="AW307" s="12" t="s">
        <v>33</v>
      </c>
      <c r="AX307" s="12" t="s">
        <v>69</v>
      </c>
      <c r="AY307" s="228" t="s">
        <v>136</v>
      </c>
    </row>
    <row r="308" spans="2:51" s="12" customFormat="1" ht="13.5">
      <c r="B308" s="227"/>
      <c r="D308" s="223" t="s">
        <v>145</v>
      </c>
      <c r="E308" s="228" t="s">
        <v>5</v>
      </c>
      <c r="F308" s="229" t="s">
        <v>384</v>
      </c>
      <c r="H308" s="230">
        <v>2</v>
      </c>
      <c r="I308" s="231"/>
      <c r="L308" s="227"/>
      <c r="M308" s="232"/>
      <c r="N308" s="233"/>
      <c r="O308" s="233"/>
      <c r="P308" s="233"/>
      <c r="Q308" s="233"/>
      <c r="R308" s="233"/>
      <c r="S308" s="233"/>
      <c r="T308" s="234"/>
      <c r="AT308" s="228" t="s">
        <v>145</v>
      </c>
      <c r="AU308" s="228" t="s">
        <v>78</v>
      </c>
      <c r="AV308" s="12" t="s">
        <v>78</v>
      </c>
      <c r="AW308" s="12" t="s">
        <v>33</v>
      </c>
      <c r="AX308" s="12" t="s">
        <v>69</v>
      </c>
      <c r="AY308" s="228" t="s">
        <v>136</v>
      </c>
    </row>
    <row r="309" spans="2:51" s="12" customFormat="1" ht="13.5">
      <c r="B309" s="227"/>
      <c r="D309" s="223" t="s">
        <v>145</v>
      </c>
      <c r="E309" s="228" t="s">
        <v>5</v>
      </c>
      <c r="F309" s="229" t="s">
        <v>386</v>
      </c>
      <c r="H309" s="230">
        <v>1</v>
      </c>
      <c r="I309" s="231"/>
      <c r="L309" s="227"/>
      <c r="M309" s="232"/>
      <c r="N309" s="233"/>
      <c r="O309" s="233"/>
      <c r="P309" s="233"/>
      <c r="Q309" s="233"/>
      <c r="R309" s="233"/>
      <c r="S309" s="233"/>
      <c r="T309" s="234"/>
      <c r="AT309" s="228" t="s">
        <v>145</v>
      </c>
      <c r="AU309" s="228" t="s">
        <v>78</v>
      </c>
      <c r="AV309" s="12" t="s">
        <v>78</v>
      </c>
      <c r="AW309" s="12" t="s">
        <v>33</v>
      </c>
      <c r="AX309" s="12" t="s">
        <v>69</v>
      </c>
      <c r="AY309" s="228" t="s">
        <v>136</v>
      </c>
    </row>
    <row r="310" spans="2:51" s="12" customFormat="1" ht="13.5">
      <c r="B310" s="227"/>
      <c r="D310" s="223" t="s">
        <v>145</v>
      </c>
      <c r="E310" s="228" t="s">
        <v>5</v>
      </c>
      <c r="F310" s="229" t="s">
        <v>387</v>
      </c>
      <c r="H310" s="230">
        <v>1</v>
      </c>
      <c r="I310" s="231"/>
      <c r="L310" s="227"/>
      <c r="M310" s="232"/>
      <c r="N310" s="233"/>
      <c r="O310" s="233"/>
      <c r="P310" s="233"/>
      <c r="Q310" s="233"/>
      <c r="R310" s="233"/>
      <c r="S310" s="233"/>
      <c r="T310" s="234"/>
      <c r="AT310" s="228" t="s">
        <v>145</v>
      </c>
      <c r="AU310" s="228" t="s">
        <v>78</v>
      </c>
      <c r="AV310" s="12" t="s">
        <v>78</v>
      </c>
      <c r="AW310" s="12" t="s">
        <v>33</v>
      </c>
      <c r="AX310" s="12" t="s">
        <v>69</v>
      </c>
      <c r="AY310" s="228" t="s">
        <v>136</v>
      </c>
    </row>
    <row r="311" spans="2:51" s="12" customFormat="1" ht="13.5">
      <c r="B311" s="227"/>
      <c r="D311" s="223" t="s">
        <v>145</v>
      </c>
      <c r="E311" s="228" t="s">
        <v>5</v>
      </c>
      <c r="F311" s="229" t="s">
        <v>388</v>
      </c>
      <c r="H311" s="230">
        <v>1</v>
      </c>
      <c r="I311" s="231"/>
      <c r="L311" s="227"/>
      <c r="M311" s="232"/>
      <c r="N311" s="233"/>
      <c r="O311" s="233"/>
      <c r="P311" s="233"/>
      <c r="Q311" s="233"/>
      <c r="R311" s="233"/>
      <c r="S311" s="233"/>
      <c r="T311" s="234"/>
      <c r="AT311" s="228" t="s">
        <v>145</v>
      </c>
      <c r="AU311" s="228" t="s">
        <v>78</v>
      </c>
      <c r="AV311" s="12" t="s">
        <v>78</v>
      </c>
      <c r="AW311" s="12" t="s">
        <v>33</v>
      </c>
      <c r="AX311" s="12" t="s">
        <v>69</v>
      </c>
      <c r="AY311" s="228" t="s">
        <v>136</v>
      </c>
    </row>
    <row r="312" spans="2:51" s="12" customFormat="1" ht="13.5">
      <c r="B312" s="227"/>
      <c r="D312" s="223" t="s">
        <v>145</v>
      </c>
      <c r="E312" s="228" t="s">
        <v>5</v>
      </c>
      <c r="F312" s="229" t="s">
        <v>389</v>
      </c>
      <c r="H312" s="230">
        <v>1</v>
      </c>
      <c r="I312" s="231"/>
      <c r="L312" s="227"/>
      <c r="M312" s="232"/>
      <c r="N312" s="233"/>
      <c r="O312" s="233"/>
      <c r="P312" s="233"/>
      <c r="Q312" s="233"/>
      <c r="R312" s="233"/>
      <c r="S312" s="233"/>
      <c r="T312" s="234"/>
      <c r="AT312" s="228" t="s">
        <v>145</v>
      </c>
      <c r="AU312" s="228" t="s">
        <v>78</v>
      </c>
      <c r="AV312" s="12" t="s">
        <v>78</v>
      </c>
      <c r="AW312" s="12" t="s">
        <v>33</v>
      </c>
      <c r="AX312" s="12" t="s">
        <v>69</v>
      </c>
      <c r="AY312" s="228" t="s">
        <v>136</v>
      </c>
    </row>
    <row r="313" spans="2:51" s="12" customFormat="1" ht="13.5">
      <c r="B313" s="227"/>
      <c r="D313" s="223" t="s">
        <v>145</v>
      </c>
      <c r="E313" s="228" t="s">
        <v>5</v>
      </c>
      <c r="F313" s="229" t="s">
        <v>399</v>
      </c>
      <c r="H313" s="230">
        <v>2</v>
      </c>
      <c r="I313" s="231"/>
      <c r="L313" s="227"/>
      <c r="M313" s="232"/>
      <c r="N313" s="233"/>
      <c r="O313" s="233"/>
      <c r="P313" s="233"/>
      <c r="Q313" s="233"/>
      <c r="R313" s="233"/>
      <c r="S313" s="233"/>
      <c r="T313" s="234"/>
      <c r="AT313" s="228" t="s">
        <v>145</v>
      </c>
      <c r="AU313" s="228" t="s">
        <v>78</v>
      </c>
      <c r="AV313" s="12" t="s">
        <v>78</v>
      </c>
      <c r="AW313" s="12" t="s">
        <v>33</v>
      </c>
      <c r="AX313" s="12" t="s">
        <v>69</v>
      </c>
      <c r="AY313" s="228" t="s">
        <v>136</v>
      </c>
    </row>
    <row r="314" spans="2:51" s="12" customFormat="1" ht="13.5">
      <c r="B314" s="227"/>
      <c r="D314" s="223" t="s">
        <v>145</v>
      </c>
      <c r="E314" s="228" t="s">
        <v>5</v>
      </c>
      <c r="F314" s="229" t="s">
        <v>400</v>
      </c>
      <c r="H314" s="230">
        <v>1</v>
      </c>
      <c r="I314" s="231"/>
      <c r="L314" s="227"/>
      <c r="M314" s="232"/>
      <c r="N314" s="233"/>
      <c r="O314" s="233"/>
      <c r="P314" s="233"/>
      <c r="Q314" s="233"/>
      <c r="R314" s="233"/>
      <c r="S314" s="233"/>
      <c r="T314" s="234"/>
      <c r="AT314" s="228" t="s">
        <v>145</v>
      </c>
      <c r="AU314" s="228" t="s">
        <v>78</v>
      </c>
      <c r="AV314" s="12" t="s">
        <v>78</v>
      </c>
      <c r="AW314" s="12" t="s">
        <v>33</v>
      </c>
      <c r="AX314" s="12" t="s">
        <v>69</v>
      </c>
      <c r="AY314" s="228" t="s">
        <v>136</v>
      </c>
    </row>
    <row r="315" spans="2:51" s="12" customFormat="1" ht="13.5">
      <c r="B315" s="227"/>
      <c r="D315" s="223" t="s">
        <v>145</v>
      </c>
      <c r="E315" s="228" t="s">
        <v>5</v>
      </c>
      <c r="F315" s="229" t="s">
        <v>390</v>
      </c>
      <c r="H315" s="230">
        <v>1</v>
      </c>
      <c r="I315" s="231"/>
      <c r="L315" s="227"/>
      <c r="M315" s="232"/>
      <c r="N315" s="233"/>
      <c r="O315" s="233"/>
      <c r="P315" s="233"/>
      <c r="Q315" s="233"/>
      <c r="R315" s="233"/>
      <c r="S315" s="233"/>
      <c r="T315" s="234"/>
      <c r="AT315" s="228" t="s">
        <v>145</v>
      </c>
      <c r="AU315" s="228" t="s">
        <v>78</v>
      </c>
      <c r="AV315" s="12" t="s">
        <v>78</v>
      </c>
      <c r="AW315" s="12" t="s">
        <v>33</v>
      </c>
      <c r="AX315" s="12" t="s">
        <v>69</v>
      </c>
      <c r="AY315" s="228" t="s">
        <v>136</v>
      </c>
    </row>
    <row r="316" spans="2:51" s="12" customFormat="1" ht="13.5">
      <c r="B316" s="227"/>
      <c r="D316" s="223" t="s">
        <v>145</v>
      </c>
      <c r="E316" s="228" t="s">
        <v>5</v>
      </c>
      <c r="F316" s="229" t="s">
        <v>391</v>
      </c>
      <c r="H316" s="230">
        <v>1</v>
      </c>
      <c r="I316" s="231"/>
      <c r="L316" s="227"/>
      <c r="M316" s="232"/>
      <c r="N316" s="233"/>
      <c r="O316" s="233"/>
      <c r="P316" s="233"/>
      <c r="Q316" s="233"/>
      <c r="R316" s="233"/>
      <c r="S316" s="233"/>
      <c r="T316" s="234"/>
      <c r="AT316" s="228" t="s">
        <v>145</v>
      </c>
      <c r="AU316" s="228" t="s">
        <v>78</v>
      </c>
      <c r="AV316" s="12" t="s">
        <v>78</v>
      </c>
      <c r="AW316" s="12" t="s">
        <v>33</v>
      </c>
      <c r="AX316" s="12" t="s">
        <v>69</v>
      </c>
      <c r="AY316" s="228" t="s">
        <v>136</v>
      </c>
    </row>
    <row r="317" spans="2:51" s="12" customFormat="1" ht="13.5">
      <c r="B317" s="227"/>
      <c r="D317" s="223" t="s">
        <v>145</v>
      </c>
      <c r="E317" s="228" t="s">
        <v>5</v>
      </c>
      <c r="F317" s="229" t="s">
        <v>415</v>
      </c>
      <c r="H317" s="230">
        <v>4</v>
      </c>
      <c r="I317" s="231"/>
      <c r="L317" s="227"/>
      <c r="M317" s="232"/>
      <c r="N317" s="233"/>
      <c r="O317" s="233"/>
      <c r="P317" s="233"/>
      <c r="Q317" s="233"/>
      <c r="R317" s="233"/>
      <c r="S317" s="233"/>
      <c r="T317" s="234"/>
      <c r="AT317" s="228" t="s">
        <v>145</v>
      </c>
      <c r="AU317" s="228" t="s">
        <v>78</v>
      </c>
      <c r="AV317" s="12" t="s">
        <v>78</v>
      </c>
      <c r="AW317" s="12" t="s">
        <v>33</v>
      </c>
      <c r="AX317" s="12" t="s">
        <v>69</v>
      </c>
      <c r="AY317" s="228" t="s">
        <v>136</v>
      </c>
    </row>
    <row r="318" spans="2:65" s="1" customFormat="1" ht="16.5" customHeight="1">
      <c r="B318" s="210"/>
      <c r="C318" s="211" t="s">
        <v>416</v>
      </c>
      <c r="D318" s="211" t="s">
        <v>138</v>
      </c>
      <c r="E318" s="212" t="s">
        <v>417</v>
      </c>
      <c r="F318" s="213" t="s">
        <v>418</v>
      </c>
      <c r="G318" s="214" t="s">
        <v>151</v>
      </c>
      <c r="H318" s="215">
        <v>39</v>
      </c>
      <c r="I318" s="216"/>
      <c r="J318" s="217">
        <f>ROUND(I318*H318,2)</f>
        <v>0</v>
      </c>
      <c r="K318" s="213" t="s">
        <v>152</v>
      </c>
      <c r="L318" s="46"/>
      <c r="M318" s="218" t="s">
        <v>5</v>
      </c>
      <c r="N318" s="219" t="s">
        <v>40</v>
      </c>
      <c r="O318" s="47"/>
      <c r="P318" s="220">
        <f>O318*H318</f>
        <v>0</v>
      </c>
      <c r="Q318" s="220">
        <v>0</v>
      </c>
      <c r="R318" s="220">
        <f>Q318*H318</f>
        <v>0</v>
      </c>
      <c r="S318" s="220">
        <v>0</v>
      </c>
      <c r="T318" s="221">
        <f>S318*H318</f>
        <v>0</v>
      </c>
      <c r="AR318" s="24" t="s">
        <v>142</v>
      </c>
      <c r="AT318" s="24" t="s">
        <v>138</v>
      </c>
      <c r="AU318" s="24" t="s">
        <v>78</v>
      </c>
      <c r="AY318" s="24" t="s">
        <v>136</v>
      </c>
      <c r="BE318" s="222">
        <f>IF(N318="základní",J318,0)</f>
        <v>0</v>
      </c>
      <c r="BF318" s="222">
        <f>IF(N318="snížená",J318,0)</f>
        <v>0</v>
      </c>
      <c r="BG318" s="222">
        <f>IF(N318="zákl. přenesená",J318,0)</f>
        <v>0</v>
      </c>
      <c r="BH318" s="222">
        <f>IF(N318="sníž. přenesená",J318,0)</f>
        <v>0</v>
      </c>
      <c r="BI318" s="222">
        <f>IF(N318="nulová",J318,0)</f>
        <v>0</v>
      </c>
      <c r="BJ318" s="24" t="s">
        <v>76</v>
      </c>
      <c r="BK318" s="222">
        <f>ROUND(I318*H318,2)</f>
        <v>0</v>
      </c>
      <c r="BL318" s="24" t="s">
        <v>142</v>
      </c>
      <c r="BM318" s="24" t="s">
        <v>419</v>
      </c>
    </row>
    <row r="319" spans="2:47" s="1" customFormat="1" ht="13.5">
      <c r="B319" s="46"/>
      <c r="D319" s="223" t="s">
        <v>144</v>
      </c>
      <c r="F319" s="224" t="s">
        <v>418</v>
      </c>
      <c r="I319" s="225"/>
      <c r="L319" s="46"/>
      <c r="M319" s="226"/>
      <c r="N319" s="47"/>
      <c r="O319" s="47"/>
      <c r="P319" s="47"/>
      <c r="Q319" s="47"/>
      <c r="R319" s="47"/>
      <c r="S319" s="47"/>
      <c r="T319" s="85"/>
      <c r="AT319" s="24" t="s">
        <v>144</v>
      </c>
      <c r="AU319" s="24" t="s">
        <v>78</v>
      </c>
    </row>
    <row r="320" spans="2:47" s="1" customFormat="1" ht="13.5">
      <c r="B320" s="46"/>
      <c r="D320" s="223" t="s">
        <v>154</v>
      </c>
      <c r="F320" s="235" t="s">
        <v>420</v>
      </c>
      <c r="I320" s="225"/>
      <c r="L320" s="46"/>
      <c r="M320" s="226"/>
      <c r="N320" s="47"/>
      <c r="O320" s="47"/>
      <c r="P320" s="47"/>
      <c r="Q320" s="47"/>
      <c r="R320" s="47"/>
      <c r="S320" s="47"/>
      <c r="T320" s="85"/>
      <c r="AT320" s="24" t="s">
        <v>154</v>
      </c>
      <c r="AU320" s="24" t="s">
        <v>78</v>
      </c>
    </row>
    <row r="321" spans="2:51" s="13" customFormat="1" ht="13.5">
      <c r="B321" s="236"/>
      <c r="D321" s="223" t="s">
        <v>145</v>
      </c>
      <c r="E321" s="237" t="s">
        <v>5</v>
      </c>
      <c r="F321" s="238" t="s">
        <v>376</v>
      </c>
      <c r="H321" s="237" t="s">
        <v>5</v>
      </c>
      <c r="I321" s="239"/>
      <c r="L321" s="236"/>
      <c r="M321" s="240"/>
      <c r="N321" s="241"/>
      <c r="O321" s="241"/>
      <c r="P321" s="241"/>
      <c r="Q321" s="241"/>
      <c r="R321" s="241"/>
      <c r="S321" s="241"/>
      <c r="T321" s="242"/>
      <c r="AT321" s="237" t="s">
        <v>145</v>
      </c>
      <c r="AU321" s="237" t="s">
        <v>78</v>
      </c>
      <c r="AV321" s="13" t="s">
        <v>76</v>
      </c>
      <c r="AW321" s="13" t="s">
        <v>33</v>
      </c>
      <c r="AX321" s="13" t="s">
        <v>69</v>
      </c>
      <c r="AY321" s="237" t="s">
        <v>136</v>
      </c>
    </row>
    <row r="322" spans="2:51" s="12" customFormat="1" ht="13.5">
      <c r="B322" s="227"/>
      <c r="D322" s="223" t="s">
        <v>145</v>
      </c>
      <c r="E322" s="228" t="s">
        <v>5</v>
      </c>
      <c r="F322" s="229" t="s">
        <v>377</v>
      </c>
      <c r="H322" s="230">
        <v>4</v>
      </c>
      <c r="I322" s="231"/>
      <c r="L322" s="227"/>
      <c r="M322" s="232"/>
      <c r="N322" s="233"/>
      <c r="O322" s="233"/>
      <c r="P322" s="233"/>
      <c r="Q322" s="233"/>
      <c r="R322" s="233"/>
      <c r="S322" s="233"/>
      <c r="T322" s="234"/>
      <c r="AT322" s="228" t="s">
        <v>145</v>
      </c>
      <c r="AU322" s="228" t="s">
        <v>78</v>
      </c>
      <c r="AV322" s="12" t="s">
        <v>78</v>
      </c>
      <c r="AW322" s="12" t="s">
        <v>33</v>
      </c>
      <c r="AX322" s="12" t="s">
        <v>69</v>
      </c>
      <c r="AY322" s="228" t="s">
        <v>136</v>
      </c>
    </row>
    <row r="323" spans="2:51" s="12" customFormat="1" ht="13.5">
      <c r="B323" s="227"/>
      <c r="D323" s="223" t="s">
        <v>145</v>
      </c>
      <c r="E323" s="228" t="s">
        <v>5</v>
      </c>
      <c r="F323" s="229" t="s">
        <v>378</v>
      </c>
      <c r="H323" s="230">
        <v>4</v>
      </c>
      <c r="I323" s="231"/>
      <c r="L323" s="227"/>
      <c r="M323" s="232"/>
      <c r="N323" s="233"/>
      <c r="O323" s="233"/>
      <c r="P323" s="233"/>
      <c r="Q323" s="233"/>
      <c r="R323" s="233"/>
      <c r="S323" s="233"/>
      <c r="T323" s="234"/>
      <c r="AT323" s="228" t="s">
        <v>145</v>
      </c>
      <c r="AU323" s="228" t="s">
        <v>78</v>
      </c>
      <c r="AV323" s="12" t="s">
        <v>78</v>
      </c>
      <c r="AW323" s="12" t="s">
        <v>33</v>
      </c>
      <c r="AX323" s="12" t="s">
        <v>69</v>
      </c>
      <c r="AY323" s="228" t="s">
        <v>136</v>
      </c>
    </row>
    <row r="324" spans="2:51" s="12" customFormat="1" ht="13.5">
      <c r="B324" s="227"/>
      <c r="D324" s="223" t="s">
        <v>145</v>
      </c>
      <c r="E324" s="228" t="s">
        <v>5</v>
      </c>
      <c r="F324" s="229" t="s">
        <v>379</v>
      </c>
      <c r="H324" s="230">
        <v>5</v>
      </c>
      <c r="I324" s="231"/>
      <c r="L324" s="227"/>
      <c r="M324" s="232"/>
      <c r="N324" s="233"/>
      <c r="O324" s="233"/>
      <c r="P324" s="233"/>
      <c r="Q324" s="233"/>
      <c r="R324" s="233"/>
      <c r="S324" s="233"/>
      <c r="T324" s="234"/>
      <c r="AT324" s="228" t="s">
        <v>145</v>
      </c>
      <c r="AU324" s="228" t="s">
        <v>78</v>
      </c>
      <c r="AV324" s="12" t="s">
        <v>78</v>
      </c>
      <c r="AW324" s="12" t="s">
        <v>33</v>
      </c>
      <c r="AX324" s="12" t="s">
        <v>69</v>
      </c>
      <c r="AY324" s="228" t="s">
        <v>136</v>
      </c>
    </row>
    <row r="325" spans="2:51" s="12" customFormat="1" ht="13.5">
      <c r="B325" s="227"/>
      <c r="D325" s="223" t="s">
        <v>145</v>
      </c>
      <c r="E325" s="228" t="s">
        <v>5</v>
      </c>
      <c r="F325" s="229" t="s">
        <v>380</v>
      </c>
      <c r="H325" s="230">
        <v>4</v>
      </c>
      <c r="I325" s="231"/>
      <c r="L325" s="227"/>
      <c r="M325" s="232"/>
      <c r="N325" s="233"/>
      <c r="O325" s="233"/>
      <c r="P325" s="233"/>
      <c r="Q325" s="233"/>
      <c r="R325" s="233"/>
      <c r="S325" s="233"/>
      <c r="T325" s="234"/>
      <c r="AT325" s="228" t="s">
        <v>145</v>
      </c>
      <c r="AU325" s="228" t="s">
        <v>78</v>
      </c>
      <c r="AV325" s="12" t="s">
        <v>78</v>
      </c>
      <c r="AW325" s="12" t="s">
        <v>33</v>
      </c>
      <c r="AX325" s="12" t="s">
        <v>69</v>
      </c>
      <c r="AY325" s="228" t="s">
        <v>136</v>
      </c>
    </row>
    <row r="326" spans="2:51" s="12" customFormat="1" ht="13.5">
      <c r="B326" s="227"/>
      <c r="D326" s="223" t="s">
        <v>145</v>
      </c>
      <c r="E326" s="228" t="s">
        <v>5</v>
      </c>
      <c r="F326" s="229" t="s">
        <v>381</v>
      </c>
      <c r="H326" s="230">
        <v>3</v>
      </c>
      <c r="I326" s="231"/>
      <c r="L326" s="227"/>
      <c r="M326" s="232"/>
      <c r="N326" s="233"/>
      <c r="O326" s="233"/>
      <c r="P326" s="233"/>
      <c r="Q326" s="233"/>
      <c r="R326" s="233"/>
      <c r="S326" s="233"/>
      <c r="T326" s="234"/>
      <c r="AT326" s="228" t="s">
        <v>145</v>
      </c>
      <c r="AU326" s="228" t="s">
        <v>78</v>
      </c>
      <c r="AV326" s="12" t="s">
        <v>78</v>
      </c>
      <c r="AW326" s="12" t="s">
        <v>33</v>
      </c>
      <c r="AX326" s="12" t="s">
        <v>69</v>
      </c>
      <c r="AY326" s="228" t="s">
        <v>136</v>
      </c>
    </row>
    <row r="327" spans="2:51" s="12" customFormat="1" ht="13.5">
      <c r="B327" s="227"/>
      <c r="D327" s="223" t="s">
        <v>145</v>
      </c>
      <c r="E327" s="228" t="s">
        <v>5</v>
      </c>
      <c r="F327" s="229" t="s">
        <v>382</v>
      </c>
      <c r="H327" s="230">
        <v>1</v>
      </c>
      <c r="I327" s="231"/>
      <c r="L327" s="227"/>
      <c r="M327" s="232"/>
      <c r="N327" s="233"/>
      <c r="O327" s="233"/>
      <c r="P327" s="233"/>
      <c r="Q327" s="233"/>
      <c r="R327" s="233"/>
      <c r="S327" s="233"/>
      <c r="T327" s="234"/>
      <c r="AT327" s="228" t="s">
        <v>145</v>
      </c>
      <c r="AU327" s="228" t="s">
        <v>78</v>
      </c>
      <c r="AV327" s="12" t="s">
        <v>78</v>
      </c>
      <c r="AW327" s="12" t="s">
        <v>33</v>
      </c>
      <c r="AX327" s="12" t="s">
        <v>69</v>
      </c>
      <c r="AY327" s="228" t="s">
        <v>136</v>
      </c>
    </row>
    <row r="328" spans="2:51" s="12" customFormat="1" ht="13.5">
      <c r="B328" s="227"/>
      <c r="D328" s="223" t="s">
        <v>145</v>
      </c>
      <c r="E328" s="228" t="s">
        <v>5</v>
      </c>
      <c r="F328" s="229" t="s">
        <v>383</v>
      </c>
      <c r="H328" s="230">
        <v>2</v>
      </c>
      <c r="I328" s="231"/>
      <c r="L328" s="227"/>
      <c r="M328" s="232"/>
      <c r="N328" s="233"/>
      <c r="O328" s="233"/>
      <c r="P328" s="233"/>
      <c r="Q328" s="233"/>
      <c r="R328" s="233"/>
      <c r="S328" s="233"/>
      <c r="T328" s="234"/>
      <c r="AT328" s="228" t="s">
        <v>145</v>
      </c>
      <c r="AU328" s="228" t="s">
        <v>78</v>
      </c>
      <c r="AV328" s="12" t="s">
        <v>78</v>
      </c>
      <c r="AW328" s="12" t="s">
        <v>33</v>
      </c>
      <c r="AX328" s="12" t="s">
        <v>69</v>
      </c>
      <c r="AY328" s="228" t="s">
        <v>136</v>
      </c>
    </row>
    <row r="329" spans="2:51" s="12" customFormat="1" ht="13.5">
      <c r="B329" s="227"/>
      <c r="D329" s="223" t="s">
        <v>145</v>
      </c>
      <c r="E329" s="228" t="s">
        <v>5</v>
      </c>
      <c r="F329" s="229" t="s">
        <v>384</v>
      </c>
      <c r="H329" s="230">
        <v>2</v>
      </c>
      <c r="I329" s="231"/>
      <c r="L329" s="227"/>
      <c r="M329" s="232"/>
      <c r="N329" s="233"/>
      <c r="O329" s="233"/>
      <c r="P329" s="233"/>
      <c r="Q329" s="233"/>
      <c r="R329" s="233"/>
      <c r="S329" s="233"/>
      <c r="T329" s="234"/>
      <c r="AT329" s="228" t="s">
        <v>145</v>
      </c>
      <c r="AU329" s="228" t="s">
        <v>78</v>
      </c>
      <c r="AV329" s="12" t="s">
        <v>78</v>
      </c>
      <c r="AW329" s="12" t="s">
        <v>33</v>
      </c>
      <c r="AX329" s="12" t="s">
        <v>69</v>
      </c>
      <c r="AY329" s="228" t="s">
        <v>136</v>
      </c>
    </row>
    <row r="330" spans="2:51" s="12" customFormat="1" ht="13.5">
      <c r="B330" s="227"/>
      <c r="D330" s="223" t="s">
        <v>145</v>
      </c>
      <c r="E330" s="228" t="s">
        <v>5</v>
      </c>
      <c r="F330" s="229" t="s">
        <v>421</v>
      </c>
      <c r="H330" s="230">
        <v>8</v>
      </c>
      <c r="I330" s="231"/>
      <c r="L330" s="227"/>
      <c r="M330" s="232"/>
      <c r="N330" s="233"/>
      <c r="O330" s="233"/>
      <c r="P330" s="233"/>
      <c r="Q330" s="233"/>
      <c r="R330" s="233"/>
      <c r="S330" s="233"/>
      <c r="T330" s="234"/>
      <c r="AT330" s="228" t="s">
        <v>145</v>
      </c>
      <c r="AU330" s="228" t="s">
        <v>78</v>
      </c>
      <c r="AV330" s="12" t="s">
        <v>78</v>
      </c>
      <c r="AW330" s="12" t="s">
        <v>33</v>
      </c>
      <c r="AX330" s="12" t="s">
        <v>69</v>
      </c>
      <c r="AY330" s="228" t="s">
        <v>136</v>
      </c>
    </row>
    <row r="331" spans="2:51" s="13" customFormat="1" ht="13.5">
      <c r="B331" s="236"/>
      <c r="D331" s="223" t="s">
        <v>145</v>
      </c>
      <c r="E331" s="237" t="s">
        <v>5</v>
      </c>
      <c r="F331" s="238" t="s">
        <v>385</v>
      </c>
      <c r="H331" s="237" t="s">
        <v>5</v>
      </c>
      <c r="I331" s="239"/>
      <c r="L331" s="236"/>
      <c r="M331" s="240"/>
      <c r="N331" s="241"/>
      <c r="O331" s="241"/>
      <c r="P331" s="241"/>
      <c r="Q331" s="241"/>
      <c r="R331" s="241"/>
      <c r="S331" s="241"/>
      <c r="T331" s="242"/>
      <c r="AT331" s="237" t="s">
        <v>145</v>
      </c>
      <c r="AU331" s="237" t="s">
        <v>78</v>
      </c>
      <c r="AV331" s="13" t="s">
        <v>76</v>
      </c>
      <c r="AW331" s="13" t="s">
        <v>33</v>
      </c>
      <c r="AX331" s="13" t="s">
        <v>69</v>
      </c>
      <c r="AY331" s="237" t="s">
        <v>136</v>
      </c>
    </row>
    <row r="332" spans="2:51" s="12" customFormat="1" ht="13.5">
      <c r="B332" s="227"/>
      <c r="D332" s="223" t="s">
        <v>145</v>
      </c>
      <c r="E332" s="228" t="s">
        <v>5</v>
      </c>
      <c r="F332" s="229" t="s">
        <v>386</v>
      </c>
      <c r="H332" s="230">
        <v>1</v>
      </c>
      <c r="I332" s="231"/>
      <c r="L332" s="227"/>
      <c r="M332" s="232"/>
      <c r="N332" s="233"/>
      <c r="O332" s="233"/>
      <c r="P332" s="233"/>
      <c r="Q332" s="233"/>
      <c r="R332" s="233"/>
      <c r="S332" s="233"/>
      <c r="T332" s="234"/>
      <c r="AT332" s="228" t="s">
        <v>145</v>
      </c>
      <c r="AU332" s="228" t="s">
        <v>78</v>
      </c>
      <c r="AV332" s="12" t="s">
        <v>78</v>
      </c>
      <c r="AW332" s="12" t="s">
        <v>33</v>
      </c>
      <c r="AX332" s="12" t="s">
        <v>69</v>
      </c>
      <c r="AY332" s="228" t="s">
        <v>136</v>
      </c>
    </row>
    <row r="333" spans="2:51" s="12" customFormat="1" ht="13.5">
      <c r="B333" s="227"/>
      <c r="D333" s="223" t="s">
        <v>145</v>
      </c>
      <c r="E333" s="228" t="s">
        <v>5</v>
      </c>
      <c r="F333" s="229" t="s">
        <v>387</v>
      </c>
      <c r="H333" s="230">
        <v>1</v>
      </c>
      <c r="I333" s="231"/>
      <c r="L333" s="227"/>
      <c r="M333" s="232"/>
      <c r="N333" s="233"/>
      <c r="O333" s="233"/>
      <c r="P333" s="233"/>
      <c r="Q333" s="233"/>
      <c r="R333" s="233"/>
      <c r="S333" s="233"/>
      <c r="T333" s="234"/>
      <c r="AT333" s="228" t="s">
        <v>145</v>
      </c>
      <c r="AU333" s="228" t="s">
        <v>78</v>
      </c>
      <c r="AV333" s="12" t="s">
        <v>78</v>
      </c>
      <c r="AW333" s="12" t="s">
        <v>33</v>
      </c>
      <c r="AX333" s="12" t="s">
        <v>69</v>
      </c>
      <c r="AY333" s="228" t="s">
        <v>136</v>
      </c>
    </row>
    <row r="334" spans="2:51" s="12" customFormat="1" ht="13.5">
      <c r="B334" s="227"/>
      <c r="D334" s="223" t="s">
        <v>145</v>
      </c>
      <c r="E334" s="228" t="s">
        <v>5</v>
      </c>
      <c r="F334" s="229" t="s">
        <v>388</v>
      </c>
      <c r="H334" s="230">
        <v>1</v>
      </c>
      <c r="I334" s="231"/>
      <c r="L334" s="227"/>
      <c r="M334" s="232"/>
      <c r="N334" s="233"/>
      <c r="O334" s="233"/>
      <c r="P334" s="233"/>
      <c r="Q334" s="233"/>
      <c r="R334" s="233"/>
      <c r="S334" s="233"/>
      <c r="T334" s="234"/>
      <c r="AT334" s="228" t="s">
        <v>145</v>
      </c>
      <c r="AU334" s="228" t="s">
        <v>78</v>
      </c>
      <c r="AV334" s="12" t="s">
        <v>78</v>
      </c>
      <c r="AW334" s="12" t="s">
        <v>33</v>
      </c>
      <c r="AX334" s="12" t="s">
        <v>69</v>
      </c>
      <c r="AY334" s="228" t="s">
        <v>136</v>
      </c>
    </row>
    <row r="335" spans="2:51" s="12" customFormat="1" ht="13.5">
      <c r="B335" s="227"/>
      <c r="D335" s="223" t="s">
        <v>145</v>
      </c>
      <c r="E335" s="228" t="s">
        <v>5</v>
      </c>
      <c r="F335" s="229" t="s">
        <v>389</v>
      </c>
      <c r="H335" s="230">
        <v>1</v>
      </c>
      <c r="I335" s="231"/>
      <c r="L335" s="227"/>
      <c r="M335" s="232"/>
      <c r="N335" s="233"/>
      <c r="O335" s="233"/>
      <c r="P335" s="233"/>
      <c r="Q335" s="233"/>
      <c r="R335" s="233"/>
      <c r="S335" s="233"/>
      <c r="T335" s="234"/>
      <c r="AT335" s="228" t="s">
        <v>145</v>
      </c>
      <c r="AU335" s="228" t="s">
        <v>78</v>
      </c>
      <c r="AV335" s="12" t="s">
        <v>78</v>
      </c>
      <c r="AW335" s="12" t="s">
        <v>33</v>
      </c>
      <c r="AX335" s="12" t="s">
        <v>69</v>
      </c>
      <c r="AY335" s="228" t="s">
        <v>136</v>
      </c>
    </row>
    <row r="336" spans="2:51" s="12" customFormat="1" ht="13.5">
      <c r="B336" s="227"/>
      <c r="D336" s="223" t="s">
        <v>145</v>
      </c>
      <c r="E336" s="228" t="s">
        <v>5</v>
      </c>
      <c r="F336" s="229" t="s">
        <v>390</v>
      </c>
      <c r="H336" s="230">
        <v>1</v>
      </c>
      <c r="I336" s="231"/>
      <c r="L336" s="227"/>
      <c r="M336" s="232"/>
      <c r="N336" s="233"/>
      <c r="O336" s="233"/>
      <c r="P336" s="233"/>
      <c r="Q336" s="233"/>
      <c r="R336" s="233"/>
      <c r="S336" s="233"/>
      <c r="T336" s="234"/>
      <c r="AT336" s="228" t="s">
        <v>145</v>
      </c>
      <c r="AU336" s="228" t="s">
        <v>78</v>
      </c>
      <c r="AV336" s="12" t="s">
        <v>78</v>
      </c>
      <c r="AW336" s="12" t="s">
        <v>33</v>
      </c>
      <c r="AX336" s="12" t="s">
        <v>69</v>
      </c>
      <c r="AY336" s="228" t="s">
        <v>136</v>
      </c>
    </row>
    <row r="337" spans="2:51" s="12" customFormat="1" ht="13.5">
      <c r="B337" s="227"/>
      <c r="D337" s="223" t="s">
        <v>145</v>
      </c>
      <c r="E337" s="228" t="s">
        <v>5</v>
      </c>
      <c r="F337" s="229" t="s">
        <v>391</v>
      </c>
      <c r="H337" s="230">
        <v>1</v>
      </c>
      <c r="I337" s="231"/>
      <c r="L337" s="227"/>
      <c r="M337" s="232"/>
      <c r="N337" s="233"/>
      <c r="O337" s="233"/>
      <c r="P337" s="233"/>
      <c r="Q337" s="233"/>
      <c r="R337" s="233"/>
      <c r="S337" s="233"/>
      <c r="T337" s="234"/>
      <c r="AT337" s="228" t="s">
        <v>145</v>
      </c>
      <c r="AU337" s="228" t="s">
        <v>78</v>
      </c>
      <c r="AV337" s="12" t="s">
        <v>78</v>
      </c>
      <c r="AW337" s="12" t="s">
        <v>33</v>
      </c>
      <c r="AX337" s="12" t="s">
        <v>69</v>
      </c>
      <c r="AY337" s="228" t="s">
        <v>136</v>
      </c>
    </row>
    <row r="338" spans="2:65" s="1" customFormat="1" ht="16.5" customHeight="1">
      <c r="B338" s="210"/>
      <c r="C338" s="211" t="s">
        <v>422</v>
      </c>
      <c r="D338" s="211" t="s">
        <v>138</v>
      </c>
      <c r="E338" s="212" t="s">
        <v>423</v>
      </c>
      <c r="F338" s="213" t="s">
        <v>424</v>
      </c>
      <c r="G338" s="214" t="s">
        <v>261</v>
      </c>
      <c r="H338" s="215">
        <v>488.5</v>
      </c>
      <c r="I338" s="216"/>
      <c r="J338" s="217">
        <f>ROUND(I338*H338,2)</f>
        <v>0</v>
      </c>
      <c r="K338" s="213" t="s">
        <v>152</v>
      </c>
      <c r="L338" s="46"/>
      <c r="M338" s="218" t="s">
        <v>5</v>
      </c>
      <c r="N338" s="219" t="s">
        <v>40</v>
      </c>
      <c r="O338" s="47"/>
      <c r="P338" s="220">
        <f>O338*H338</f>
        <v>0</v>
      </c>
      <c r="Q338" s="220">
        <v>0</v>
      </c>
      <c r="R338" s="220">
        <f>Q338*H338</f>
        <v>0</v>
      </c>
      <c r="S338" s="220">
        <v>0</v>
      </c>
      <c r="T338" s="221">
        <f>S338*H338</f>
        <v>0</v>
      </c>
      <c r="AR338" s="24" t="s">
        <v>142</v>
      </c>
      <c r="AT338" s="24" t="s">
        <v>138</v>
      </c>
      <c r="AU338" s="24" t="s">
        <v>78</v>
      </c>
      <c r="AY338" s="24" t="s">
        <v>136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24" t="s">
        <v>76</v>
      </c>
      <c r="BK338" s="222">
        <f>ROUND(I338*H338,2)</f>
        <v>0</v>
      </c>
      <c r="BL338" s="24" t="s">
        <v>142</v>
      </c>
      <c r="BM338" s="24" t="s">
        <v>425</v>
      </c>
    </row>
    <row r="339" spans="2:47" s="1" customFormat="1" ht="13.5">
      <c r="B339" s="46"/>
      <c r="D339" s="223" t="s">
        <v>144</v>
      </c>
      <c r="F339" s="224" t="s">
        <v>424</v>
      </c>
      <c r="I339" s="225"/>
      <c r="L339" s="46"/>
      <c r="M339" s="226"/>
      <c r="N339" s="47"/>
      <c r="O339" s="47"/>
      <c r="P339" s="47"/>
      <c r="Q339" s="47"/>
      <c r="R339" s="47"/>
      <c r="S339" s="47"/>
      <c r="T339" s="85"/>
      <c r="AT339" s="24" t="s">
        <v>144</v>
      </c>
      <c r="AU339" s="24" t="s">
        <v>78</v>
      </c>
    </row>
    <row r="340" spans="2:47" s="1" customFormat="1" ht="13.5">
      <c r="B340" s="46"/>
      <c r="D340" s="223" t="s">
        <v>154</v>
      </c>
      <c r="F340" s="235" t="s">
        <v>426</v>
      </c>
      <c r="I340" s="225"/>
      <c r="L340" s="46"/>
      <c r="M340" s="226"/>
      <c r="N340" s="47"/>
      <c r="O340" s="47"/>
      <c r="P340" s="47"/>
      <c r="Q340" s="47"/>
      <c r="R340" s="47"/>
      <c r="S340" s="47"/>
      <c r="T340" s="85"/>
      <c r="AT340" s="24" t="s">
        <v>154</v>
      </c>
      <c r="AU340" s="24" t="s">
        <v>78</v>
      </c>
    </row>
    <row r="341" spans="2:51" s="12" customFormat="1" ht="13.5">
      <c r="B341" s="227"/>
      <c r="D341" s="223" t="s">
        <v>145</v>
      </c>
      <c r="E341" s="228" t="s">
        <v>5</v>
      </c>
      <c r="F341" s="229" t="s">
        <v>427</v>
      </c>
      <c r="H341" s="230">
        <v>244.625</v>
      </c>
      <c r="I341" s="231"/>
      <c r="L341" s="227"/>
      <c r="M341" s="232"/>
      <c r="N341" s="233"/>
      <c r="O341" s="233"/>
      <c r="P341" s="233"/>
      <c r="Q341" s="233"/>
      <c r="R341" s="233"/>
      <c r="S341" s="233"/>
      <c r="T341" s="234"/>
      <c r="AT341" s="228" t="s">
        <v>145</v>
      </c>
      <c r="AU341" s="228" t="s">
        <v>78</v>
      </c>
      <c r="AV341" s="12" t="s">
        <v>78</v>
      </c>
      <c r="AW341" s="12" t="s">
        <v>33</v>
      </c>
      <c r="AX341" s="12" t="s">
        <v>69</v>
      </c>
      <c r="AY341" s="228" t="s">
        <v>136</v>
      </c>
    </row>
    <row r="342" spans="2:51" s="12" customFormat="1" ht="13.5">
      <c r="B342" s="227"/>
      <c r="D342" s="223" t="s">
        <v>145</v>
      </c>
      <c r="E342" s="228" t="s">
        <v>5</v>
      </c>
      <c r="F342" s="229" t="s">
        <v>428</v>
      </c>
      <c r="H342" s="230">
        <v>77</v>
      </c>
      <c r="I342" s="231"/>
      <c r="L342" s="227"/>
      <c r="M342" s="232"/>
      <c r="N342" s="233"/>
      <c r="O342" s="233"/>
      <c r="P342" s="233"/>
      <c r="Q342" s="233"/>
      <c r="R342" s="233"/>
      <c r="S342" s="233"/>
      <c r="T342" s="234"/>
      <c r="AT342" s="228" t="s">
        <v>145</v>
      </c>
      <c r="AU342" s="228" t="s">
        <v>78</v>
      </c>
      <c r="AV342" s="12" t="s">
        <v>78</v>
      </c>
      <c r="AW342" s="12" t="s">
        <v>33</v>
      </c>
      <c r="AX342" s="12" t="s">
        <v>69</v>
      </c>
      <c r="AY342" s="228" t="s">
        <v>136</v>
      </c>
    </row>
    <row r="343" spans="2:51" s="12" customFormat="1" ht="13.5">
      <c r="B343" s="227"/>
      <c r="D343" s="223" t="s">
        <v>145</v>
      </c>
      <c r="E343" s="228" t="s">
        <v>5</v>
      </c>
      <c r="F343" s="229" t="s">
        <v>429</v>
      </c>
      <c r="H343" s="230">
        <v>22.875</v>
      </c>
      <c r="I343" s="231"/>
      <c r="L343" s="227"/>
      <c r="M343" s="232"/>
      <c r="N343" s="233"/>
      <c r="O343" s="233"/>
      <c r="P343" s="233"/>
      <c r="Q343" s="233"/>
      <c r="R343" s="233"/>
      <c r="S343" s="233"/>
      <c r="T343" s="234"/>
      <c r="AT343" s="228" t="s">
        <v>145</v>
      </c>
      <c r="AU343" s="228" t="s">
        <v>78</v>
      </c>
      <c r="AV343" s="12" t="s">
        <v>78</v>
      </c>
      <c r="AW343" s="12" t="s">
        <v>33</v>
      </c>
      <c r="AX343" s="12" t="s">
        <v>69</v>
      </c>
      <c r="AY343" s="228" t="s">
        <v>136</v>
      </c>
    </row>
    <row r="344" spans="2:51" s="12" customFormat="1" ht="13.5">
      <c r="B344" s="227"/>
      <c r="D344" s="223" t="s">
        <v>145</v>
      </c>
      <c r="E344" s="228" t="s">
        <v>5</v>
      </c>
      <c r="F344" s="229" t="s">
        <v>430</v>
      </c>
      <c r="H344" s="230">
        <v>144</v>
      </c>
      <c r="I344" s="231"/>
      <c r="L344" s="227"/>
      <c r="M344" s="232"/>
      <c r="N344" s="233"/>
      <c r="O344" s="233"/>
      <c r="P344" s="233"/>
      <c r="Q344" s="233"/>
      <c r="R344" s="233"/>
      <c r="S344" s="233"/>
      <c r="T344" s="234"/>
      <c r="AT344" s="228" t="s">
        <v>145</v>
      </c>
      <c r="AU344" s="228" t="s">
        <v>78</v>
      </c>
      <c r="AV344" s="12" t="s">
        <v>78</v>
      </c>
      <c r="AW344" s="12" t="s">
        <v>33</v>
      </c>
      <c r="AX344" s="12" t="s">
        <v>69</v>
      </c>
      <c r="AY344" s="228" t="s">
        <v>136</v>
      </c>
    </row>
    <row r="345" spans="2:65" s="1" customFormat="1" ht="16.5" customHeight="1">
      <c r="B345" s="210"/>
      <c r="C345" s="211" t="s">
        <v>431</v>
      </c>
      <c r="D345" s="211" t="s">
        <v>138</v>
      </c>
      <c r="E345" s="212" t="s">
        <v>432</v>
      </c>
      <c r="F345" s="213" t="s">
        <v>433</v>
      </c>
      <c r="G345" s="214" t="s">
        <v>261</v>
      </c>
      <c r="H345" s="215">
        <v>488.5</v>
      </c>
      <c r="I345" s="216"/>
      <c r="J345" s="217">
        <f>ROUND(I345*H345,2)</f>
        <v>0</v>
      </c>
      <c r="K345" s="213" t="s">
        <v>152</v>
      </c>
      <c r="L345" s="46"/>
      <c r="M345" s="218" t="s">
        <v>5</v>
      </c>
      <c r="N345" s="219" t="s">
        <v>40</v>
      </c>
      <c r="O345" s="47"/>
      <c r="P345" s="220">
        <f>O345*H345</f>
        <v>0</v>
      </c>
      <c r="Q345" s="220">
        <v>0</v>
      </c>
      <c r="R345" s="220">
        <f>Q345*H345</f>
        <v>0</v>
      </c>
      <c r="S345" s="220">
        <v>0</v>
      </c>
      <c r="T345" s="221">
        <f>S345*H345</f>
        <v>0</v>
      </c>
      <c r="AR345" s="24" t="s">
        <v>142</v>
      </c>
      <c r="AT345" s="24" t="s">
        <v>138</v>
      </c>
      <c r="AU345" s="24" t="s">
        <v>78</v>
      </c>
      <c r="AY345" s="24" t="s">
        <v>136</v>
      </c>
      <c r="BE345" s="222">
        <f>IF(N345="základní",J345,0)</f>
        <v>0</v>
      </c>
      <c r="BF345" s="222">
        <f>IF(N345="snížená",J345,0)</f>
        <v>0</v>
      </c>
      <c r="BG345" s="222">
        <f>IF(N345="zákl. přenesená",J345,0)</f>
        <v>0</v>
      </c>
      <c r="BH345" s="222">
        <f>IF(N345="sníž. přenesená",J345,0)</f>
        <v>0</v>
      </c>
      <c r="BI345" s="222">
        <f>IF(N345="nulová",J345,0)</f>
        <v>0</v>
      </c>
      <c r="BJ345" s="24" t="s">
        <v>76</v>
      </c>
      <c r="BK345" s="222">
        <f>ROUND(I345*H345,2)</f>
        <v>0</v>
      </c>
      <c r="BL345" s="24" t="s">
        <v>142</v>
      </c>
      <c r="BM345" s="24" t="s">
        <v>434</v>
      </c>
    </row>
    <row r="346" spans="2:47" s="1" customFormat="1" ht="13.5">
      <c r="B346" s="46"/>
      <c r="D346" s="223" t="s">
        <v>144</v>
      </c>
      <c r="F346" s="224" t="s">
        <v>433</v>
      </c>
      <c r="I346" s="225"/>
      <c r="L346" s="46"/>
      <c r="M346" s="226"/>
      <c r="N346" s="47"/>
      <c r="O346" s="47"/>
      <c r="P346" s="47"/>
      <c r="Q346" s="47"/>
      <c r="R346" s="47"/>
      <c r="S346" s="47"/>
      <c r="T346" s="85"/>
      <c r="AT346" s="24" t="s">
        <v>144</v>
      </c>
      <c r="AU346" s="24" t="s">
        <v>78</v>
      </c>
    </row>
    <row r="347" spans="2:47" s="1" customFormat="1" ht="13.5">
      <c r="B347" s="46"/>
      <c r="D347" s="223" t="s">
        <v>154</v>
      </c>
      <c r="F347" s="235" t="s">
        <v>426</v>
      </c>
      <c r="I347" s="225"/>
      <c r="L347" s="46"/>
      <c r="M347" s="226"/>
      <c r="N347" s="47"/>
      <c r="O347" s="47"/>
      <c r="P347" s="47"/>
      <c r="Q347" s="47"/>
      <c r="R347" s="47"/>
      <c r="S347" s="47"/>
      <c r="T347" s="85"/>
      <c r="AT347" s="24" t="s">
        <v>154</v>
      </c>
      <c r="AU347" s="24" t="s">
        <v>78</v>
      </c>
    </row>
    <row r="348" spans="2:51" s="12" customFormat="1" ht="13.5">
      <c r="B348" s="227"/>
      <c r="D348" s="223" t="s">
        <v>145</v>
      </c>
      <c r="E348" s="228" t="s">
        <v>5</v>
      </c>
      <c r="F348" s="229" t="s">
        <v>427</v>
      </c>
      <c r="H348" s="230">
        <v>244.625</v>
      </c>
      <c r="I348" s="231"/>
      <c r="L348" s="227"/>
      <c r="M348" s="232"/>
      <c r="N348" s="233"/>
      <c r="O348" s="233"/>
      <c r="P348" s="233"/>
      <c r="Q348" s="233"/>
      <c r="R348" s="233"/>
      <c r="S348" s="233"/>
      <c r="T348" s="234"/>
      <c r="AT348" s="228" t="s">
        <v>145</v>
      </c>
      <c r="AU348" s="228" t="s">
        <v>78</v>
      </c>
      <c r="AV348" s="12" t="s">
        <v>78</v>
      </c>
      <c r="AW348" s="12" t="s">
        <v>33</v>
      </c>
      <c r="AX348" s="12" t="s">
        <v>69</v>
      </c>
      <c r="AY348" s="228" t="s">
        <v>136</v>
      </c>
    </row>
    <row r="349" spans="2:51" s="12" customFormat="1" ht="13.5">
      <c r="B349" s="227"/>
      <c r="D349" s="223" t="s">
        <v>145</v>
      </c>
      <c r="E349" s="228" t="s">
        <v>5</v>
      </c>
      <c r="F349" s="229" t="s">
        <v>428</v>
      </c>
      <c r="H349" s="230">
        <v>77</v>
      </c>
      <c r="I349" s="231"/>
      <c r="L349" s="227"/>
      <c r="M349" s="232"/>
      <c r="N349" s="233"/>
      <c r="O349" s="233"/>
      <c r="P349" s="233"/>
      <c r="Q349" s="233"/>
      <c r="R349" s="233"/>
      <c r="S349" s="233"/>
      <c r="T349" s="234"/>
      <c r="AT349" s="228" t="s">
        <v>145</v>
      </c>
      <c r="AU349" s="228" t="s">
        <v>78</v>
      </c>
      <c r="AV349" s="12" t="s">
        <v>78</v>
      </c>
      <c r="AW349" s="12" t="s">
        <v>33</v>
      </c>
      <c r="AX349" s="12" t="s">
        <v>69</v>
      </c>
      <c r="AY349" s="228" t="s">
        <v>136</v>
      </c>
    </row>
    <row r="350" spans="2:51" s="12" customFormat="1" ht="13.5">
      <c r="B350" s="227"/>
      <c r="D350" s="223" t="s">
        <v>145</v>
      </c>
      <c r="E350" s="228" t="s">
        <v>5</v>
      </c>
      <c r="F350" s="229" t="s">
        <v>429</v>
      </c>
      <c r="H350" s="230">
        <v>22.875</v>
      </c>
      <c r="I350" s="231"/>
      <c r="L350" s="227"/>
      <c r="M350" s="232"/>
      <c r="N350" s="233"/>
      <c r="O350" s="233"/>
      <c r="P350" s="233"/>
      <c r="Q350" s="233"/>
      <c r="R350" s="233"/>
      <c r="S350" s="233"/>
      <c r="T350" s="234"/>
      <c r="AT350" s="228" t="s">
        <v>145</v>
      </c>
      <c r="AU350" s="228" t="s">
        <v>78</v>
      </c>
      <c r="AV350" s="12" t="s">
        <v>78</v>
      </c>
      <c r="AW350" s="12" t="s">
        <v>33</v>
      </c>
      <c r="AX350" s="12" t="s">
        <v>69</v>
      </c>
      <c r="AY350" s="228" t="s">
        <v>136</v>
      </c>
    </row>
    <row r="351" spans="2:51" s="12" customFormat="1" ht="13.5">
      <c r="B351" s="227"/>
      <c r="D351" s="223" t="s">
        <v>145</v>
      </c>
      <c r="E351" s="228" t="s">
        <v>5</v>
      </c>
      <c r="F351" s="229" t="s">
        <v>430</v>
      </c>
      <c r="H351" s="230">
        <v>144</v>
      </c>
      <c r="I351" s="231"/>
      <c r="L351" s="227"/>
      <c r="M351" s="232"/>
      <c r="N351" s="233"/>
      <c r="O351" s="233"/>
      <c r="P351" s="233"/>
      <c r="Q351" s="233"/>
      <c r="R351" s="233"/>
      <c r="S351" s="233"/>
      <c r="T351" s="234"/>
      <c r="AT351" s="228" t="s">
        <v>145</v>
      </c>
      <c r="AU351" s="228" t="s">
        <v>78</v>
      </c>
      <c r="AV351" s="12" t="s">
        <v>78</v>
      </c>
      <c r="AW351" s="12" t="s">
        <v>33</v>
      </c>
      <c r="AX351" s="12" t="s">
        <v>69</v>
      </c>
      <c r="AY351" s="228" t="s">
        <v>136</v>
      </c>
    </row>
    <row r="352" spans="2:65" s="1" customFormat="1" ht="16.5" customHeight="1">
      <c r="B352" s="210"/>
      <c r="C352" s="211" t="s">
        <v>435</v>
      </c>
      <c r="D352" s="211" t="s">
        <v>138</v>
      </c>
      <c r="E352" s="212" t="s">
        <v>436</v>
      </c>
      <c r="F352" s="213" t="s">
        <v>437</v>
      </c>
      <c r="G352" s="214" t="s">
        <v>212</v>
      </c>
      <c r="H352" s="215">
        <v>174</v>
      </c>
      <c r="I352" s="216"/>
      <c r="J352" s="217">
        <f>ROUND(I352*H352,2)</f>
        <v>0</v>
      </c>
      <c r="K352" s="213" t="s">
        <v>152</v>
      </c>
      <c r="L352" s="46"/>
      <c r="M352" s="218" t="s">
        <v>5</v>
      </c>
      <c r="N352" s="219" t="s">
        <v>40</v>
      </c>
      <c r="O352" s="47"/>
      <c r="P352" s="220">
        <f>O352*H352</f>
        <v>0</v>
      </c>
      <c r="Q352" s="220">
        <v>0</v>
      </c>
      <c r="R352" s="220">
        <f>Q352*H352</f>
        <v>0</v>
      </c>
      <c r="S352" s="220">
        <v>0</v>
      </c>
      <c r="T352" s="221">
        <f>S352*H352</f>
        <v>0</v>
      </c>
      <c r="AR352" s="24" t="s">
        <v>142</v>
      </c>
      <c r="AT352" s="24" t="s">
        <v>138</v>
      </c>
      <c r="AU352" s="24" t="s">
        <v>78</v>
      </c>
      <c r="AY352" s="24" t="s">
        <v>136</v>
      </c>
      <c r="BE352" s="222">
        <f>IF(N352="základní",J352,0)</f>
        <v>0</v>
      </c>
      <c r="BF352" s="222">
        <f>IF(N352="snížená",J352,0)</f>
        <v>0</v>
      </c>
      <c r="BG352" s="222">
        <f>IF(N352="zákl. přenesená",J352,0)</f>
        <v>0</v>
      </c>
      <c r="BH352" s="222">
        <f>IF(N352="sníž. přenesená",J352,0)</f>
        <v>0</v>
      </c>
      <c r="BI352" s="222">
        <f>IF(N352="nulová",J352,0)</f>
        <v>0</v>
      </c>
      <c r="BJ352" s="24" t="s">
        <v>76</v>
      </c>
      <c r="BK352" s="222">
        <f>ROUND(I352*H352,2)</f>
        <v>0</v>
      </c>
      <c r="BL352" s="24" t="s">
        <v>142</v>
      </c>
      <c r="BM352" s="24" t="s">
        <v>438</v>
      </c>
    </row>
    <row r="353" spans="2:47" s="1" customFormat="1" ht="13.5">
      <c r="B353" s="46"/>
      <c r="D353" s="223" t="s">
        <v>144</v>
      </c>
      <c r="F353" s="224" t="s">
        <v>437</v>
      </c>
      <c r="I353" s="225"/>
      <c r="L353" s="46"/>
      <c r="M353" s="226"/>
      <c r="N353" s="47"/>
      <c r="O353" s="47"/>
      <c r="P353" s="47"/>
      <c r="Q353" s="47"/>
      <c r="R353" s="47"/>
      <c r="S353" s="47"/>
      <c r="T353" s="85"/>
      <c r="AT353" s="24" t="s">
        <v>144</v>
      </c>
      <c r="AU353" s="24" t="s">
        <v>78</v>
      </c>
    </row>
    <row r="354" spans="2:47" s="1" customFormat="1" ht="13.5">
      <c r="B354" s="46"/>
      <c r="D354" s="223" t="s">
        <v>154</v>
      </c>
      <c r="F354" s="235" t="s">
        <v>439</v>
      </c>
      <c r="I354" s="225"/>
      <c r="L354" s="46"/>
      <c r="M354" s="226"/>
      <c r="N354" s="47"/>
      <c r="O354" s="47"/>
      <c r="P354" s="47"/>
      <c r="Q354" s="47"/>
      <c r="R354" s="47"/>
      <c r="S354" s="47"/>
      <c r="T354" s="85"/>
      <c r="AT354" s="24" t="s">
        <v>154</v>
      </c>
      <c r="AU354" s="24" t="s">
        <v>78</v>
      </c>
    </row>
    <row r="355" spans="2:51" s="12" customFormat="1" ht="13.5">
      <c r="B355" s="227"/>
      <c r="D355" s="223" t="s">
        <v>145</v>
      </c>
      <c r="E355" s="228" t="s">
        <v>5</v>
      </c>
      <c r="F355" s="229" t="s">
        <v>440</v>
      </c>
      <c r="H355" s="230">
        <v>174</v>
      </c>
      <c r="I355" s="231"/>
      <c r="L355" s="227"/>
      <c r="M355" s="232"/>
      <c r="N355" s="233"/>
      <c r="O355" s="233"/>
      <c r="P355" s="233"/>
      <c r="Q355" s="233"/>
      <c r="R355" s="233"/>
      <c r="S355" s="233"/>
      <c r="T355" s="234"/>
      <c r="AT355" s="228" t="s">
        <v>145</v>
      </c>
      <c r="AU355" s="228" t="s">
        <v>78</v>
      </c>
      <c r="AV355" s="12" t="s">
        <v>78</v>
      </c>
      <c r="AW355" s="12" t="s">
        <v>33</v>
      </c>
      <c r="AX355" s="12" t="s">
        <v>69</v>
      </c>
      <c r="AY355" s="228" t="s">
        <v>136</v>
      </c>
    </row>
    <row r="356" spans="2:65" s="1" customFormat="1" ht="16.5" customHeight="1">
      <c r="B356" s="210"/>
      <c r="C356" s="211" t="s">
        <v>441</v>
      </c>
      <c r="D356" s="211" t="s">
        <v>138</v>
      </c>
      <c r="E356" s="212" t="s">
        <v>442</v>
      </c>
      <c r="F356" s="213" t="s">
        <v>443</v>
      </c>
      <c r="G356" s="214" t="s">
        <v>212</v>
      </c>
      <c r="H356" s="215">
        <v>57</v>
      </c>
      <c r="I356" s="216"/>
      <c r="J356" s="217">
        <f>ROUND(I356*H356,2)</f>
        <v>0</v>
      </c>
      <c r="K356" s="213" t="s">
        <v>5</v>
      </c>
      <c r="L356" s="46"/>
      <c r="M356" s="218" t="s">
        <v>5</v>
      </c>
      <c r="N356" s="219" t="s">
        <v>40</v>
      </c>
      <c r="O356" s="47"/>
      <c r="P356" s="220">
        <f>O356*H356</f>
        <v>0</v>
      </c>
      <c r="Q356" s="220">
        <v>0</v>
      </c>
      <c r="R356" s="220">
        <f>Q356*H356</f>
        <v>0</v>
      </c>
      <c r="S356" s="220">
        <v>0</v>
      </c>
      <c r="T356" s="221">
        <f>S356*H356</f>
        <v>0</v>
      </c>
      <c r="AR356" s="24" t="s">
        <v>142</v>
      </c>
      <c r="AT356" s="24" t="s">
        <v>138</v>
      </c>
      <c r="AU356" s="24" t="s">
        <v>78</v>
      </c>
      <c r="AY356" s="24" t="s">
        <v>136</v>
      </c>
      <c r="BE356" s="222">
        <f>IF(N356="základní",J356,0)</f>
        <v>0</v>
      </c>
      <c r="BF356" s="222">
        <f>IF(N356="snížená",J356,0)</f>
        <v>0</v>
      </c>
      <c r="BG356" s="222">
        <f>IF(N356="zákl. přenesená",J356,0)</f>
        <v>0</v>
      </c>
      <c r="BH356" s="222">
        <f>IF(N356="sníž. přenesená",J356,0)</f>
        <v>0</v>
      </c>
      <c r="BI356" s="222">
        <f>IF(N356="nulová",J356,0)</f>
        <v>0</v>
      </c>
      <c r="BJ356" s="24" t="s">
        <v>76</v>
      </c>
      <c r="BK356" s="222">
        <f>ROUND(I356*H356,2)</f>
        <v>0</v>
      </c>
      <c r="BL356" s="24" t="s">
        <v>142</v>
      </c>
      <c r="BM356" s="24" t="s">
        <v>444</v>
      </c>
    </row>
    <row r="357" spans="2:47" s="1" customFormat="1" ht="13.5">
      <c r="B357" s="46"/>
      <c r="D357" s="223" t="s">
        <v>144</v>
      </c>
      <c r="F357" s="224" t="s">
        <v>437</v>
      </c>
      <c r="I357" s="225"/>
      <c r="L357" s="46"/>
      <c r="M357" s="226"/>
      <c r="N357" s="47"/>
      <c r="O357" s="47"/>
      <c r="P357" s="47"/>
      <c r="Q357" s="47"/>
      <c r="R357" s="47"/>
      <c r="S357" s="47"/>
      <c r="T357" s="85"/>
      <c r="AT357" s="24" t="s">
        <v>144</v>
      </c>
      <c r="AU357" s="24" t="s">
        <v>78</v>
      </c>
    </row>
    <row r="358" spans="2:47" s="1" customFormat="1" ht="13.5">
      <c r="B358" s="46"/>
      <c r="D358" s="223" t="s">
        <v>154</v>
      </c>
      <c r="F358" s="235" t="s">
        <v>439</v>
      </c>
      <c r="I358" s="225"/>
      <c r="L358" s="46"/>
      <c r="M358" s="226"/>
      <c r="N358" s="47"/>
      <c r="O358" s="47"/>
      <c r="P358" s="47"/>
      <c r="Q358" s="47"/>
      <c r="R358" s="47"/>
      <c r="S358" s="47"/>
      <c r="T358" s="85"/>
      <c r="AT358" s="24" t="s">
        <v>154</v>
      </c>
      <c r="AU358" s="24" t="s">
        <v>78</v>
      </c>
    </row>
    <row r="359" spans="2:51" s="12" customFormat="1" ht="13.5">
      <c r="B359" s="227"/>
      <c r="D359" s="223" t="s">
        <v>145</v>
      </c>
      <c r="E359" s="228" t="s">
        <v>5</v>
      </c>
      <c r="F359" s="229" t="s">
        <v>445</v>
      </c>
      <c r="H359" s="230">
        <v>57</v>
      </c>
      <c r="I359" s="231"/>
      <c r="L359" s="227"/>
      <c r="M359" s="232"/>
      <c r="N359" s="233"/>
      <c r="O359" s="233"/>
      <c r="P359" s="233"/>
      <c r="Q359" s="233"/>
      <c r="R359" s="233"/>
      <c r="S359" s="233"/>
      <c r="T359" s="234"/>
      <c r="AT359" s="228" t="s">
        <v>145</v>
      </c>
      <c r="AU359" s="228" t="s">
        <v>78</v>
      </c>
      <c r="AV359" s="12" t="s">
        <v>78</v>
      </c>
      <c r="AW359" s="12" t="s">
        <v>33</v>
      </c>
      <c r="AX359" s="12" t="s">
        <v>69</v>
      </c>
      <c r="AY359" s="228" t="s">
        <v>136</v>
      </c>
    </row>
    <row r="360" spans="2:65" s="1" customFormat="1" ht="25.5" customHeight="1">
      <c r="B360" s="210"/>
      <c r="C360" s="211" t="s">
        <v>446</v>
      </c>
      <c r="D360" s="211" t="s">
        <v>138</v>
      </c>
      <c r="E360" s="212" t="s">
        <v>447</v>
      </c>
      <c r="F360" s="213" t="s">
        <v>448</v>
      </c>
      <c r="G360" s="214" t="s">
        <v>212</v>
      </c>
      <c r="H360" s="215">
        <v>66</v>
      </c>
      <c r="I360" s="216"/>
      <c r="J360" s="217">
        <f>ROUND(I360*H360,2)</f>
        <v>0</v>
      </c>
      <c r="K360" s="213" t="s">
        <v>152</v>
      </c>
      <c r="L360" s="46"/>
      <c r="M360" s="218" t="s">
        <v>5</v>
      </c>
      <c r="N360" s="219" t="s">
        <v>40</v>
      </c>
      <c r="O360" s="47"/>
      <c r="P360" s="220">
        <f>O360*H360</f>
        <v>0</v>
      </c>
      <c r="Q360" s="220">
        <v>0</v>
      </c>
      <c r="R360" s="220">
        <f>Q360*H360</f>
        <v>0</v>
      </c>
      <c r="S360" s="220">
        <v>0</v>
      </c>
      <c r="T360" s="221">
        <f>S360*H360</f>
        <v>0</v>
      </c>
      <c r="AR360" s="24" t="s">
        <v>142</v>
      </c>
      <c r="AT360" s="24" t="s">
        <v>138</v>
      </c>
      <c r="AU360" s="24" t="s">
        <v>78</v>
      </c>
      <c r="AY360" s="24" t="s">
        <v>136</v>
      </c>
      <c r="BE360" s="222">
        <f>IF(N360="základní",J360,0)</f>
        <v>0</v>
      </c>
      <c r="BF360" s="222">
        <f>IF(N360="snížená",J360,0)</f>
        <v>0</v>
      </c>
      <c r="BG360" s="222">
        <f>IF(N360="zákl. přenesená",J360,0)</f>
        <v>0</v>
      </c>
      <c r="BH360" s="222">
        <f>IF(N360="sníž. přenesená",J360,0)</f>
        <v>0</v>
      </c>
      <c r="BI360" s="222">
        <f>IF(N360="nulová",J360,0)</f>
        <v>0</v>
      </c>
      <c r="BJ360" s="24" t="s">
        <v>76</v>
      </c>
      <c r="BK360" s="222">
        <f>ROUND(I360*H360,2)</f>
        <v>0</v>
      </c>
      <c r="BL360" s="24" t="s">
        <v>142</v>
      </c>
      <c r="BM360" s="24" t="s">
        <v>449</v>
      </c>
    </row>
    <row r="361" spans="2:47" s="1" customFormat="1" ht="13.5">
      <c r="B361" s="46"/>
      <c r="D361" s="223" t="s">
        <v>144</v>
      </c>
      <c r="F361" s="224" t="s">
        <v>448</v>
      </c>
      <c r="I361" s="225"/>
      <c r="L361" s="46"/>
      <c r="M361" s="226"/>
      <c r="N361" s="47"/>
      <c r="O361" s="47"/>
      <c r="P361" s="47"/>
      <c r="Q361" s="47"/>
      <c r="R361" s="47"/>
      <c r="S361" s="47"/>
      <c r="T361" s="85"/>
      <c r="AT361" s="24" t="s">
        <v>144</v>
      </c>
      <c r="AU361" s="24" t="s">
        <v>78</v>
      </c>
    </row>
    <row r="362" spans="2:47" s="1" customFormat="1" ht="13.5">
      <c r="B362" s="46"/>
      <c r="D362" s="223" t="s">
        <v>154</v>
      </c>
      <c r="F362" s="235" t="s">
        <v>450</v>
      </c>
      <c r="I362" s="225"/>
      <c r="L362" s="46"/>
      <c r="M362" s="226"/>
      <c r="N362" s="47"/>
      <c r="O362" s="47"/>
      <c r="P362" s="47"/>
      <c r="Q362" s="47"/>
      <c r="R362" s="47"/>
      <c r="S362" s="47"/>
      <c r="T362" s="85"/>
      <c r="AT362" s="24" t="s">
        <v>154</v>
      </c>
      <c r="AU362" s="24" t="s">
        <v>78</v>
      </c>
    </row>
    <row r="363" spans="2:51" s="12" customFormat="1" ht="13.5">
      <c r="B363" s="227"/>
      <c r="D363" s="223" t="s">
        <v>145</v>
      </c>
      <c r="E363" s="228" t="s">
        <v>5</v>
      </c>
      <c r="F363" s="229" t="s">
        <v>451</v>
      </c>
      <c r="H363" s="230">
        <v>66</v>
      </c>
      <c r="I363" s="231"/>
      <c r="L363" s="227"/>
      <c r="M363" s="243"/>
      <c r="N363" s="244"/>
      <c r="O363" s="244"/>
      <c r="P363" s="244"/>
      <c r="Q363" s="244"/>
      <c r="R363" s="244"/>
      <c r="S363" s="244"/>
      <c r="T363" s="245"/>
      <c r="AT363" s="228" t="s">
        <v>145</v>
      </c>
      <c r="AU363" s="228" t="s">
        <v>78</v>
      </c>
      <c r="AV363" s="12" t="s">
        <v>78</v>
      </c>
      <c r="AW363" s="12" t="s">
        <v>33</v>
      </c>
      <c r="AX363" s="12" t="s">
        <v>76</v>
      </c>
      <c r="AY363" s="228" t="s">
        <v>136</v>
      </c>
    </row>
    <row r="364" spans="2:12" s="1" customFormat="1" ht="6.95" customHeight="1">
      <c r="B364" s="67"/>
      <c r="C364" s="68"/>
      <c r="D364" s="68"/>
      <c r="E364" s="68"/>
      <c r="F364" s="68"/>
      <c r="G364" s="68"/>
      <c r="H364" s="68"/>
      <c r="I364" s="162"/>
      <c r="J364" s="68"/>
      <c r="K364" s="68"/>
      <c r="L364" s="46"/>
    </row>
  </sheetData>
  <autoFilter ref="C87:K36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3"/>
      <c r="C1" s="133"/>
      <c r="D1" s="134" t="s">
        <v>1</v>
      </c>
      <c r="E1" s="133"/>
      <c r="F1" s="135" t="s">
        <v>99</v>
      </c>
      <c r="G1" s="135" t="s">
        <v>100</v>
      </c>
      <c r="H1" s="135"/>
      <c r="I1" s="136"/>
      <c r="J1" s="135" t="s">
        <v>101</v>
      </c>
      <c r="K1" s="134" t="s">
        <v>102</v>
      </c>
      <c r="L1" s="135" t="s">
        <v>103</v>
      </c>
      <c r="M1" s="135"/>
      <c r="N1" s="135"/>
      <c r="O1" s="135"/>
      <c r="P1" s="135"/>
      <c r="Q1" s="135"/>
      <c r="R1" s="135"/>
      <c r="S1" s="135"/>
      <c r="T1" s="13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84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78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3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II/272 Starý Vestec, přeložka silnice - PD</v>
      </c>
      <c r="F7" s="40"/>
      <c r="G7" s="40"/>
      <c r="H7" s="40"/>
      <c r="I7" s="138"/>
      <c r="J7" s="29"/>
      <c r="K7" s="31"/>
    </row>
    <row r="8" spans="2:11" ht="13.5">
      <c r="B8" s="28"/>
      <c r="C8" s="29"/>
      <c r="D8" s="40" t="s">
        <v>105</v>
      </c>
      <c r="E8" s="29"/>
      <c r="F8" s="29"/>
      <c r="G8" s="29"/>
      <c r="H8" s="29"/>
      <c r="I8" s="138"/>
      <c r="J8" s="29"/>
      <c r="K8" s="31"/>
    </row>
    <row r="9" spans="2:11" s="1" customFormat="1" ht="16.5" customHeight="1">
      <c r="B9" s="46"/>
      <c r="C9" s="47"/>
      <c r="D9" s="47"/>
      <c r="E9" s="139" t="s">
        <v>106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0" t="s">
        <v>107</v>
      </c>
      <c r="E10" s="47"/>
      <c r="F10" s="47"/>
      <c r="G10" s="47"/>
      <c r="H10" s="47"/>
      <c r="I10" s="140"/>
      <c r="J10" s="47"/>
      <c r="K10" s="51"/>
    </row>
    <row r="11" spans="2:11" s="1" customFormat="1" ht="36.95" customHeight="1">
      <c r="B11" s="46"/>
      <c r="C11" s="47"/>
      <c r="D11" s="47"/>
      <c r="E11" s="141" t="s">
        <v>452</v>
      </c>
      <c r="F11" s="47"/>
      <c r="G11" s="47"/>
      <c r="H11" s="47"/>
      <c r="I11" s="140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40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5</v>
      </c>
      <c r="G13" s="47"/>
      <c r="H13" s="47"/>
      <c r="I13" s="142" t="s">
        <v>22</v>
      </c>
      <c r="J13" s="35" t="s">
        <v>5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42" t="s">
        <v>25</v>
      </c>
      <c r="J14" s="143" t="str">
        <f>'Rekapitulace stavby'!AN8</f>
        <v>12. 11. 2018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40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42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42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40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42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42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40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42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42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40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40"/>
      <c r="J25" s="47"/>
      <c r="K25" s="51"/>
    </row>
    <row r="26" spans="2:11" s="7" customFormat="1" ht="16.5" customHeight="1">
      <c r="B26" s="144"/>
      <c r="C26" s="145"/>
      <c r="D26" s="145"/>
      <c r="E26" s="44" t="s">
        <v>5</v>
      </c>
      <c r="F26" s="44"/>
      <c r="G26" s="44"/>
      <c r="H26" s="44"/>
      <c r="I26" s="146"/>
      <c r="J26" s="145"/>
      <c r="K26" s="147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40"/>
      <c r="J27" s="47"/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48"/>
      <c r="J28" s="82"/>
      <c r="K28" s="149"/>
    </row>
    <row r="29" spans="2:11" s="1" customFormat="1" ht="25.4" customHeight="1">
      <c r="B29" s="46"/>
      <c r="C29" s="47"/>
      <c r="D29" s="150" t="s">
        <v>35</v>
      </c>
      <c r="E29" s="47"/>
      <c r="F29" s="47"/>
      <c r="G29" s="47"/>
      <c r="H29" s="47"/>
      <c r="I29" s="140"/>
      <c r="J29" s="151">
        <f>ROUND(J89,2)</f>
        <v>0</v>
      </c>
      <c r="K29" s="51"/>
    </row>
    <row r="30" spans="2:11" s="1" customFormat="1" ht="6.95" customHeight="1">
      <c r="B30" s="46"/>
      <c r="C30" s="47"/>
      <c r="D30" s="82"/>
      <c r="E30" s="82"/>
      <c r="F30" s="82"/>
      <c r="G30" s="82"/>
      <c r="H30" s="82"/>
      <c r="I30" s="148"/>
      <c r="J30" s="82"/>
      <c r="K30" s="149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52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53">
        <f>ROUND(SUM(BE89:BE135),2)</f>
        <v>0</v>
      </c>
      <c r="G32" s="47"/>
      <c r="H32" s="47"/>
      <c r="I32" s="154">
        <v>0.21</v>
      </c>
      <c r="J32" s="153">
        <f>ROUND(ROUND((SUM(BE89:BE135)),2)*I32,2)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53">
        <f>ROUND(SUM(BF89:BF135),2)</f>
        <v>0</v>
      </c>
      <c r="G33" s="47"/>
      <c r="H33" s="47"/>
      <c r="I33" s="154">
        <v>0.15</v>
      </c>
      <c r="J33" s="153">
        <f>ROUND(ROUND((SUM(BF89:BF135)),2)*I33,2)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53">
        <f>ROUND(SUM(BG89:BG135),2)</f>
        <v>0</v>
      </c>
      <c r="G34" s="47"/>
      <c r="H34" s="47"/>
      <c r="I34" s="154">
        <v>0.21</v>
      </c>
      <c r="J34" s="153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53">
        <f>ROUND(SUM(BH89:BH135),2)</f>
        <v>0</v>
      </c>
      <c r="G35" s="47"/>
      <c r="H35" s="47"/>
      <c r="I35" s="154">
        <v>0.15</v>
      </c>
      <c r="J35" s="153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53">
        <f>ROUND(SUM(BI89:BI135),2)</f>
        <v>0</v>
      </c>
      <c r="G36" s="47"/>
      <c r="H36" s="47"/>
      <c r="I36" s="154">
        <v>0</v>
      </c>
      <c r="J36" s="153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40"/>
      <c r="J37" s="47"/>
      <c r="K37" s="51"/>
    </row>
    <row r="38" spans="2:11" s="1" customFormat="1" ht="25.4" customHeight="1">
      <c r="B38" s="46"/>
      <c r="C38" s="155"/>
      <c r="D38" s="156" t="s">
        <v>45</v>
      </c>
      <c r="E38" s="88"/>
      <c r="F38" s="88"/>
      <c r="G38" s="157" t="s">
        <v>46</v>
      </c>
      <c r="H38" s="158" t="s">
        <v>47</v>
      </c>
      <c r="I38" s="159"/>
      <c r="J38" s="160">
        <f>SUM(J29:J36)</f>
        <v>0</v>
      </c>
      <c r="K38" s="161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62"/>
      <c r="J39" s="68"/>
      <c r="K39" s="69"/>
    </row>
    <row r="43" spans="2:11" s="1" customFormat="1" ht="6.95" customHeight="1">
      <c r="B43" s="70"/>
      <c r="C43" s="71"/>
      <c r="D43" s="71"/>
      <c r="E43" s="71"/>
      <c r="F43" s="71"/>
      <c r="G43" s="71"/>
      <c r="H43" s="71"/>
      <c r="I43" s="163"/>
      <c r="J43" s="71"/>
      <c r="K43" s="164"/>
    </row>
    <row r="44" spans="2:11" s="1" customFormat="1" ht="36.95" customHeight="1">
      <c r="B44" s="46"/>
      <c r="C44" s="30" t="s">
        <v>109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40"/>
      <c r="J45" s="47"/>
      <c r="K45" s="51"/>
    </row>
    <row r="46" spans="2:11" s="1" customFormat="1" ht="14.4" customHeight="1">
      <c r="B46" s="46"/>
      <c r="C46" s="40" t="s">
        <v>19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6.5" customHeight="1">
      <c r="B47" s="46"/>
      <c r="C47" s="47"/>
      <c r="D47" s="47"/>
      <c r="E47" s="139" t="str">
        <f>E7</f>
        <v>II/272 Starý Vestec, přeložka silnice - PD</v>
      </c>
      <c r="F47" s="40"/>
      <c r="G47" s="40"/>
      <c r="H47" s="40"/>
      <c r="I47" s="140"/>
      <c r="J47" s="47"/>
      <c r="K47" s="51"/>
    </row>
    <row r="48" spans="2:11" ht="13.5">
      <c r="B48" s="28"/>
      <c r="C48" s="40" t="s">
        <v>105</v>
      </c>
      <c r="D48" s="29"/>
      <c r="E48" s="29"/>
      <c r="F48" s="29"/>
      <c r="G48" s="29"/>
      <c r="H48" s="29"/>
      <c r="I48" s="138"/>
      <c r="J48" s="29"/>
      <c r="K48" s="31"/>
    </row>
    <row r="49" spans="2:11" s="1" customFormat="1" ht="16.5" customHeight="1">
      <c r="B49" s="46"/>
      <c r="C49" s="47"/>
      <c r="D49" s="47"/>
      <c r="E49" s="139" t="s">
        <v>106</v>
      </c>
      <c r="F49" s="47"/>
      <c r="G49" s="47"/>
      <c r="H49" s="47"/>
      <c r="I49" s="140"/>
      <c r="J49" s="47"/>
      <c r="K49" s="51"/>
    </row>
    <row r="50" spans="2:11" s="1" customFormat="1" ht="14.4" customHeight="1">
      <c r="B50" s="46"/>
      <c r="C50" s="40" t="s">
        <v>107</v>
      </c>
      <c r="D50" s="47"/>
      <c r="E50" s="47"/>
      <c r="F50" s="47"/>
      <c r="G50" s="47"/>
      <c r="H50" s="47"/>
      <c r="I50" s="140"/>
      <c r="J50" s="47"/>
      <c r="K50" s="51"/>
    </row>
    <row r="51" spans="2:11" s="1" customFormat="1" ht="17.25" customHeight="1">
      <c r="B51" s="46"/>
      <c r="C51" s="47"/>
      <c r="D51" s="47"/>
      <c r="E51" s="141" t="str">
        <f>E11</f>
        <v>1 - Propustek 1</v>
      </c>
      <c r="F51" s="47"/>
      <c r="G51" s="47"/>
      <c r="H51" s="47"/>
      <c r="I51" s="140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40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42" t="s">
        <v>25</v>
      </c>
      <c r="J53" s="143" t="str">
        <f>IF(J14="","",J14)</f>
        <v>12. 11. 2018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40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42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40"/>
      <c r="J56" s="16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40"/>
      <c r="J57" s="47"/>
      <c r="K57" s="51"/>
    </row>
    <row r="58" spans="2:11" s="1" customFormat="1" ht="29.25" customHeight="1">
      <c r="B58" s="46"/>
      <c r="C58" s="166" t="s">
        <v>110</v>
      </c>
      <c r="D58" s="155"/>
      <c r="E58" s="155"/>
      <c r="F58" s="155"/>
      <c r="G58" s="155"/>
      <c r="H58" s="155"/>
      <c r="I58" s="167"/>
      <c r="J58" s="168" t="s">
        <v>111</v>
      </c>
      <c r="K58" s="16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40"/>
      <c r="J59" s="47"/>
      <c r="K59" s="51"/>
    </row>
    <row r="60" spans="2:47" s="1" customFormat="1" ht="29.25" customHeight="1">
      <c r="B60" s="46"/>
      <c r="C60" s="170" t="s">
        <v>112</v>
      </c>
      <c r="D60" s="47"/>
      <c r="E60" s="47"/>
      <c r="F60" s="47"/>
      <c r="G60" s="47"/>
      <c r="H60" s="47"/>
      <c r="I60" s="140"/>
      <c r="J60" s="151">
        <f>J89</f>
        <v>0</v>
      </c>
      <c r="K60" s="51"/>
      <c r="AU60" s="24" t="s">
        <v>113</v>
      </c>
    </row>
    <row r="61" spans="2:11" s="8" customFormat="1" ht="24.95" customHeight="1">
      <c r="B61" s="171"/>
      <c r="C61" s="172"/>
      <c r="D61" s="173" t="s">
        <v>114</v>
      </c>
      <c r="E61" s="174"/>
      <c r="F61" s="174"/>
      <c r="G61" s="174"/>
      <c r="H61" s="174"/>
      <c r="I61" s="175"/>
      <c r="J61" s="176">
        <f>J90</f>
        <v>0</v>
      </c>
      <c r="K61" s="177"/>
    </row>
    <row r="62" spans="2:11" s="9" customFormat="1" ht="19.9" customHeight="1">
      <c r="B62" s="178"/>
      <c r="C62" s="179"/>
      <c r="D62" s="180" t="s">
        <v>116</v>
      </c>
      <c r="E62" s="181"/>
      <c r="F62" s="181"/>
      <c r="G62" s="181"/>
      <c r="H62" s="181"/>
      <c r="I62" s="182"/>
      <c r="J62" s="183">
        <f>J91</f>
        <v>0</v>
      </c>
      <c r="K62" s="184"/>
    </row>
    <row r="63" spans="2:11" s="9" customFormat="1" ht="19.9" customHeight="1">
      <c r="B63" s="178"/>
      <c r="C63" s="179"/>
      <c r="D63" s="180" t="s">
        <v>117</v>
      </c>
      <c r="E63" s="181"/>
      <c r="F63" s="181"/>
      <c r="G63" s="181"/>
      <c r="H63" s="181"/>
      <c r="I63" s="182"/>
      <c r="J63" s="183">
        <f>J107</f>
        <v>0</v>
      </c>
      <c r="K63" s="184"/>
    </row>
    <row r="64" spans="2:11" s="9" customFormat="1" ht="19.9" customHeight="1">
      <c r="B64" s="178"/>
      <c r="C64" s="179"/>
      <c r="D64" s="180" t="s">
        <v>453</v>
      </c>
      <c r="E64" s="181"/>
      <c r="F64" s="181"/>
      <c r="G64" s="181"/>
      <c r="H64" s="181"/>
      <c r="I64" s="182"/>
      <c r="J64" s="183">
        <f>J112</f>
        <v>0</v>
      </c>
      <c r="K64" s="184"/>
    </row>
    <row r="65" spans="2:11" s="9" customFormat="1" ht="19.9" customHeight="1">
      <c r="B65" s="178"/>
      <c r="C65" s="179"/>
      <c r="D65" s="180" t="s">
        <v>118</v>
      </c>
      <c r="E65" s="181"/>
      <c r="F65" s="181"/>
      <c r="G65" s="181"/>
      <c r="H65" s="181"/>
      <c r="I65" s="182"/>
      <c r="J65" s="183">
        <f>J117</f>
        <v>0</v>
      </c>
      <c r="K65" s="184"/>
    </row>
    <row r="66" spans="2:11" s="9" customFormat="1" ht="19.9" customHeight="1">
      <c r="B66" s="178"/>
      <c r="C66" s="179"/>
      <c r="D66" s="180" t="s">
        <v>119</v>
      </c>
      <c r="E66" s="181"/>
      <c r="F66" s="181"/>
      <c r="G66" s="181"/>
      <c r="H66" s="181"/>
      <c r="I66" s="182"/>
      <c r="J66" s="183">
        <f>J126</f>
        <v>0</v>
      </c>
      <c r="K66" s="184"/>
    </row>
    <row r="67" spans="2:11" s="8" customFormat="1" ht="24.95" customHeight="1">
      <c r="B67" s="171"/>
      <c r="C67" s="172"/>
      <c r="D67" s="173" t="s">
        <v>454</v>
      </c>
      <c r="E67" s="174"/>
      <c r="F67" s="174"/>
      <c r="G67" s="174"/>
      <c r="H67" s="174"/>
      <c r="I67" s="175"/>
      <c r="J67" s="176">
        <f>J131</f>
        <v>0</v>
      </c>
      <c r="K67" s="177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40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62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63"/>
      <c r="J73" s="71"/>
      <c r="K73" s="71"/>
      <c r="L73" s="46"/>
    </row>
    <row r="74" spans="2:12" s="1" customFormat="1" ht="36.95" customHeight="1">
      <c r="B74" s="46"/>
      <c r="C74" s="72" t="s">
        <v>120</v>
      </c>
      <c r="L74" s="46"/>
    </row>
    <row r="75" spans="2:12" s="1" customFormat="1" ht="6.95" customHeight="1">
      <c r="B75" s="46"/>
      <c r="L75" s="46"/>
    </row>
    <row r="76" spans="2:12" s="1" customFormat="1" ht="14.4" customHeight="1">
      <c r="B76" s="46"/>
      <c r="C76" s="74" t="s">
        <v>19</v>
      </c>
      <c r="L76" s="46"/>
    </row>
    <row r="77" spans="2:12" s="1" customFormat="1" ht="16.5" customHeight="1">
      <c r="B77" s="46"/>
      <c r="E77" s="185" t="str">
        <f>E7</f>
        <v>II/272 Starý Vestec, přeložka silnice - PD</v>
      </c>
      <c r="F77" s="74"/>
      <c r="G77" s="74"/>
      <c r="H77" s="74"/>
      <c r="L77" s="46"/>
    </row>
    <row r="78" spans="2:12" ht="13.5">
      <c r="B78" s="28"/>
      <c r="C78" s="74" t="s">
        <v>105</v>
      </c>
      <c r="L78" s="28"/>
    </row>
    <row r="79" spans="2:12" s="1" customFormat="1" ht="16.5" customHeight="1">
      <c r="B79" s="46"/>
      <c r="E79" s="185" t="s">
        <v>106</v>
      </c>
      <c r="F79" s="1"/>
      <c r="G79" s="1"/>
      <c r="H79" s="1"/>
      <c r="L79" s="46"/>
    </row>
    <row r="80" spans="2:12" s="1" customFormat="1" ht="14.4" customHeight="1">
      <c r="B80" s="46"/>
      <c r="C80" s="74" t="s">
        <v>107</v>
      </c>
      <c r="L80" s="46"/>
    </row>
    <row r="81" spans="2:12" s="1" customFormat="1" ht="17.25" customHeight="1">
      <c r="B81" s="46"/>
      <c r="E81" s="77" t="str">
        <f>E11</f>
        <v>1 - Propustek 1</v>
      </c>
      <c r="F81" s="1"/>
      <c r="G81" s="1"/>
      <c r="H81" s="1"/>
      <c r="L81" s="46"/>
    </row>
    <row r="82" spans="2:12" s="1" customFormat="1" ht="6.95" customHeight="1">
      <c r="B82" s="46"/>
      <c r="L82" s="46"/>
    </row>
    <row r="83" spans="2:12" s="1" customFormat="1" ht="18" customHeight="1">
      <c r="B83" s="46"/>
      <c r="C83" s="74" t="s">
        <v>23</v>
      </c>
      <c r="F83" s="186" t="str">
        <f>F14</f>
        <v xml:space="preserve"> </v>
      </c>
      <c r="I83" s="187" t="s">
        <v>25</v>
      </c>
      <c r="J83" s="79" t="str">
        <f>IF(J14="","",J14)</f>
        <v>12. 11. 2018</v>
      </c>
      <c r="L83" s="46"/>
    </row>
    <row r="84" spans="2:12" s="1" customFormat="1" ht="6.95" customHeight="1">
      <c r="B84" s="46"/>
      <c r="L84" s="46"/>
    </row>
    <row r="85" spans="2:12" s="1" customFormat="1" ht="13.5">
      <c r="B85" s="46"/>
      <c r="C85" s="74" t="s">
        <v>27</v>
      </c>
      <c r="F85" s="186" t="str">
        <f>E17</f>
        <v xml:space="preserve"> </v>
      </c>
      <c r="I85" s="187" t="s">
        <v>32</v>
      </c>
      <c r="J85" s="186" t="str">
        <f>E23</f>
        <v xml:space="preserve"> </v>
      </c>
      <c r="L85" s="46"/>
    </row>
    <row r="86" spans="2:12" s="1" customFormat="1" ht="14.4" customHeight="1">
      <c r="B86" s="46"/>
      <c r="C86" s="74" t="s">
        <v>30</v>
      </c>
      <c r="F86" s="186" t="str">
        <f>IF(E20="","",E20)</f>
        <v/>
      </c>
      <c r="L86" s="46"/>
    </row>
    <row r="87" spans="2:12" s="1" customFormat="1" ht="10.3" customHeight="1">
      <c r="B87" s="46"/>
      <c r="L87" s="46"/>
    </row>
    <row r="88" spans="2:20" s="10" customFormat="1" ht="29.25" customHeight="1">
      <c r="B88" s="188"/>
      <c r="C88" s="189" t="s">
        <v>121</v>
      </c>
      <c r="D88" s="190" t="s">
        <v>54</v>
      </c>
      <c r="E88" s="190" t="s">
        <v>50</v>
      </c>
      <c r="F88" s="190" t="s">
        <v>122</v>
      </c>
      <c r="G88" s="190" t="s">
        <v>123</v>
      </c>
      <c r="H88" s="190" t="s">
        <v>124</v>
      </c>
      <c r="I88" s="191" t="s">
        <v>125</v>
      </c>
      <c r="J88" s="190" t="s">
        <v>111</v>
      </c>
      <c r="K88" s="192" t="s">
        <v>126</v>
      </c>
      <c r="L88" s="188"/>
      <c r="M88" s="92" t="s">
        <v>127</v>
      </c>
      <c r="N88" s="93" t="s">
        <v>39</v>
      </c>
      <c r="O88" s="93" t="s">
        <v>128</v>
      </c>
      <c r="P88" s="93" t="s">
        <v>129</v>
      </c>
      <c r="Q88" s="93" t="s">
        <v>130</v>
      </c>
      <c r="R88" s="93" t="s">
        <v>131</v>
      </c>
      <c r="S88" s="93" t="s">
        <v>132</v>
      </c>
      <c r="T88" s="94" t="s">
        <v>133</v>
      </c>
    </row>
    <row r="89" spans="2:63" s="1" customFormat="1" ht="29.25" customHeight="1">
      <c r="B89" s="46"/>
      <c r="C89" s="96" t="s">
        <v>112</v>
      </c>
      <c r="J89" s="193">
        <f>BK89</f>
        <v>0</v>
      </c>
      <c r="L89" s="46"/>
      <c r="M89" s="95"/>
      <c r="N89" s="82"/>
      <c r="O89" s="82"/>
      <c r="P89" s="194">
        <f>P90+P131</f>
        <v>0</v>
      </c>
      <c r="Q89" s="82"/>
      <c r="R89" s="194">
        <f>R90+R131</f>
        <v>0</v>
      </c>
      <c r="S89" s="82"/>
      <c r="T89" s="195">
        <f>T90+T131</f>
        <v>0</v>
      </c>
      <c r="AT89" s="24" t="s">
        <v>68</v>
      </c>
      <c r="AU89" s="24" t="s">
        <v>113</v>
      </c>
      <c r="BK89" s="196">
        <f>BK90+BK131</f>
        <v>0</v>
      </c>
    </row>
    <row r="90" spans="2:63" s="11" customFormat="1" ht="37.4" customHeight="1">
      <c r="B90" s="197"/>
      <c r="D90" s="198" t="s">
        <v>68</v>
      </c>
      <c r="E90" s="199" t="s">
        <v>134</v>
      </c>
      <c r="F90" s="199" t="s">
        <v>135</v>
      </c>
      <c r="I90" s="200"/>
      <c r="J90" s="201">
        <f>BK90</f>
        <v>0</v>
      </c>
      <c r="L90" s="197"/>
      <c r="M90" s="202"/>
      <c r="N90" s="203"/>
      <c r="O90" s="203"/>
      <c r="P90" s="204">
        <f>P91+P107+P112+P117+P126</f>
        <v>0</v>
      </c>
      <c r="Q90" s="203"/>
      <c r="R90" s="204">
        <f>R91+R107+R112+R117+R126</f>
        <v>0</v>
      </c>
      <c r="S90" s="203"/>
      <c r="T90" s="205">
        <f>T91+T107+T112+T117+T126</f>
        <v>0</v>
      </c>
      <c r="AR90" s="198" t="s">
        <v>76</v>
      </c>
      <c r="AT90" s="206" t="s">
        <v>68</v>
      </c>
      <c r="AU90" s="206" t="s">
        <v>69</v>
      </c>
      <c r="AY90" s="198" t="s">
        <v>136</v>
      </c>
      <c r="BK90" s="207">
        <f>BK91+BK107+BK112+BK117+BK126</f>
        <v>0</v>
      </c>
    </row>
    <row r="91" spans="2:63" s="11" customFormat="1" ht="19.9" customHeight="1">
      <c r="B91" s="197"/>
      <c r="D91" s="198" t="s">
        <v>68</v>
      </c>
      <c r="E91" s="208" t="s">
        <v>76</v>
      </c>
      <c r="F91" s="208" t="s">
        <v>147</v>
      </c>
      <c r="I91" s="200"/>
      <c r="J91" s="209">
        <f>BK91</f>
        <v>0</v>
      </c>
      <c r="L91" s="197"/>
      <c r="M91" s="202"/>
      <c r="N91" s="203"/>
      <c r="O91" s="203"/>
      <c r="P91" s="204">
        <f>SUM(P92:P106)</f>
        <v>0</v>
      </c>
      <c r="Q91" s="203"/>
      <c r="R91" s="204">
        <f>SUM(R92:R106)</f>
        <v>0</v>
      </c>
      <c r="S91" s="203"/>
      <c r="T91" s="205">
        <f>SUM(T92:T106)</f>
        <v>0</v>
      </c>
      <c r="AR91" s="198" t="s">
        <v>76</v>
      </c>
      <c r="AT91" s="206" t="s">
        <v>68</v>
      </c>
      <c r="AU91" s="206" t="s">
        <v>76</v>
      </c>
      <c r="AY91" s="198" t="s">
        <v>136</v>
      </c>
      <c r="BK91" s="207">
        <f>SUM(BK92:BK106)</f>
        <v>0</v>
      </c>
    </row>
    <row r="92" spans="2:65" s="1" customFormat="1" ht="16.5" customHeight="1">
      <c r="B92" s="210"/>
      <c r="C92" s="211" t="s">
        <v>76</v>
      </c>
      <c r="D92" s="211" t="s">
        <v>138</v>
      </c>
      <c r="E92" s="212" t="s">
        <v>178</v>
      </c>
      <c r="F92" s="213" t="s">
        <v>179</v>
      </c>
      <c r="G92" s="214" t="s">
        <v>159</v>
      </c>
      <c r="H92" s="215">
        <v>27</v>
      </c>
      <c r="I92" s="216"/>
      <c r="J92" s="217">
        <f>ROUND(I92*H92,2)</f>
        <v>0</v>
      </c>
      <c r="K92" s="213" t="s">
        <v>152</v>
      </c>
      <c r="L92" s="46"/>
      <c r="M92" s="218" t="s">
        <v>5</v>
      </c>
      <c r="N92" s="219" t="s">
        <v>40</v>
      </c>
      <c r="O92" s="47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AR92" s="24" t="s">
        <v>142</v>
      </c>
      <c r="AT92" s="24" t="s">
        <v>138</v>
      </c>
      <c r="AU92" s="24" t="s">
        <v>78</v>
      </c>
      <c r="AY92" s="24" t="s">
        <v>136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24" t="s">
        <v>76</v>
      </c>
      <c r="BK92" s="222">
        <f>ROUND(I92*H92,2)</f>
        <v>0</v>
      </c>
      <c r="BL92" s="24" t="s">
        <v>142</v>
      </c>
      <c r="BM92" s="24" t="s">
        <v>455</v>
      </c>
    </row>
    <row r="93" spans="2:47" s="1" customFormat="1" ht="13.5">
      <c r="B93" s="46"/>
      <c r="D93" s="223" t="s">
        <v>144</v>
      </c>
      <c r="F93" s="224" t="s">
        <v>179</v>
      </c>
      <c r="I93" s="225"/>
      <c r="L93" s="46"/>
      <c r="M93" s="226"/>
      <c r="N93" s="47"/>
      <c r="O93" s="47"/>
      <c r="P93" s="47"/>
      <c r="Q93" s="47"/>
      <c r="R93" s="47"/>
      <c r="S93" s="47"/>
      <c r="T93" s="85"/>
      <c r="AT93" s="24" t="s">
        <v>144</v>
      </c>
      <c r="AU93" s="24" t="s">
        <v>78</v>
      </c>
    </row>
    <row r="94" spans="2:47" s="1" customFormat="1" ht="13.5">
      <c r="B94" s="46"/>
      <c r="D94" s="223" t="s">
        <v>154</v>
      </c>
      <c r="F94" s="235" t="s">
        <v>181</v>
      </c>
      <c r="I94" s="225"/>
      <c r="L94" s="46"/>
      <c r="M94" s="226"/>
      <c r="N94" s="47"/>
      <c r="O94" s="47"/>
      <c r="P94" s="47"/>
      <c r="Q94" s="47"/>
      <c r="R94" s="47"/>
      <c r="S94" s="47"/>
      <c r="T94" s="85"/>
      <c r="AT94" s="24" t="s">
        <v>154</v>
      </c>
      <c r="AU94" s="24" t="s">
        <v>78</v>
      </c>
    </row>
    <row r="95" spans="2:47" s="1" customFormat="1" ht="13.5">
      <c r="B95" s="46"/>
      <c r="D95" s="223" t="s">
        <v>174</v>
      </c>
      <c r="F95" s="235" t="s">
        <v>215</v>
      </c>
      <c r="I95" s="225"/>
      <c r="L95" s="46"/>
      <c r="M95" s="226"/>
      <c r="N95" s="47"/>
      <c r="O95" s="47"/>
      <c r="P95" s="47"/>
      <c r="Q95" s="47"/>
      <c r="R95" s="47"/>
      <c r="S95" s="47"/>
      <c r="T95" s="85"/>
      <c r="AT95" s="24" t="s">
        <v>174</v>
      </c>
      <c r="AU95" s="24" t="s">
        <v>78</v>
      </c>
    </row>
    <row r="96" spans="2:51" s="12" customFormat="1" ht="13.5">
      <c r="B96" s="227"/>
      <c r="D96" s="223" t="s">
        <v>145</v>
      </c>
      <c r="E96" s="228" t="s">
        <v>5</v>
      </c>
      <c r="F96" s="229" t="s">
        <v>456</v>
      </c>
      <c r="H96" s="230">
        <v>27</v>
      </c>
      <c r="I96" s="231"/>
      <c r="L96" s="227"/>
      <c r="M96" s="232"/>
      <c r="N96" s="233"/>
      <c r="O96" s="233"/>
      <c r="P96" s="233"/>
      <c r="Q96" s="233"/>
      <c r="R96" s="233"/>
      <c r="S96" s="233"/>
      <c r="T96" s="234"/>
      <c r="AT96" s="228" t="s">
        <v>145</v>
      </c>
      <c r="AU96" s="228" t="s">
        <v>78</v>
      </c>
      <c r="AV96" s="12" t="s">
        <v>78</v>
      </c>
      <c r="AW96" s="12" t="s">
        <v>33</v>
      </c>
      <c r="AX96" s="12" t="s">
        <v>76</v>
      </c>
      <c r="AY96" s="228" t="s">
        <v>136</v>
      </c>
    </row>
    <row r="97" spans="2:65" s="1" customFormat="1" ht="16.5" customHeight="1">
      <c r="B97" s="210"/>
      <c r="C97" s="211" t="s">
        <v>78</v>
      </c>
      <c r="D97" s="211" t="s">
        <v>138</v>
      </c>
      <c r="E97" s="212" t="s">
        <v>457</v>
      </c>
      <c r="F97" s="213" t="s">
        <v>458</v>
      </c>
      <c r="G97" s="214" t="s">
        <v>159</v>
      </c>
      <c r="H97" s="215">
        <v>5.25</v>
      </c>
      <c r="I97" s="216"/>
      <c r="J97" s="217">
        <f>ROUND(I97*H97,2)</f>
        <v>0</v>
      </c>
      <c r="K97" s="213" t="s">
        <v>5</v>
      </c>
      <c r="L97" s="46"/>
      <c r="M97" s="218" t="s">
        <v>5</v>
      </c>
      <c r="N97" s="219" t="s">
        <v>40</v>
      </c>
      <c r="O97" s="47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AR97" s="24" t="s">
        <v>142</v>
      </c>
      <c r="AT97" s="24" t="s">
        <v>138</v>
      </c>
      <c r="AU97" s="24" t="s">
        <v>78</v>
      </c>
      <c r="AY97" s="24" t="s">
        <v>136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24" t="s">
        <v>76</v>
      </c>
      <c r="BK97" s="222">
        <f>ROUND(I97*H97,2)</f>
        <v>0</v>
      </c>
      <c r="BL97" s="24" t="s">
        <v>142</v>
      </c>
      <c r="BM97" s="24" t="s">
        <v>459</v>
      </c>
    </row>
    <row r="98" spans="2:47" s="1" customFormat="1" ht="13.5">
      <c r="B98" s="46"/>
      <c r="D98" s="223" t="s">
        <v>144</v>
      </c>
      <c r="F98" s="224" t="s">
        <v>458</v>
      </c>
      <c r="I98" s="225"/>
      <c r="L98" s="46"/>
      <c r="M98" s="226"/>
      <c r="N98" s="47"/>
      <c r="O98" s="47"/>
      <c r="P98" s="47"/>
      <c r="Q98" s="47"/>
      <c r="R98" s="47"/>
      <c r="S98" s="47"/>
      <c r="T98" s="85"/>
      <c r="AT98" s="24" t="s">
        <v>144</v>
      </c>
      <c r="AU98" s="24" t="s">
        <v>78</v>
      </c>
    </row>
    <row r="99" spans="2:51" s="12" customFormat="1" ht="13.5">
      <c r="B99" s="227"/>
      <c r="D99" s="223" t="s">
        <v>145</v>
      </c>
      <c r="E99" s="228" t="s">
        <v>5</v>
      </c>
      <c r="F99" s="229" t="s">
        <v>460</v>
      </c>
      <c r="H99" s="230">
        <v>5.25</v>
      </c>
      <c r="I99" s="231"/>
      <c r="L99" s="227"/>
      <c r="M99" s="232"/>
      <c r="N99" s="233"/>
      <c r="O99" s="233"/>
      <c r="P99" s="233"/>
      <c r="Q99" s="233"/>
      <c r="R99" s="233"/>
      <c r="S99" s="233"/>
      <c r="T99" s="234"/>
      <c r="AT99" s="228" t="s">
        <v>145</v>
      </c>
      <c r="AU99" s="228" t="s">
        <v>78</v>
      </c>
      <c r="AV99" s="12" t="s">
        <v>78</v>
      </c>
      <c r="AW99" s="12" t="s">
        <v>33</v>
      </c>
      <c r="AX99" s="12" t="s">
        <v>69</v>
      </c>
      <c r="AY99" s="228" t="s">
        <v>136</v>
      </c>
    </row>
    <row r="100" spans="2:65" s="1" customFormat="1" ht="16.5" customHeight="1">
      <c r="B100" s="210"/>
      <c r="C100" s="211" t="s">
        <v>156</v>
      </c>
      <c r="D100" s="211" t="s">
        <v>138</v>
      </c>
      <c r="E100" s="212" t="s">
        <v>461</v>
      </c>
      <c r="F100" s="213" t="s">
        <v>458</v>
      </c>
      <c r="G100" s="214" t="s">
        <v>159</v>
      </c>
      <c r="H100" s="215">
        <v>21</v>
      </c>
      <c r="I100" s="216"/>
      <c r="J100" s="217">
        <f>ROUND(I100*H100,2)</f>
        <v>0</v>
      </c>
      <c r="K100" s="213" t="s">
        <v>5</v>
      </c>
      <c r="L100" s="46"/>
      <c r="M100" s="218" t="s">
        <v>5</v>
      </c>
      <c r="N100" s="219" t="s">
        <v>40</v>
      </c>
      <c r="O100" s="47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24" t="s">
        <v>142</v>
      </c>
      <c r="AT100" s="24" t="s">
        <v>138</v>
      </c>
      <c r="AU100" s="24" t="s">
        <v>78</v>
      </c>
      <c r="AY100" s="24" t="s">
        <v>136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24" t="s">
        <v>76</v>
      </c>
      <c r="BK100" s="222">
        <f>ROUND(I100*H100,2)</f>
        <v>0</v>
      </c>
      <c r="BL100" s="24" t="s">
        <v>142</v>
      </c>
      <c r="BM100" s="24" t="s">
        <v>462</v>
      </c>
    </row>
    <row r="101" spans="2:47" s="1" customFormat="1" ht="13.5">
      <c r="B101" s="46"/>
      <c r="D101" s="223" t="s">
        <v>144</v>
      </c>
      <c r="F101" s="224" t="s">
        <v>458</v>
      </c>
      <c r="I101" s="225"/>
      <c r="L101" s="46"/>
      <c r="M101" s="226"/>
      <c r="N101" s="47"/>
      <c r="O101" s="47"/>
      <c r="P101" s="47"/>
      <c r="Q101" s="47"/>
      <c r="R101" s="47"/>
      <c r="S101" s="47"/>
      <c r="T101" s="85"/>
      <c r="AT101" s="24" t="s">
        <v>144</v>
      </c>
      <c r="AU101" s="24" t="s">
        <v>78</v>
      </c>
    </row>
    <row r="102" spans="2:51" s="12" customFormat="1" ht="13.5">
      <c r="B102" s="227"/>
      <c r="D102" s="223" t="s">
        <v>145</v>
      </c>
      <c r="E102" s="228" t="s">
        <v>5</v>
      </c>
      <c r="F102" s="229" t="s">
        <v>463</v>
      </c>
      <c r="H102" s="230">
        <v>21</v>
      </c>
      <c r="I102" s="231"/>
      <c r="L102" s="227"/>
      <c r="M102" s="232"/>
      <c r="N102" s="233"/>
      <c r="O102" s="233"/>
      <c r="P102" s="233"/>
      <c r="Q102" s="233"/>
      <c r="R102" s="233"/>
      <c r="S102" s="233"/>
      <c r="T102" s="234"/>
      <c r="AT102" s="228" t="s">
        <v>145</v>
      </c>
      <c r="AU102" s="228" t="s">
        <v>78</v>
      </c>
      <c r="AV102" s="12" t="s">
        <v>78</v>
      </c>
      <c r="AW102" s="12" t="s">
        <v>33</v>
      </c>
      <c r="AX102" s="12" t="s">
        <v>69</v>
      </c>
      <c r="AY102" s="228" t="s">
        <v>136</v>
      </c>
    </row>
    <row r="103" spans="2:65" s="1" customFormat="1" ht="16.5" customHeight="1">
      <c r="B103" s="210"/>
      <c r="C103" s="211" t="s">
        <v>142</v>
      </c>
      <c r="D103" s="211" t="s">
        <v>138</v>
      </c>
      <c r="E103" s="212" t="s">
        <v>464</v>
      </c>
      <c r="F103" s="213" t="s">
        <v>465</v>
      </c>
      <c r="G103" s="214" t="s">
        <v>261</v>
      </c>
      <c r="H103" s="215">
        <v>21</v>
      </c>
      <c r="I103" s="216"/>
      <c r="J103" s="217">
        <f>ROUND(I103*H103,2)</f>
        <v>0</v>
      </c>
      <c r="K103" s="213" t="s">
        <v>152</v>
      </c>
      <c r="L103" s="46"/>
      <c r="M103" s="218" t="s">
        <v>5</v>
      </c>
      <c r="N103" s="219" t="s">
        <v>40</v>
      </c>
      <c r="O103" s="47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4" t="s">
        <v>142</v>
      </c>
      <c r="AT103" s="24" t="s">
        <v>138</v>
      </c>
      <c r="AU103" s="24" t="s">
        <v>78</v>
      </c>
      <c r="AY103" s="24" t="s">
        <v>136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24" t="s">
        <v>76</v>
      </c>
      <c r="BK103" s="222">
        <f>ROUND(I103*H103,2)</f>
        <v>0</v>
      </c>
      <c r="BL103" s="24" t="s">
        <v>142</v>
      </c>
      <c r="BM103" s="24" t="s">
        <v>466</v>
      </c>
    </row>
    <row r="104" spans="2:47" s="1" customFormat="1" ht="13.5">
      <c r="B104" s="46"/>
      <c r="D104" s="223" t="s">
        <v>144</v>
      </c>
      <c r="F104" s="224" t="s">
        <v>465</v>
      </c>
      <c r="I104" s="225"/>
      <c r="L104" s="46"/>
      <c r="M104" s="226"/>
      <c r="N104" s="47"/>
      <c r="O104" s="47"/>
      <c r="P104" s="47"/>
      <c r="Q104" s="47"/>
      <c r="R104" s="47"/>
      <c r="S104" s="47"/>
      <c r="T104" s="85"/>
      <c r="AT104" s="24" t="s">
        <v>144</v>
      </c>
      <c r="AU104" s="24" t="s">
        <v>78</v>
      </c>
    </row>
    <row r="105" spans="2:47" s="1" customFormat="1" ht="13.5">
      <c r="B105" s="46"/>
      <c r="D105" s="223" t="s">
        <v>154</v>
      </c>
      <c r="F105" s="235" t="s">
        <v>467</v>
      </c>
      <c r="I105" s="225"/>
      <c r="L105" s="46"/>
      <c r="M105" s="226"/>
      <c r="N105" s="47"/>
      <c r="O105" s="47"/>
      <c r="P105" s="47"/>
      <c r="Q105" s="47"/>
      <c r="R105" s="47"/>
      <c r="S105" s="47"/>
      <c r="T105" s="85"/>
      <c r="AT105" s="24" t="s">
        <v>154</v>
      </c>
      <c r="AU105" s="24" t="s">
        <v>78</v>
      </c>
    </row>
    <row r="106" spans="2:51" s="12" customFormat="1" ht="13.5">
      <c r="B106" s="227"/>
      <c r="D106" s="223" t="s">
        <v>145</v>
      </c>
      <c r="E106" s="228" t="s">
        <v>5</v>
      </c>
      <c r="F106" s="229" t="s">
        <v>468</v>
      </c>
      <c r="H106" s="230">
        <v>21</v>
      </c>
      <c r="I106" s="231"/>
      <c r="L106" s="227"/>
      <c r="M106" s="232"/>
      <c r="N106" s="233"/>
      <c r="O106" s="233"/>
      <c r="P106" s="233"/>
      <c r="Q106" s="233"/>
      <c r="R106" s="233"/>
      <c r="S106" s="233"/>
      <c r="T106" s="234"/>
      <c r="AT106" s="228" t="s">
        <v>145</v>
      </c>
      <c r="AU106" s="228" t="s">
        <v>78</v>
      </c>
      <c r="AV106" s="12" t="s">
        <v>78</v>
      </c>
      <c r="AW106" s="12" t="s">
        <v>33</v>
      </c>
      <c r="AX106" s="12" t="s">
        <v>76</v>
      </c>
      <c r="AY106" s="228" t="s">
        <v>136</v>
      </c>
    </row>
    <row r="107" spans="2:63" s="11" customFormat="1" ht="29.85" customHeight="1">
      <c r="B107" s="197"/>
      <c r="D107" s="198" t="s">
        <v>68</v>
      </c>
      <c r="E107" s="208" t="s">
        <v>78</v>
      </c>
      <c r="F107" s="208" t="s">
        <v>273</v>
      </c>
      <c r="I107" s="200"/>
      <c r="J107" s="209">
        <f>BK107</f>
        <v>0</v>
      </c>
      <c r="L107" s="197"/>
      <c r="M107" s="202"/>
      <c r="N107" s="203"/>
      <c r="O107" s="203"/>
      <c r="P107" s="204">
        <f>SUM(P108:P111)</f>
        <v>0</v>
      </c>
      <c r="Q107" s="203"/>
      <c r="R107" s="204">
        <f>SUM(R108:R111)</f>
        <v>0</v>
      </c>
      <c r="S107" s="203"/>
      <c r="T107" s="205">
        <f>SUM(T108:T111)</f>
        <v>0</v>
      </c>
      <c r="AR107" s="198" t="s">
        <v>76</v>
      </c>
      <c r="AT107" s="206" t="s">
        <v>68</v>
      </c>
      <c r="AU107" s="206" t="s">
        <v>76</v>
      </c>
      <c r="AY107" s="198" t="s">
        <v>136</v>
      </c>
      <c r="BK107" s="207">
        <f>SUM(BK108:BK111)</f>
        <v>0</v>
      </c>
    </row>
    <row r="108" spans="2:65" s="1" customFormat="1" ht="16.5" customHeight="1">
      <c r="B108" s="210"/>
      <c r="C108" s="211" t="s">
        <v>169</v>
      </c>
      <c r="D108" s="211" t="s">
        <v>138</v>
      </c>
      <c r="E108" s="212" t="s">
        <v>469</v>
      </c>
      <c r="F108" s="213" t="s">
        <v>470</v>
      </c>
      <c r="G108" s="214" t="s">
        <v>159</v>
      </c>
      <c r="H108" s="215">
        <v>0.36</v>
      </c>
      <c r="I108" s="216"/>
      <c r="J108" s="217">
        <f>ROUND(I108*H108,2)</f>
        <v>0</v>
      </c>
      <c r="K108" s="213" t="s">
        <v>152</v>
      </c>
      <c r="L108" s="46"/>
      <c r="M108" s="218" t="s">
        <v>5</v>
      </c>
      <c r="N108" s="219" t="s">
        <v>40</v>
      </c>
      <c r="O108" s="47"/>
      <c r="P108" s="220">
        <f>O108*H108</f>
        <v>0</v>
      </c>
      <c r="Q108" s="220">
        <v>0</v>
      </c>
      <c r="R108" s="220">
        <f>Q108*H108</f>
        <v>0</v>
      </c>
      <c r="S108" s="220">
        <v>0</v>
      </c>
      <c r="T108" s="221">
        <f>S108*H108</f>
        <v>0</v>
      </c>
      <c r="AR108" s="24" t="s">
        <v>142</v>
      </c>
      <c r="AT108" s="24" t="s">
        <v>138</v>
      </c>
      <c r="AU108" s="24" t="s">
        <v>78</v>
      </c>
      <c r="AY108" s="24" t="s">
        <v>136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4" t="s">
        <v>76</v>
      </c>
      <c r="BK108" s="222">
        <f>ROUND(I108*H108,2)</f>
        <v>0</v>
      </c>
      <c r="BL108" s="24" t="s">
        <v>142</v>
      </c>
      <c r="BM108" s="24" t="s">
        <v>471</v>
      </c>
    </row>
    <row r="109" spans="2:47" s="1" customFormat="1" ht="13.5">
      <c r="B109" s="46"/>
      <c r="D109" s="223" t="s">
        <v>144</v>
      </c>
      <c r="F109" s="224" t="s">
        <v>470</v>
      </c>
      <c r="I109" s="225"/>
      <c r="L109" s="46"/>
      <c r="M109" s="226"/>
      <c r="N109" s="47"/>
      <c r="O109" s="47"/>
      <c r="P109" s="47"/>
      <c r="Q109" s="47"/>
      <c r="R109" s="47"/>
      <c r="S109" s="47"/>
      <c r="T109" s="85"/>
      <c r="AT109" s="24" t="s">
        <v>144</v>
      </c>
      <c r="AU109" s="24" t="s">
        <v>78</v>
      </c>
    </row>
    <row r="110" spans="2:47" s="1" customFormat="1" ht="13.5">
      <c r="B110" s="46"/>
      <c r="D110" s="223" t="s">
        <v>154</v>
      </c>
      <c r="F110" s="235" t="s">
        <v>472</v>
      </c>
      <c r="I110" s="225"/>
      <c r="L110" s="46"/>
      <c r="M110" s="226"/>
      <c r="N110" s="47"/>
      <c r="O110" s="47"/>
      <c r="P110" s="47"/>
      <c r="Q110" s="47"/>
      <c r="R110" s="47"/>
      <c r="S110" s="47"/>
      <c r="T110" s="85"/>
      <c r="AT110" s="24" t="s">
        <v>154</v>
      </c>
      <c r="AU110" s="24" t="s">
        <v>78</v>
      </c>
    </row>
    <row r="111" spans="2:51" s="12" customFormat="1" ht="13.5">
      <c r="B111" s="227"/>
      <c r="D111" s="223" t="s">
        <v>145</v>
      </c>
      <c r="E111" s="228" t="s">
        <v>5</v>
      </c>
      <c r="F111" s="229" t="s">
        <v>473</v>
      </c>
      <c r="H111" s="230">
        <v>0.36</v>
      </c>
      <c r="I111" s="231"/>
      <c r="L111" s="227"/>
      <c r="M111" s="232"/>
      <c r="N111" s="233"/>
      <c r="O111" s="233"/>
      <c r="P111" s="233"/>
      <c r="Q111" s="233"/>
      <c r="R111" s="233"/>
      <c r="S111" s="233"/>
      <c r="T111" s="234"/>
      <c r="AT111" s="228" t="s">
        <v>145</v>
      </c>
      <c r="AU111" s="228" t="s">
        <v>78</v>
      </c>
      <c r="AV111" s="12" t="s">
        <v>78</v>
      </c>
      <c r="AW111" s="12" t="s">
        <v>33</v>
      </c>
      <c r="AX111" s="12" t="s">
        <v>69</v>
      </c>
      <c r="AY111" s="228" t="s">
        <v>136</v>
      </c>
    </row>
    <row r="112" spans="2:63" s="11" customFormat="1" ht="29.85" customHeight="1">
      <c r="B112" s="197"/>
      <c r="D112" s="198" t="s">
        <v>68</v>
      </c>
      <c r="E112" s="208" t="s">
        <v>142</v>
      </c>
      <c r="F112" s="208" t="s">
        <v>474</v>
      </c>
      <c r="I112" s="200"/>
      <c r="J112" s="209">
        <f>BK112</f>
        <v>0</v>
      </c>
      <c r="L112" s="197"/>
      <c r="M112" s="202"/>
      <c r="N112" s="203"/>
      <c r="O112" s="203"/>
      <c r="P112" s="204">
        <f>SUM(P113:P116)</f>
        <v>0</v>
      </c>
      <c r="Q112" s="203"/>
      <c r="R112" s="204">
        <f>SUM(R113:R116)</f>
        <v>0</v>
      </c>
      <c r="S112" s="203"/>
      <c r="T112" s="205">
        <f>SUM(T113:T116)</f>
        <v>0</v>
      </c>
      <c r="AR112" s="198" t="s">
        <v>76</v>
      </c>
      <c r="AT112" s="206" t="s">
        <v>68</v>
      </c>
      <c r="AU112" s="206" t="s">
        <v>76</v>
      </c>
      <c r="AY112" s="198" t="s">
        <v>136</v>
      </c>
      <c r="BK112" s="207">
        <f>SUM(BK113:BK116)</f>
        <v>0</v>
      </c>
    </row>
    <row r="113" spans="2:65" s="1" customFormat="1" ht="16.5" customHeight="1">
      <c r="B113" s="210"/>
      <c r="C113" s="211" t="s">
        <v>177</v>
      </c>
      <c r="D113" s="211" t="s">
        <v>138</v>
      </c>
      <c r="E113" s="212" t="s">
        <v>475</v>
      </c>
      <c r="F113" s="213" t="s">
        <v>476</v>
      </c>
      <c r="G113" s="214" t="s">
        <v>159</v>
      </c>
      <c r="H113" s="215">
        <v>1.61</v>
      </c>
      <c r="I113" s="216"/>
      <c r="J113" s="217">
        <f>ROUND(I113*H113,2)</f>
        <v>0</v>
      </c>
      <c r="K113" s="213" t="s">
        <v>152</v>
      </c>
      <c r="L113" s="46"/>
      <c r="M113" s="218" t="s">
        <v>5</v>
      </c>
      <c r="N113" s="219" t="s">
        <v>40</v>
      </c>
      <c r="O113" s="47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24" t="s">
        <v>142</v>
      </c>
      <c r="AT113" s="24" t="s">
        <v>138</v>
      </c>
      <c r="AU113" s="24" t="s">
        <v>78</v>
      </c>
      <c r="AY113" s="24" t="s">
        <v>136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4" t="s">
        <v>76</v>
      </c>
      <c r="BK113" s="222">
        <f>ROUND(I113*H113,2)</f>
        <v>0</v>
      </c>
      <c r="BL113" s="24" t="s">
        <v>142</v>
      </c>
      <c r="BM113" s="24" t="s">
        <v>477</v>
      </c>
    </row>
    <row r="114" spans="2:47" s="1" customFormat="1" ht="13.5">
      <c r="B114" s="46"/>
      <c r="D114" s="223" t="s">
        <v>144</v>
      </c>
      <c r="F114" s="224" t="s">
        <v>476</v>
      </c>
      <c r="I114" s="225"/>
      <c r="L114" s="46"/>
      <c r="M114" s="226"/>
      <c r="N114" s="47"/>
      <c r="O114" s="47"/>
      <c r="P114" s="47"/>
      <c r="Q114" s="47"/>
      <c r="R114" s="47"/>
      <c r="S114" s="47"/>
      <c r="T114" s="85"/>
      <c r="AT114" s="24" t="s">
        <v>144</v>
      </c>
      <c r="AU114" s="24" t="s">
        <v>78</v>
      </c>
    </row>
    <row r="115" spans="2:47" s="1" customFormat="1" ht="13.5">
      <c r="B115" s="46"/>
      <c r="D115" s="223" t="s">
        <v>154</v>
      </c>
      <c r="F115" s="235" t="s">
        <v>478</v>
      </c>
      <c r="I115" s="225"/>
      <c r="L115" s="46"/>
      <c r="M115" s="226"/>
      <c r="N115" s="47"/>
      <c r="O115" s="47"/>
      <c r="P115" s="47"/>
      <c r="Q115" s="47"/>
      <c r="R115" s="47"/>
      <c r="S115" s="47"/>
      <c r="T115" s="85"/>
      <c r="AT115" s="24" t="s">
        <v>154</v>
      </c>
      <c r="AU115" s="24" t="s">
        <v>78</v>
      </c>
    </row>
    <row r="116" spans="2:51" s="12" customFormat="1" ht="13.5">
      <c r="B116" s="227"/>
      <c r="D116" s="223" t="s">
        <v>145</v>
      </c>
      <c r="E116" s="228" t="s">
        <v>5</v>
      </c>
      <c r="F116" s="229" t="s">
        <v>479</v>
      </c>
      <c r="H116" s="230">
        <v>1.61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145</v>
      </c>
      <c r="AU116" s="228" t="s">
        <v>78</v>
      </c>
      <c r="AV116" s="12" t="s">
        <v>78</v>
      </c>
      <c r="AW116" s="12" t="s">
        <v>33</v>
      </c>
      <c r="AX116" s="12" t="s">
        <v>76</v>
      </c>
      <c r="AY116" s="228" t="s">
        <v>136</v>
      </c>
    </row>
    <row r="117" spans="2:63" s="11" customFormat="1" ht="29.85" customHeight="1">
      <c r="B117" s="197"/>
      <c r="D117" s="198" t="s">
        <v>68</v>
      </c>
      <c r="E117" s="208" t="s">
        <v>169</v>
      </c>
      <c r="F117" s="208" t="s">
        <v>287</v>
      </c>
      <c r="I117" s="200"/>
      <c r="J117" s="209">
        <f>BK117</f>
        <v>0</v>
      </c>
      <c r="L117" s="197"/>
      <c r="M117" s="202"/>
      <c r="N117" s="203"/>
      <c r="O117" s="203"/>
      <c r="P117" s="204">
        <f>SUM(P118:P125)</f>
        <v>0</v>
      </c>
      <c r="Q117" s="203"/>
      <c r="R117" s="204">
        <f>SUM(R118:R125)</f>
        <v>0</v>
      </c>
      <c r="S117" s="203"/>
      <c r="T117" s="205">
        <f>SUM(T118:T125)</f>
        <v>0</v>
      </c>
      <c r="AR117" s="198" t="s">
        <v>76</v>
      </c>
      <c r="AT117" s="206" t="s">
        <v>68</v>
      </c>
      <c r="AU117" s="206" t="s">
        <v>76</v>
      </c>
      <c r="AY117" s="198" t="s">
        <v>136</v>
      </c>
      <c r="BK117" s="207">
        <f>SUM(BK118:BK125)</f>
        <v>0</v>
      </c>
    </row>
    <row r="118" spans="2:65" s="1" customFormat="1" ht="16.5" customHeight="1">
      <c r="B118" s="210"/>
      <c r="C118" s="211" t="s">
        <v>195</v>
      </c>
      <c r="D118" s="211" t="s">
        <v>138</v>
      </c>
      <c r="E118" s="212" t="s">
        <v>295</v>
      </c>
      <c r="F118" s="213" t="s">
        <v>296</v>
      </c>
      <c r="G118" s="214" t="s">
        <v>159</v>
      </c>
      <c r="H118" s="215">
        <v>5.8</v>
      </c>
      <c r="I118" s="216"/>
      <c r="J118" s="217">
        <f>ROUND(I118*H118,2)</f>
        <v>0</v>
      </c>
      <c r="K118" s="213" t="s">
        <v>152</v>
      </c>
      <c r="L118" s="46"/>
      <c r="M118" s="218" t="s">
        <v>5</v>
      </c>
      <c r="N118" s="219" t="s">
        <v>40</v>
      </c>
      <c r="O118" s="47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AR118" s="24" t="s">
        <v>142</v>
      </c>
      <c r="AT118" s="24" t="s">
        <v>138</v>
      </c>
      <c r="AU118" s="24" t="s">
        <v>78</v>
      </c>
      <c r="AY118" s="24" t="s">
        <v>136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24" t="s">
        <v>76</v>
      </c>
      <c r="BK118" s="222">
        <f>ROUND(I118*H118,2)</f>
        <v>0</v>
      </c>
      <c r="BL118" s="24" t="s">
        <v>142</v>
      </c>
      <c r="BM118" s="24" t="s">
        <v>480</v>
      </c>
    </row>
    <row r="119" spans="2:47" s="1" customFormat="1" ht="13.5">
      <c r="B119" s="46"/>
      <c r="D119" s="223" t="s">
        <v>144</v>
      </c>
      <c r="F119" s="224" t="s">
        <v>296</v>
      </c>
      <c r="I119" s="225"/>
      <c r="L119" s="46"/>
      <c r="M119" s="226"/>
      <c r="N119" s="47"/>
      <c r="O119" s="47"/>
      <c r="P119" s="47"/>
      <c r="Q119" s="47"/>
      <c r="R119" s="47"/>
      <c r="S119" s="47"/>
      <c r="T119" s="85"/>
      <c r="AT119" s="24" t="s">
        <v>144</v>
      </c>
      <c r="AU119" s="24" t="s">
        <v>78</v>
      </c>
    </row>
    <row r="120" spans="2:47" s="1" customFormat="1" ht="13.5">
      <c r="B120" s="46"/>
      <c r="D120" s="223" t="s">
        <v>154</v>
      </c>
      <c r="F120" s="235" t="s">
        <v>298</v>
      </c>
      <c r="I120" s="225"/>
      <c r="L120" s="46"/>
      <c r="M120" s="226"/>
      <c r="N120" s="47"/>
      <c r="O120" s="47"/>
      <c r="P120" s="47"/>
      <c r="Q120" s="47"/>
      <c r="R120" s="47"/>
      <c r="S120" s="47"/>
      <c r="T120" s="85"/>
      <c r="AT120" s="24" t="s">
        <v>154</v>
      </c>
      <c r="AU120" s="24" t="s">
        <v>78</v>
      </c>
    </row>
    <row r="121" spans="2:51" s="12" customFormat="1" ht="13.5">
      <c r="B121" s="227"/>
      <c r="D121" s="223" t="s">
        <v>145</v>
      </c>
      <c r="E121" s="228" t="s">
        <v>5</v>
      </c>
      <c r="F121" s="229" t="s">
        <v>481</v>
      </c>
      <c r="H121" s="230">
        <v>5.8</v>
      </c>
      <c r="I121" s="231"/>
      <c r="L121" s="227"/>
      <c r="M121" s="232"/>
      <c r="N121" s="233"/>
      <c r="O121" s="233"/>
      <c r="P121" s="233"/>
      <c r="Q121" s="233"/>
      <c r="R121" s="233"/>
      <c r="S121" s="233"/>
      <c r="T121" s="234"/>
      <c r="AT121" s="228" t="s">
        <v>145</v>
      </c>
      <c r="AU121" s="228" t="s">
        <v>78</v>
      </c>
      <c r="AV121" s="12" t="s">
        <v>78</v>
      </c>
      <c r="AW121" s="12" t="s">
        <v>33</v>
      </c>
      <c r="AX121" s="12" t="s">
        <v>69</v>
      </c>
      <c r="AY121" s="228" t="s">
        <v>136</v>
      </c>
    </row>
    <row r="122" spans="2:65" s="1" customFormat="1" ht="16.5" customHeight="1">
      <c r="B122" s="210"/>
      <c r="C122" s="211" t="s">
        <v>200</v>
      </c>
      <c r="D122" s="211" t="s">
        <v>138</v>
      </c>
      <c r="E122" s="212" t="s">
        <v>302</v>
      </c>
      <c r="F122" s="213" t="s">
        <v>303</v>
      </c>
      <c r="G122" s="214" t="s">
        <v>261</v>
      </c>
      <c r="H122" s="215">
        <v>29</v>
      </c>
      <c r="I122" s="216"/>
      <c r="J122" s="217">
        <f>ROUND(I122*H122,2)</f>
        <v>0</v>
      </c>
      <c r="K122" s="213" t="s">
        <v>482</v>
      </c>
      <c r="L122" s="46"/>
      <c r="M122" s="218" t="s">
        <v>5</v>
      </c>
      <c r="N122" s="219" t="s">
        <v>40</v>
      </c>
      <c r="O122" s="47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4" t="s">
        <v>142</v>
      </c>
      <c r="AT122" s="24" t="s">
        <v>138</v>
      </c>
      <c r="AU122" s="24" t="s">
        <v>78</v>
      </c>
      <c r="AY122" s="24" t="s">
        <v>136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24" t="s">
        <v>76</v>
      </c>
      <c r="BK122" s="222">
        <f>ROUND(I122*H122,2)</f>
        <v>0</v>
      </c>
      <c r="BL122" s="24" t="s">
        <v>142</v>
      </c>
      <c r="BM122" s="24" t="s">
        <v>483</v>
      </c>
    </row>
    <row r="123" spans="2:47" s="1" customFormat="1" ht="13.5">
      <c r="B123" s="46"/>
      <c r="D123" s="223" t="s">
        <v>144</v>
      </c>
      <c r="F123" s="224" t="s">
        <v>484</v>
      </c>
      <c r="I123" s="225"/>
      <c r="L123" s="46"/>
      <c r="M123" s="226"/>
      <c r="N123" s="47"/>
      <c r="O123" s="47"/>
      <c r="P123" s="47"/>
      <c r="Q123" s="47"/>
      <c r="R123" s="47"/>
      <c r="S123" s="47"/>
      <c r="T123" s="85"/>
      <c r="AT123" s="24" t="s">
        <v>144</v>
      </c>
      <c r="AU123" s="24" t="s">
        <v>78</v>
      </c>
    </row>
    <row r="124" spans="2:47" s="1" customFormat="1" ht="13.5">
      <c r="B124" s="46"/>
      <c r="D124" s="223" t="s">
        <v>154</v>
      </c>
      <c r="F124" s="235" t="s">
        <v>305</v>
      </c>
      <c r="I124" s="225"/>
      <c r="L124" s="46"/>
      <c r="M124" s="226"/>
      <c r="N124" s="47"/>
      <c r="O124" s="47"/>
      <c r="P124" s="47"/>
      <c r="Q124" s="47"/>
      <c r="R124" s="47"/>
      <c r="S124" s="47"/>
      <c r="T124" s="85"/>
      <c r="AT124" s="24" t="s">
        <v>154</v>
      </c>
      <c r="AU124" s="24" t="s">
        <v>78</v>
      </c>
    </row>
    <row r="125" spans="2:51" s="12" customFormat="1" ht="13.5">
      <c r="B125" s="227"/>
      <c r="D125" s="223" t="s">
        <v>145</v>
      </c>
      <c r="E125" s="228" t="s">
        <v>5</v>
      </c>
      <c r="F125" s="229" t="s">
        <v>485</v>
      </c>
      <c r="H125" s="230">
        <v>29</v>
      </c>
      <c r="I125" s="231"/>
      <c r="L125" s="227"/>
      <c r="M125" s="232"/>
      <c r="N125" s="233"/>
      <c r="O125" s="233"/>
      <c r="P125" s="233"/>
      <c r="Q125" s="233"/>
      <c r="R125" s="233"/>
      <c r="S125" s="233"/>
      <c r="T125" s="234"/>
      <c r="AT125" s="228" t="s">
        <v>145</v>
      </c>
      <c r="AU125" s="228" t="s">
        <v>78</v>
      </c>
      <c r="AV125" s="12" t="s">
        <v>78</v>
      </c>
      <c r="AW125" s="12" t="s">
        <v>33</v>
      </c>
      <c r="AX125" s="12" t="s">
        <v>76</v>
      </c>
      <c r="AY125" s="228" t="s">
        <v>136</v>
      </c>
    </row>
    <row r="126" spans="2:63" s="11" customFormat="1" ht="29.85" customHeight="1">
      <c r="B126" s="197"/>
      <c r="D126" s="198" t="s">
        <v>68</v>
      </c>
      <c r="E126" s="208" t="s">
        <v>209</v>
      </c>
      <c r="F126" s="208" t="s">
        <v>370</v>
      </c>
      <c r="I126" s="200"/>
      <c r="J126" s="209">
        <f>BK126</f>
        <v>0</v>
      </c>
      <c r="L126" s="197"/>
      <c r="M126" s="202"/>
      <c r="N126" s="203"/>
      <c r="O126" s="203"/>
      <c r="P126" s="204">
        <f>SUM(P127:P130)</f>
        <v>0</v>
      </c>
      <c r="Q126" s="203"/>
      <c r="R126" s="204">
        <f>SUM(R127:R130)</f>
        <v>0</v>
      </c>
      <c r="S126" s="203"/>
      <c r="T126" s="205">
        <f>SUM(T127:T130)</f>
        <v>0</v>
      </c>
      <c r="AR126" s="198" t="s">
        <v>76</v>
      </c>
      <c r="AT126" s="206" t="s">
        <v>68</v>
      </c>
      <c r="AU126" s="206" t="s">
        <v>76</v>
      </c>
      <c r="AY126" s="198" t="s">
        <v>136</v>
      </c>
      <c r="BK126" s="207">
        <f>SUM(BK127:BK130)</f>
        <v>0</v>
      </c>
    </row>
    <row r="127" spans="2:65" s="1" customFormat="1" ht="16.5" customHeight="1">
      <c r="B127" s="210"/>
      <c r="C127" s="211" t="s">
        <v>209</v>
      </c>
      <c r="D127" s="211" t="s">
        <v>138</v>
      </c>
      <c r="E127" s="212" t="s">
        <v>486</v>
      </c>
      <c r="F127" s="213" t="s">
        <v>487</v>
      </c>
      <c r="G127" s="214" t="s">
        <v>212</v>
      </c>
      <c r="H127" s="215">
        <v>7.5</v>
      </c>
      <c r="I127" s="216"/>
      <c r="J127" s="217">
        <f>ROUND(I127*H127,2)</f>
        <v>0</v>
      </c>
      <c r="K127" s="213" t="s">
        <v>152</v>
      </c>
      <c r="L127" s="46"/>
      <c r="M127" s="218" t="s">
        <v>5</v>
      </c>
      <c r="N127" s="219" t="s">
        <v>40</v>
      </c>
      <c r="O127" s="47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AR127" s="24" t="s">
        <v>142</v>
      </c>
      <c r="AT127" s="24" t="s">
        <v>138</v>
      </c>
      <c r="AU127" s="24" t="s">
        <v>78</v>
      </c>
      <c r="AY127" s="24" t="s">
        <v>136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24" t="s">
        <v>76</v>
      </c>
      <c r="BK127" s="222">
        <f>ROUND(I127*H127,2)</f>
        <v>0</v>
      </c>
      <c r="BL127" s="24" t="s">
        <v>142</v>
      </c>
      <c r="BM127" s="24" t="s">
        <v>488</v>
      </c>
    </row>
    <row r="128" spans="2:47" s="1" customFormat="1" ht="13.5">
      <c r="B128" s="46"/>
      <c r="D128" s="223" t="s">
        <v>144</v>
      </c>
      <c r="F128" s="224" t="s">
        <v>487</v>
      </c>
      <c r="I128" s="225"/>
      <c r="L128" s="46"/>
      <c r="M128" s="226"/>
      <c r="N128" s="47"/>
      <c r="O128" s="47"/>
      <c r="P128" s="47"/>
      <c r="Q128" s="47"/>
      <c r="R128" s="47"/>
      <c r="S128" s="47"/>
      <c r="T128" s="85"/>
      <c r="AT128" s="24" t="s">
        <v>144</v>
      </c>
      <c r="AU128" s="24" t="s">
        <v>78</v>
      </c>
    </row>
    <row r="129" spans="2:47" s="1" customFormat="1" ht="13.5">
      <c r="B129" s="46"/>
      <c r="D129" s="223" t="s">
        <v>154</v>
      </c>
      <c r="F129" s="235" t="s">
        <v>489</v>
      </c>
      <c r="I129" s="225"/>
      <c r="L129" s="46"/>
      <c r="M129" s="226"/>
      <c r="N129" s="47"/>
      <c r="O129" s="47"/>
      <c r="P129" s="47"/>
      <c r="Q129" s="47"/>
      <c r="R129" s="47"/>
      <c r="S129" s="47"/>
      <c r="T129" s="85"/>
      <c r="AT129" s="24" t="s">
        <v>154</v>
      </c>
      <c r="AU129" s="24" t="s">
        <v>78</v>
      </c>
    </row>
    <row r="130" spans="2:51" s="12" customFormat="1" ht="13.5">
      <c r="B130" s="227"/>
      <c r="D130" s="223" t="s">
        <v>145</v>
      </c>
      <c r="E130" s="228" t="s">
        <v>5</v>
      </c>
      <c r="F130" s="229" t="s">
        <v>490</v>
      </c>
      <c r="H130" s="230">
        <v>7.5</v>
      </c>
      <c r="I130" s="231"/>
      <c r="L130" s="227"/>
      <c r="M130" s="232"/>
      <c r="N130" s="233"/>
      <c r="O130" s="233"/>
      <c r="P130" s="233"/>
      <c r="Q130" s="233"/>
      <c r="R130" s="233"/>
      <c r="S130" s="233"/>
      <c r="T130" s="234"/>
      <c r="AT130" s="228" t="s">
        <v>145</v>
      </c>
      <c r="AU130" s="228" t="s">
        <v>78</v>
      </c>
      <c r="AV130" s="12" t="s">
        <v>78</v>
      </c>
      <c r="AW130" s="12" t="s">
        <v>33</v>
      </c>
      <c r="AX130" s="12" t="s">
        <v>76</v>
      </c>
      <c r="AY130" s="228" t="s">
        <v>136</v>
      </c>
    </row>
    <row r="131" spans="2:63" s="11" customFormat="1" ht="37.4" customHeight="1">
      <c r="B131" s="197"/>
      <c r="D131" s="198" t="s">
        <v>68</v>
      </c>
      <c r="E131" s="199" t="s">
        <v>491</v>
      </c>
      <c r="F131" s="199" t="s">
        <v>492</v>
      </c>
      <c r="I131" s="200"/>
      <c r="J131" s="201">
        <f>BK131</f>
        <v>0</v>
      </c>
      <c r="L131" s="197"/>
      <c r="M131" s="202"/>
      <c r="N131" s="203"/>
      <c r="O131" s="203"/>
      <c r="P131" s="204">
        <f>SUM(P132:P135)</f>
        <v>0</v>
      </c>
      <c r="Q131" s="203"/>
      <c r="R131" s="204">
        <f>SUM(R132:R135)</f>
        <v>0</v>
      </c>
      <c r="S131" s="203"/>
      <c r="T131" s="205">
        <f>SUM(T132:T135)</f>
        <v>0</v>
      </c>
      <c r="AR131" s="198" t="s">
        <v>142</v>
      </c>
      <c r="AT131" s="206" t="s">
        <v>68</v>
      </c>
      <c r="AU131" s="206" t="s">
        <v>69</v>
      </c>
      <c r="AY131" s="198" t="s">
        <v>136</v>
      </c>
      <c r="BK131" s="207">
        <f>SUM(BK132:BK135)</f>
        <v>0</v>
      </c>
    </row>
    <row r="132" spans="2:65" s="1" customFormat="1" ht="16.5" customHeight="1">
      <c r="B132" s="210"/>
      <c r="C132" s="211" t="s">
        <v>217</v>
      </c>
      <c r="D132" s="211" t="s">
        <v>138</v>
      </c>
      <c r="E132" s="212" t="s">
        <v>139</v>
      </c>
      <c r="F132" s="213" t="s">
        <v>140</v>
      </c>
      <c r="G132" s="214" t="s">
        <v>141</v>
      </c>
      <c r="H132" s="215">
        <v>59.4</v>
      </c>
      <c r="I132" s="216"/>
      <c r="J132" s="217">
        <f>ROUND(I132*H132,2)</f>
        <v>0</v>
      </c>
      <c r="K132" s="213" t="s">
        <v>152</v>
      </c>
      <c r="L132" s="46"/>
      <c r="M132" s="218" t="s">
        <v>5</v>
      </c>
      <c r="N132" s="219" t="s">
        <v>40</v>
      </c>
      <c r="O132" s="47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24" t="s">
        <v>493</v>
      </c>
      <c r="AT132" s="24" t="s">
        <v>138</v>
      </c>
      <c r="AU132" s="24" t="s">
        <v>76</v>
      </c>
      <c r="AY132" s="24" t="s">
        <v>136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24" t="s">
        <v>76</v>
      </c>
      <c r="BK132" s="222">
        <f>ROUND(I132*H132,2)</f>
        <v>0</v>
      </c>
      <c r="BL132" s="24" t="s">
        <v>493</v>
      </c>
      <c r="BM132" s="24" t="s">
        <v>494</v>
      </c>
    </row>
    <row r="133" spans="2:47" s="1" customFormat="1" ht="13.5">
      <c r="B133" s="46"/>
      <c r="D133" s="223" t="s">
        <v>144</v>
      </c>
      <c r="F133" s="224" t="s">
        <v>140</v>
      </c>
      <c r="I133" s="225"/>
      <c r="L133" s="46"/>
      <c r="M133" s="226"/>
      <c r="N133" s="47"/>
      <c r="O133" s="47"/>
      <c r="P133" s="47"/>
      <c r="Q133" s="47"/>
      <c r="R133" s="47"/>
      <c r="S133" s="47"/>
      <c r="T133" s="85"/>
      <c r="AT133" s="24" t="s">
        <v>144</v>
      </c>
      <c r="AU133" s="24" t="s">
        <v>76</v>
      </c>
    </row>
    <row r="134" spans="2:47" s="1" customFormat="1" ht="13.5">
      <c r="B134" s="46"/>
      <c r="D134" s="223" t="s">
        <v>154</v>
      </c>
      <c r="F134" s="235" t="s">
        <v>495</v>
      </c>
      <c r="I134" s="225"/>
      <c r="L134" s="46"/>
      <c r="M134" s="226"/>
      <c r="N134" s="47"/>
      <c r="O134" s="47"/>
      <c r="P134" s="47"/>
      <c r="Q134" s="47"/>
      <c r="R134" s="47"/>
      <c r="S134" s="47"/>
      <c r="T134" s="85"/>
      <c r="AT134" s="24" t="s">
        <v>154</v>
      </c>
      <c r="AU134" s="24" t="s">
        <v>76</v>
      </c>
    </row>
    <row r="135" spans="2:51" s="12" customFormat="1" ht="13.5">
      <c r="B135" s="227"/>
      <c r="D135" s="223" t="s">
        <v>145</v>
      </c>
      <c r="E135" s="228" t="s">
        <v>5</v>
      </c>
      <c r="F135" s="229" t="s">
        <v>496</v>
      </c>
      <c r="H135" s="230">
        <v>59.4</v>
      </c>
      <c r="I135" s="231"/>
      <c r="L135" s="227"/>
      <c r="M135" s="243"/>
      <c r="N135" s="244"/>
      <c r="O135" s="244"/>
      <c r="P135" s="244"/>
      <c r="Q135" s="244"/>
      <c r="R135" s="244"/>
      <c r="S135" s="244"/>
      <c r="T135" s="245"/>
      <c r="AT135" s="228" t="s">
        <v>145</v>
      </c>
      <c r="AU135" s="228" t="s">
        <v>76</v>
      </c>
      <c r="AV135" s="12" t="s">
        <v>78</v>
      </c>
      <c r="AW135" s="12" t="s">
        <v>33</v>
      </c>
      <c r="AX135" s="12" t="s">
        <v>76</v>
      </c>
      <c r="AY135" s="228" t="s">
        <v>136</v>
      </c>
    </row>
    <row r="136" spans="2:12" s="1" customFormat="1" ht="6.95" customHeight="1">
      <c r="B136" s="67"/>
      <c r="C136" s="68"/>
      <c r="D136" s="68"/>
      <c r="E136" s="68"/>
      <c r="F136" s="68"/>
      <c r="G136" s="68"/>
      <c r="H136" s="68"/>
      <c r="I136" s="162"/>
      <c r="J136" s="68"/>
      <c r="K136" s="68"/>
      <c r="L136" s="46"/>
    </row>
  </sheetData>
  <autoFilter ref="C88:K135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3"/>
      <c r="C1" s="133"/>
      <c r="D1" s="134" t="s">
        <v>1</v>
      </c>
      <c r="E1" s="133"/>
      <c r="F1" s="135" t="s">
        <v>99</v>
      </c>
      <c r="G1" s="135" t="s">
        <v>100</v>
      </c>
      <c r="H1" s="135"/>
      <c r="I1" s="136"/>
      <c r="J1" s="135" t="s">
        <v>101</v>
      </c>
      <c r="K1" s="134" t="s">
        <v>102</v>
      </c>
      <c r="L1" s="135" t="s">
        <v>103</v>
      </c>
      <c r="M1" s="135"/>
      <c r="N1" s="135"/>
      <c r="O1" s="135"/>
      <c r="P1" s="135"/>
      <c r="Q1" s="135"/>
      <c r="R1" s="135"/>
      <c r="S1" s="135"/>
      <c r="T1" s="13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78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3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II/272 Starý Vestec, přeložka silnice - PD</v>
      </c>
      <c r="F7" s="40"/>
      <c r="G7" s="40"/>
      <c r="H7" s="40"/>
      <c r="I7" s="138"/>
      <c r="J7" s="29"/>
      <c r="K7" s="31"/>
    </row>
    <row r="8" spans="2:11" ht="13.5">
      <c r="B8" s="28"/>
      <c r="C8" s="29"/>
      <c r="D8" s="40" t="s">
        <v>105</v>
      </c>
      <c r="E8" s="29"/>
      <c r="F8" s="29"/>
      <c r="G8" s="29"/>
      <c r="H8" s="29"/>
      <c r="I8" s="138"/>
      <c r="J8" s="29"/>
      <c r="K8" s="31"/>
    </row>
    <row r="9" spans="2:11" s="1" customFormat="1" ht="16.5" customHeight="1">
      <c r="B9" s="46"/>
      <c r="C9" s="47"/>
      <c r="D9" s="47"/>
      <c r="E9" s="139" t="s">
        <v>106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0" t="s">
        <v>107</v>
      </c>
      <c r="E10" s="47"/>
      <c r="F10" s="47"/>
      <c r="G10" s="47"/>
      <c r="H10" s="47"/>
      <c r="I10" s="140"/>
      <c r="J10" s="47"/>
      <c r="K10" s="51"/>
    </row>
    <row r="11" spans="2:11" s="1" customFormat="1" ht="36.95" customHeight="1">
      <c r="B11" s="46"/>
      <c r="C11" s="47"/>
      <c r="D11" s="47"/>
      <c r="E11" s="141" t="s">
        <v>497</v>
      </c>
      <c r="F11" s="47"/>
      <c r="G11" s="47"/>
      <c r="H11" s="47"/>
      <c r="I11" s="140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40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5</v>
      </c>
      <c r="G13" s="47"/>
      <c r="H13" s="47"/>
      <c r="I13" s="142" t="s">
        <v>22</v>
      </c>
      <c r="J13" s="35" t="s">
        <v>5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42" t="s">
        <v>25</v>
      </c>
      <c r="J14" s="143" t="str">
        <f>'Rekapitulace stavby'!AN8</f>
        <v>12. 11. 2018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40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42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42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40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42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42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40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42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42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40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40"/>
      <c r="J25" s="47"/>
      <c r="K25" s="51"/>
    </row>
    <row r="26" spans="2:11" s="7" customFormat="1" ht="16.5" customHeight="1">
      <c r="B26" s="144"/>
      <c r="C26" s="145"/>
      <c r="D26" s="145"/>
      <c r="E26" s="44" t="s">
        <v>5</v>
      </c>
      <c r="F26" s="44"/>
      <c r="G26" s="44"/>
      <c r="H26" s="44"/>
      <c r="I26" s="146"/>
      <c r="J26" s="145"/>
      <c r="K26" s="147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40"/>
      <c r="J27" s="47"/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48"/>
      <c r="J28" s="82"/>
      <c r="K28" s="149"/>
    </row>
    <row r="29" spans="2:11" s="1" customFormat="1" ht="25.4" customHeight="1">
      <c r="B29" s="46"/>
      <c r="C29" s="47"/>
      <c r="D29" s="150" t="s">
        <v>35</v>
      </c>
      <c r="E29" s="47"/>
      <c r="F29" s="47"/>
      <c r="G29" s="47"/>
      <c r="H29" s="47"/>
      <c r="I29" s="140"/>
      <c r="J29" s="151">
        <f>ROUND(J89,2)</f>
        <v>0</v>
      </c>
      <c r="K29" s="51"/>
    </row>
    <row r="30" spans="2:11" s="1" customFormat="1" ht="6.95" customHeight="1">
      <c r="B30" s="46"/>
      <c r="C30" s="47"/>
      <c r="D30" s="82"/>
      <c r="E30" s="82"/>
      <c r="F30" s="82"/>
      <c r="G30" s="82"/>
      <c r="H30" s="82"/>
      <c r="I30" s="148"/>
      <c r="J30" s="82"/>
      <c r="K30" s="149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52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53">
        <f>ROUND(SUM(BE89:BE134),2)</f>
        <v>0</v>
      </c>
      <c r="G32" s="47"/>
      <c r="H32" s="47"/>
      <c r="I32" s="154">
        <v>0.21</v>
      </c>
      <c r="J32" s="153">
        <f>ROUND(ROUND((SUM(BE89:BE134)),2)*I32,2)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53">
        <f>ROUND(SUM(BF89:BF134),2)</f>
        <v>0</v>
      </c>
      <c r="G33" s="47"/>
      <c r="H33" s="47"/>
      <c r="I33" s="154">
        <v>0.15</v>
      </c>
      <c r="J33" s="153">
        <f>ROUND(ROUND((SUM(BF89:BF134)),2)*I33,2)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53">
        <f>ROUND(SUM(BG89:BG134),2)</f>
        <v>0</v>
      </c>
      <c r="G34" s="47"/>
      <c r="H34" s="47"/>
      <c r="I34" s="154">
        <v>0.21</v>
      </c>
      <c r="J34" s="153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53">
        <f>ROUND(SUM(BH89:BH134),2)</f>
        <v>0</v>
      </c>
      <c r="G35" s="47"/>
      <c r="H35" s="47"/>
      <c r="I35" s="154">
        <v>0.15</v>
      </c>
      <c r="J35" s="153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53">
        <f>ROUND(SUM(BI89:BI134),2)</f>
        <v>0</v>
      </c>
      <c r="G36" s="47"/>
      <c r="H36" s="47"/>
      <c r="I36" s="154">
        <v>0</v>
      </c>
      <c r="J36" s="153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40"/>
      <c r="J37" s="47"/>
      <c r="K37" s="51"/>
    </row>
    <row r="38" spans="2:11" s="1" customFormat="1" ht="25.4" customHeight="1">
      <c r="B38" s="46"/>
      <c r="C38" s="155"/>
      <c r="D38" s="156" t="s">
        <v>45</v>
      </c>
      <c r="E38" s="88"/>
      <c r="F38" s="88"/>
      <c r="G38" s="157" t="s">
        <v>46</v>
      </c>
      <c r="H38" s="158" t="s">
        <v>47</v>
      </c>
      <c r="I38" s="159"/>
      <c r="J38" s="160">
        <f>SUM(J29:J36)</f>
        <v>0</v>
      </c>
      <c r="K38" s="161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62"/>
      <c r="J39" s="68"/>
      <c r="K39" s="69"/>
    </row>
    <row r="43" spans="2:11" s="1" customFormat="1" ht="6.95" customHeight="1">
      <c r="B43" s="70"/>
      <c r="C43" s="71"/>
      <c r="D43" s="71"/>
      <c r="E43" s="71"/>
      <c r="F43" s="71"/>
      <c r="G43" s="71"/>
      <c r="H43" s="71"/>
      <c r="I43" s="163"/>
      <c r="J43" s="71"/>
      <c r="K43" s="164"/>
    </row>
    <row r="44" spans="2:11" s="1" customFormat="1" ht="36.95" customHeight="1">
      <c r="B44" s="46"/>
      <c r="C44" s="30" t="s">
        <v>109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40"/>
      <c r="J45" s="47"/>
      <c r="K45" s="51"/>
    </row>
    <row r="46" spans="2:11" s="1" customFormat="1" ht="14.4" customHeight="1">
      <c r="B46" s="46"/>
      <c r="C46" s="40" t="s">
        <v>19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6.5" customHeight="1">
      <c r="B47" s="46"/>
      <c r="C47" s="47"/>
      <c r="D47" s="47"/>
      <c r="E47" s="139" t="str">
        <f>E7</f>
        <v>II/272 Starý Vestec, přeložka silnice - PD</v>
      </c>
      <c r="F47" s="40"/>
      <c r="G47" s="40"/>
      <c r="H47" s="40"/>
      <c r="I47" s="140"/>
      <c r="J47" s="47"/>
      <c r="K47" s="51"/>
    </row>
    <row r="48" spans="2:11" ht="13.5">
      <c r="B48" s="28"/>
      <c r="C48" s="40" t="s">
        <v>105</v>
      </c>
      <c r="D48" s="29"/>
      <c r="E48" s="29"/>
      <c r="F48" s="29"/>
      <c r="G48" s="29"/>
      <c r="H48" s="29"/>
      <c r="I48" s="138"/>
      <c r="J48" s="29"/>
      <c r="K48" s="31"/>
    </row>
    <row r="49" spans="2:11" s="1" customFormat="1" ht="16.5" customHeight="1">
      <c r="B49" s="46"/>
      <c r="C49" s="47"/>
      <c r="D49" s="47"/>
      <c r="E49" s="139" t="s">
        <v>106</v>
      </c>
      <c r="F49" s="47"/>
      <c r="G49" s="47"/>
      <c r="H49" s="47"/>
      <c r="I49" s="140"/>
      <c r="J49" s="47"/>
      <c r="K49" s="51"/>
    </row>
    <row r="50" spans="2:11" s="1" customFormat="1" ht="14.4" customHeight="1">
      <c r="B50" s="46"/>
      <c r="C50" s="40" t="s">
        <v>107</v>
      </c>
      <c r="D50" s="47"/>
      <c r="E50" s="47"/>
      <c r="F50" s="47"/>
      <c r="G50" s="47"/>
      <c r="H50" s="47"/>
      <c r="I50" s="140"/>
      <c r="J50" s="47"/>
      <c r="K50" s="51"/>
    </row>
    <row r="51" spans="2:11" s="1" customFormat="1" ht="17.25" customHeight="1">
      <c r="B51" s="46"/>
      <c r="C51" s="47"/>
      <c r="D51" s="47"/>
      <c r="E51" s="141" t="str">
        <f>E11</f>
        <v>2 - Propustek 2</v>
      </c>
      <c r="F51" s="47"/>
      <c r="G51" s="47"/>
      <c r="H51" s="47"/>
      <c r="I51" s="140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40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42" t="s">
        <v>25</v>
      </c>
      <c r="J53" s="143" t="str">
        <f>IF(J14="","",J14)</f>
        <v>12. 11. 2018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40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42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40"/>
      <c r="J56" s="16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40"/>
      <c r="J57" s="47"/>
      <c r="K57" s="51"/>
    </row>
    <row r="58" spans="2:11" s="1" customFormat="1" ht="29.25" customHeight="1">
      <c r="B58" s="46"/>
      <c r="C58" s="166" t="s">
        <v>110</v>
      </c>
      <c r="D58" s="155"/>
      <c r="E58" s="155"/>
      <c r="F58" s="155"/>
      <c r="G58" s="155"/>
      <c r="H58" s="155"/>
      <c r="I58" s="167"/>
      <c r="J58" s="168" t="s">
        <v>111</v>
      </c>
      <c r="K58" s="16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40"/>
      <c r="J59" s="47"/>
      <c r="K59" s="51"/>
    </row>
    <row r="60" spans="2:47" s="1" customFormat="1" ht="29.25" customHeight="1">
      <c r="B60" s="46"/>
      <c r="C60" s="170" t="s">
        <v>112</v>
      </c>
      <c r="D60" s="47"/>
      <c r="E60" s="47"/>
      <c r="F60" s="47"/>
      <c r="G60" s="47"/>
      <c r="H60" s="47"/>
      <c r="I60" s="140"/>
      <c r="J60" s="151">
        <f>J89</f>
        <v>0</v>
      </c>
      <c r="K60" s="51"/>
      <c r="AU60" s="24" t="s">
        <v>113</v>
      </c>
    </row>
    <row r="61" spans="2:11" s="8" customFormat="1" ht="24.95" customHeight="1">
      <c r="B61" s="171"/>
      <c r="C61" s="172"/>
      <c r="D61" s="173" t="s">
        <v>114</v>
      </c>
      <c r="E61" s="174"/>
      <c r="F61" s="174"/>
      <c r="G61" s="174"/>
      <c r="H61" s="174"/>
      <c r="I61" s="175"/>
      <c r="J61" s="176">
        <f>J90</f>
        <v>0</v>
      </c>
      <c r="K61" s="177"/>
    </row>
    <row r="62" spans="2:11" s="9" customFormat="1" ht="19.9" customHeight="1">
      <c r="B62" s="178"/>
      <c r="C62" s="179"/>
      <c r="D62" s="180" t="s">
        <v>116</v>
      </c>
      <c r="E62" s="181"/>
      <c r="F62" s="181"/>
      <c r="G62" s="181"/>
      <c r="H62" s="181"/>
      <c r="I62" s="182"/>
      <c r="J62" s="183">
        <f>J91</f>
        <v>0</v>
      </c>
      <c r="K62" s="184"/>
    </row>
    <row r="63" spans="2:11" s="9" customFormat="1" ht="19.9" customHeight="1">
      <c r="B63" s="178"/>
      <c r="C63" s="179"/>
      <c r="D63" s="180" t="s">
        <v>117</v>
      </c>
      <c r="E63" s="181"/>
      <c r="F63" s="181"/>
      <c r="G63" s="181"/>
      <c r="H63" s="181"/>
      <c r="I63" s="182"/>
      <c r="J63" s="183">
        <f>J107</f>
        <v>0</v>
      </c>
      <c r="K63" s="184"/>
    </row>
    <row r="64" spans="2:11" s="9" customFormat="1" ht="19.9" customHeight="1">
      <c r="B64" s="178"/>
      <c r="C64" s="179"/>
      <c r="D64" s="180" t="s">
        <v>453</v>
      </c>
      <c r="E64" s="181"/>
      <c r="F64" s="181"/>
      <c r="G64" s="181"/>
      <c r="H64" s="181"/>
      <c r="I64" s="182"/>
      <c r="J64" s="183">
        <f>J112</f>
        <v>0</v>
      </c>
      <c r="K64" s="184"/>
    </row>
    <row r="65" spans="2:11" s="9" customFormat="1" ht="19.9" customHeight="1">
      <c r="B65" s="178"/>
      <c r="C65" s="179"/>
      <c r="D65" s="180" t="s">
        <v>118</v>
      </c>
      <c r="E65" s="181"/>
      <c r="F65" s="181"/>
      <c r="G65" s="181"/>
      <c r="H65" s="181"/>
      <c r="I65" s="182"/>
      <c r="J65" s="183">
        <f>J117</f>
        <v>0</v>
      </c>
      <c r="K65" s="184"/>
    </row>
    <row r="66" spans="2:11" s="9" customFormat="1" ht="19.9" customHeight="1">
      <c r="B66" s="178"/>
      <c r="C66" s="179"/>
      <c r="D66" s="180" t="s">
        <v>119</v>
      </c>
      <c r="E66" s="181"/>
      <c r="F66" s="181"/>
      <c r="G66" s="181"/>
      <c r="H66" s="181"/>
      <c r="I66" s="182"/>
      <c r="J66" s="183">
        <f>J125</f>
        <v>0</v>
      </c>
      <c r="K66" s="184"/>
    </row>
    <row r="67" spans="2:11" s="8" customFormat="1" ht="24.95" customHeight="1">
      <c r="B67" s="171"/>
      <c r="C67" s="172"/>
      <c r="D67" s="173" t="s">
        <v>454</v>
      </c>
      <c r="E67" s="174"/>
      <c r="F67" s="174"/>
      <c r="G67" s="174"/>
      <c r="H67" s="174"/>
      <c r="I67" s="175"/>
      <c r="J67" s="176">
        <f>J130</f>
        <v>0</v>
      </c>
      <c r="K67" s="177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40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62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63"/>
      <c r="J73" s="71"/>
      <c r="K73" s="71"/>
      <c r="L73" s="46"/>
    </row>
    <row r="74" spans="2:12" s="1" customFormat="1" ht="36.95" customHeight="1">
      <c r="B74" s="46"/>
      <c r="C74" s="72" t="s">
        <v>120</v>
      </c>
      <c r="L74" s="46"/>
    </row>
    <row r="75" spans="2:12" s="1" customFormat="1" ht="6.95" customHeight="1">
      <c r="B75" s="46"/>
      <c r="L75" s="46"/>
    </row>
    <row r="76" spans="2:12" s="1" customFormat="1" ht="14.4" customHeight="1">
      <c r="B76" s="46"/>
      <c r="C76" s="74" t="s">
        <v>19</v>
      </c>
      <c r="L76" s="46"/>
    </row>
    <row r="77" spans="2:12" s="1" customFormat="1" ht="16.5" customHeight="1">
      <c r="B77" s="46"/>
      <c r="E77" s="185" t="str">
        <f>E7</f>
        <v>II/272 Starý Vestec, přeložka silnice - PD</v>
      </c>
      <c r="F77" s="74"/>
      <c r="G77" s="74"/>
      <c r="H77" s="74"/>
      <c r="L77" s="46"/>
    </row>
    <row r="78" spans="2:12" ht="13.5">
      <c r="B78" s="28"/>
      <c r="C78" s="74" t="s">
        <v>105</v>
      </c>
      <c r="L78" s="28"/>
    </row>
    <row r="79" spans="2:12" s="1" customFormat="1" ht="16.5" customHeight="1">
      <c r="B79" s="46"/>
      <c r="E79" s="185" t="s">
        <v>106</v>
      </c>
      <c r="F79" s="1"/>
      <c r="G79" s="1"/>
      <c r="H79" s="1"/>
      <c r="L79" s="46"/>
    </row>
    <row r="80" spans="2:12" s="1" customFormat="1" ht="14.4" customHeight="1">
      <c r="B80" s="46"/>
      <c r="C80" s="74" t="s">
        <v>107</v>
      </c>
      <c r="L80" s="46"/>
    </row>
    <row r="81" spans="2:12" s="1" customFormat="1" ht="17.25" customHeight="1">
      <c r="B81" s="46"/>
      <c r="E81" s="77" t="str">
        <f>E11</f>
        <v>2 - Propustek 2</v>
      </c>
      <c r="F81" s="1"/>
      <c r="G81" s="1"/>
      <c r="H81" s="1"/>
      <c r="L81" s="46"/>
    </row>
    <row r="82" spans="2:12" s="1" customFormat="1" ht="6.95" customHeight="1">
      <c r="B82" s="46"/>
      <c r="L82" s="46"/>
    </row>
    <row r="83" spans="2:12" s="1" customFormat="1" ht="18" customHeight="1">
      <c r="B83" s="46"/>
      <c r="C83" s="74" t="s">
        <v>23</v>
      </c>
      <c r="F83" s="186" t="str">
        <f>F14</f>
        <v xml:space="preserve"> </v>
      </c>
      <c r="I83" s="187" t="s">
        <v>25</v>
      </c>
      <c r="J83" s="79" t="str">
        <f>IF(J14="","",J14)</f>
        <v>12. 11. 2018</v>
      </c>
      <c r="L83" s="46"/>
    </row>
    <row r="84" spans="2:12" s="1" customFormat="1" ht="6.95" customHeight="1">
      <c r="B84" s="46"/>
      <c r="L84" s="46"/>
    </row>
    <row r="85" spans="2:12" s="1" customFormat="1" ht="13.5">
      <c r="B85" s="46"/>
      <c r="C85" s="74" t="s">
        <v>27</v>
      </c>
      <c r="F85" s="186" t="str">
        <f>E17</f>
        <v xml:space="preserve"> </v>
      </c>
      <c r="I85" s="187" t="s">
        <v>32</v>
      </c>
      <c r="J85" s="186" t="str">
        <f>E23</f>
        <v xml:space="preserve"> </v>
      </c>
      <c r="L85" s="46"/>
    </row>
    <row r="86" spans="2:12" s="1" customFormat="1" ht="14.4" customHeight="1">
      <c r="B86" s="46"/>
      <c r="C86" s="74" t="s">
        <v>30</v>
      </c>
      <c r="F86" s="186" t="str">
        <f>IF(E20="","",E20)</f>
        <v/>
      </c>
      <c r="L86" s="46"/>
    </row>
    <row r="87" spans="2:12" s="1" customFormat="1" ht="10.3" customHeight="1">
      <c r="B87" s="46"/>
      <c r="L87" s="46"/>
    </row>
    <row r="88" spans="2:20" s="10" customFormat="1" ht="29.25" customHeight="1">
      <c r="B88" s="188"/>
      <c r="C88" s="189" t="s">
        <v>121</v>
      </c>
      <c r="D88" s="190" t="s">
        <v>54</v>
      </c>
      <c r="E88" s="190" t="s">
        <v>50</v>
      </c>
      <c r="F88" s="190" t="s">
        <v>122</v>
      </c>
      <c r="G88" s="190" t="s">
        <v>123</v>
      </c>
      <c r="H88" s="190" t="s">
        <v>124</v>
      </c>
      <c r="I88" s="191" t="s">
        <v>125</v>
      </c>
      <c r="J88" s="190" t="s">
        <v>111</v>
      </c>
      <c r="K88" s="192" t="s">
        <v>126</v>
      </c>
      <c r="L88" s="188"/>
      <c r="M88" s="92" t="s">
        <v>127</v>
      </c>
      <c r="N88" s="93" t="s">
        <v>39</v>
      </c>
      <c r="O88" s="93" t="s">
        <v>128</v>
      </c>
      <c r="P88" s="93" t="s">
        <v>129</v>
      </c>
      <c r="Q88" s="93" t="s">
        <v>130</v>
      </c>
      <c r="R88" s="93" t="s">
        <v>131</v>
      </c>
      <c r="S88" s="93" t="s">
        <v>132</v>
      </c>
      <c r="T88" s="94" t="s">
        <v>133</v>
      </c>
    </row>
    <row r="89" spans="2:63" s="1" customFormat="1" ht="29.25" customHeight="1">
      <c r="B89" s="46"/>
      <c r="C89" s="96" t="s">
        <v>112</v>
      </c>
      <c r="J89" s="193">
        <f>BK89</f>
        <v>0</v>
      </c>
      <c r="L89" s="46"/>
      <c r="M89" s="95"/>
      <c r="N89" s="82"/>
      <c r="O89" s="82"/>
      <c r="P89" s="194">
        <f>P90+P130</f>
        <v>0</v>
      </c>
      <c r="Q89" s="82"/>
      <c r="R89" s="194">
        <f>R90+R130</f>
        <v>0</v>
      </c>
      <c r="S89" s="82"/>
      <c r="T89" s="195">
        <f>T90+T130</f>
        <v>0</v>
      </c>
      <c r="AT89" s="24" t="s">
        <v>68</v>
      </c>
      <c r="AU89" s="24" t="s">
        <v>113</v>
      </c>
      <c r="BK89" s="196">
        <f>BK90+BK130</f>
        <v>0</v>
      </c>
    </row>
    <row r="90" spans="2:63" s="11" customFormat="1" ht="37.4" customHeight="1">
      <c r="B90" s="197"/>
      <c r="D90" s="198" t="s">
        <v>68</v>
      </c>
      <c r="E90" s="199" t="s">
        <v>134</v>
      </c>
      <c r="F90" s="199" t="s">
        <v>135</v>
      </c>
      <c r="I90" s="200"/>
      <c r="J90" s="201">
        <f>BK90</f>
        <v>0</v>
      </c>
      <c r="L90" s="197"/>
      <c r="M90" s="202"/>
      <c r="N90" s="203"/>
      <c r="O90" s="203"/>
      <c r="P90" s="204">
        <f>P91+P107+P112+P117+P125</f>
        <v>0</v>
      </c>
      <c r="Q90" s="203"/>
      <c r="R90" s="204">
        <f>R91+R107+R112+R117+R125</f>
        <v>0</v>
      </c>
      <c r="S90" s="203"/>
      <c r="T90" s="205">
        <f>T91+T107+T112+T117+T125</f>
        <v>0</v>
      </c>
      <c r="AR90" s="198" t="s">
        <v>76</v>
      </c>
      <c r="AT90" s="206" t="s">
        <v>68</v>
      </c>
      <c r="AU90" s="206" t="s">
        <v>69</v>
      </c>
      <c r="AY90" s="198" t="s">
        <v>136</v>
      </c>
      <c r="BK90" s="207">
        <f>BK91+BK107+BK112+BK117+BK125</f>
        <v>0</v>
      </c>
    </row>
    <row r="91" spans="2:63" s="11" customFormat="1" ht="19.9" customHeight="1">
      <c r="B91" s="197"/>
      <c r="D91" s="198" t="s">
        <v>68</v>
      </c>
      <c r="E91" s="208" t="s">
        <v>76</v>
      </c>
      <c r="F91" s="208" t="s">
        <v>147</v>
      </c>
      <c r="I91" s="200"/>
      <c r="J91" s="209">
        <f>BK91</f>
        <v>0</v>
      </c>
      <c r="L91" s="197"/>
      <c r="M91" s="202"/>
      <c r="N91" s="203"/>
      <c r="O91" s="203"/>
      <c r="P91" s="204">
        <f>SUM(P92:P106)</f>
        <v>0</v>
      </c>
      <c r="Q91" s="203"/>
      <c r="R91" s="204">
        <f>SUM(R92:R106)</f>
        <v>0</v>
      </c>
      <c r="S91" s="203"/>
      <c r="T91" s="205">
        <f>SUM(T92:T106)</f>
        <v>0</v>
      </c>
      <c r="AR91" s="198" t="s">
        <v>76</v>
      </c>
      <c r="AT91" s="206" t="s">
        <v>68</v>
      </c>
      <c r="AU91" s="206" t="s">
        <v>76</v>
      </c>
      <c r="AY91" s="198" t="s">
        <v>136</v>
      </c>
      <c r="BK91" s="207">
        <f>SUM(BK92:BK106)</f>
        <v>0</v>
      </c>
    </row>
    <row r="92" spans="2:65" s="1" customFormat="1" ht="16.5" customHeight="1">
      <c r="B92" s="210"/>
      <c r="C92" s="211" t="s">
        <v>76</v>
      </c>
      <c r="D92" s="211" t="s">
        <v>138</v>
      </c>
      <c r="E92" s="212" t="s">
        <v>178</v>
      </c>
      <c r="F92" s="213" t="s">
        <v>179</v>
      </c>
      <c r="G92" s="214" t="s">
        <v>159</v>
      </c>
      <c r="H92" s="215">
        <v>36</v>
      </c>
      <c r="I92" s="216"/>
      <c r="J92" s="217">
        <f>ROUND(I92*H92,2)</f>
        <v>0</v>
      </c>
      <c r="K92" s="213" t="s">
        <v>152</v>
      </c>
      <c r="L92" s="46"/>
      <c r="M92" s="218" t="s">
        <v>5</v>
      </c>
      <c r="N92" s="219" t="s">
        <v>40</v>
      </c>
      <c r="O92" s="47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AR92" s="24" t="s">
        <v>142</v>
      </c>
      <c r="AT92" s="24" t="s">
        <v>138</v>
      </c>
      <c r="AU92" s="24" t="s">
        <v>78</v>
      </c>
      <c r="AY92" s="24" t="s">
        <v>136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24" t="s">
        <v>76</v>
      </c>
      <c r="BK92" s="222">
        <f>ROUND(I92*H92,2)</f>
        <v>0</v>
      </c>
      <c r="BL92" s="24" t="s">
        <v>142</v>
      </c>
      <c r="BM92" s="24" t="s">
        <v>498</v>
      </c>
    </row>
    <row r="93" spans="2:47" s="1" customFormat="1" ht="13.5">
      <c r="B93" s="46"/>
      <c r="D93" s="223" t="s">
        <v>144</v>
      </c>
      <c r="F93" s="224" t="s">
        <v>179</v>
      </c>
      <c r="I93" s="225"/>
      <c r="L93" s="46"/>
      <c r="M93" s="226"/>
      <c r="N93" s="47"/>
      <c r="O93" s="47"/>
      <c r="P93" s="47"/>
      <c r="Q93" s="47"/>
      <c r="R93" s="47"/>
      <c r="S93" s="47"/>
      <c r="T93" s="85"/>
      <c r="AT93" s="24" t="s">
        <v>144</v>
      </c>
      <c r="AU93" s="24" t="s">
        <v>78</v>
      </c>
    </row>
    <row r="94" spans="2:47" s="1" customFormat="1" ht="13.5">
      <c r="B94" s="46"/>
      <c r="D94" s="223" t="s">
        <v>154</v>
      </c>
      <c r="F94" s="235" t="s">
        <v>181</v>
      </c>
      <c r="I94" s="225"/>
      <c r="L94" s="46"/>
      <c r="M94" s="226"/>
      <c r="N94" s="47"/>
      <c r="O94" s="47"/>
      <c r="P94" s="47"/>
      <c r="Q94" s="47"/>
      <c r="R94" s="47"/>
      <c r="S94" s="47"/>
      <c r="T94" s="85"/>
      <c r="AT94" s="24" t="s">
        <v>154</v>
      </c>
      <c r="AU94" s="24" t="s">
        <v>78</v>
      </c>
    </row>
    <row r="95" spans="2:47" s="1" customFormat="1" ht="13.5">
      <c r="B95" s="46"/>
      <c r="D95" s="223" t="s">
        <v>174</v>
      </c>
      <c r="F95" s="235" t="s">
        <v>215</v>
      </c>
      <c r="I95" s="225"/>
      <c r="L95" s="46"/>
      <c r="M95" s="226"/>
      <c r="N95" s="47"/>
      <c r="O95" s="47"/>
      <c r="P95" s="47"/>
      <c r="Q95" s="47"/>
      <c r="R95" s="47"/>
      <c r="S95" s="47"/>
      <c r="T95" s="85"/>
      <c r="AT95" s="24" t="s">
        <v>174</v>
      </c>
      <c r="AU95" s="24" t="s">
        <v>78</v>
      </c>
    </row>
    <row r="96" spans="2:51" s="12" customFormat="1" ht="13.5">
      <c r="B96" s="227"/>
      <c r="D96" s="223" t="s">
        <v>145</v>
      </c>
      <c r="E96" s="228" t="s">
        <v>5</v>
      </c>
      <c r="F96" s="229" t="s">
        <v>499</v>
      </c>
      <c r="H96" s="230">
        <v>36</v>
      </c>
      <c r="I96" s="231"/>
      <c r="L96" s="227"/>
      <c r="M96" s="232"/>
      <c r="N96" s="233"/>
      <c r="O96" s="233"/>
      <c r="P96" s="233"/>
      <c r="Q96" s="233"/>
      <c r="R96" s="233"/>
      <c r="S96" s="233"/>
      <c r="T96" s="234"/>
      <c r="AT96" s="228" t="s">
        <v>145</v>
      </c>
      <c r="AU96" s="228" t="s">
        <v>78</v>
      </c>
      <c r="AV96" s="12" t="s">
        <v>78</v>
      </c>
      <c r="AW96" s="12" t="s">
        <v>33</v>
      </c>
      <c r="AX96" s="12" t="s">
        <v>76</v>
      </c>
      <c r="AY96" s="228" t="s">
        <v>136</v>
      </c>
    </row>
    <row r="97" spans="2:65" s="1" customFormat="1" ht="16.5" customHeight="1">
      <c r="B97" s="210"/>
      <c r="C97" s="211" t="s">
        <v>78</v>
      </c>
      <c r="D97" s="211" t="s">
        <v>138</v>
      </c>
      <c r="E97" s="212" t="s">
        <v>457</v>
      </c>
      <c r="F97" s="213" t="s">
        <v>458</v>
      </c>
      <c r="G97" s="214" t="s">
        <v>159</v>
      </c>
      <c r="H97" s="215">
        <v>6.9</v>
      </c>
      <c r="I97" s="216"/>
      <c r="J97" s="217">
        <f>ROUND(I97*H97,2)</f>
        <v>0</v>
      </c>
      <c r="K97" s="213" t="s">
        <v>5</v>
      </c>
      <c r="L97" s="46"/>
      <c r="M97" s="218" t="s">
        <v>5</v>
      </c>
      <c r="N97" s="219" t="s">
        <v>40</v>
      </c>
      <c r="O97" s="47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AR97" s="24" t="s">
        <v>142</v>
      </c>
      <c r="AT97" s="24" t="s">
        <v>138</v>
      </c>
      <c r="AU97" s="24" t="s">
        <v>78</v>
      </c>
      <c r="AY97" s="24" t="s">
        <v>136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24" t="s">
        <v>76</v>
      </c>
      <c r="BK97" s="222">
        <f>ROUND(I97*H97,2)</f>
        <v>0</v>
      </c>
      <c r="BL97" s="24" t="s">
        <v>142</v>
      </c>
      <c r="BM97" s="24" t="s">
        <v>500</v>
      </c>
    </row>
    <row r="98" spans="2:47" s="1" customFormat="1" ht="13.5">
      <c r="B98" s="46"/>
      <c r="D98" s="223" t="s">
        <v>144</v>
      </c>
      <c r="F98" s="224" t="s">
        <v>458</v>
      </c>
      <c r="I98" s="225"/>
      <c r="L98" s="46"/>
      <c r="M98" s="226"/>
      <c r="N98" s="47"/>
      <c r="O98" s="47"/>
      <c r="P98" s="47"/>
      <c r="Q98" s="47"/>
      <c r="R98" s="47"/>
      <c r="S98" s="47"/>
      <c r="T98" s="85"/>
      <c r="AT98" s="24" t="s">
        <v>144</v>
      </c>
      <c r="AU98" s="24" t="s">
        <v>78</v>
      </c>
    </row>
    <row r="99" spans="2:51" s="12" customFormat="1" ht="13.5">
      <c r="B99" s="227"/>
      <c r="D99" s="223" t="s">
        <v>145</v>
      </c>
      <c r="E99" s="228" t="s">
        <v>5</v>
      </c>
      <c r="F99" s="229" t="s">
        <v>501</v>
      </c>
      <c r="H99" s="230">
        <v>6.9</v>
      </c>
      <c r="I99" s="231"/>
      <c r="L99" s="227"/>
      <c r="M99" s="232"/>
      <c r="N99" s="233"/>
      <c r="O99" s="233"/>
      <c r="P99" s="233"/>
      <c r="Q99" s="233"/>
      <c r="R99" s="233"/>
      <c r="S99" s="233"/>
      <c r="T99" s="234"/>
      <c r="AT99" s="228" t="s">
        <v>145</v>
      </c>
      <c r="AU99" s="228" t="s">
        <v>78</v>
      </c>
      <c r="AV99" s="12" t="s">
        <v>78</v>
      </c>
      <c r="AW99" s="12" t="s">
        <v>33</v>
      </c>
      <c r="AX99" s="12" t="s">
        <v>69</v>
      </c>
      <c r="AY99" s="228" t="s">
        <v>136</v>
      </c>
    </row>
    <row r="100" spans="2:65" s="1" customFormat="1" ht="16.5" customHeight="1">
      <c r="B100" s="210"/>
      <c r="C100" s="211" t="s">
        <v>156</v>
      </c>
      <c r="D100" s="211" t="s">
        <v>138</v>
      </c>
      <c r="E100" s="212" t="s">
        <v>461</v>
      </c>
      <c r="F100" s="213" t="s">
        <v>458</v>
      </c>
      <c r="G100" s="214" t="s">
        <v>159</v>
      </c>
      <c r="H100" s="215">
        <v>27.6</v>
      </c>
      <c r="I100" s="216"/>
      <c r="J100" s="217">
        <f>ROUND(I100*H100,2)</f>
        <v>0</v>
      </c>
      <c r="K100" s="213" t="s">
        <v>5</v>
      </c>
      <c r="L100" s="46"/>
      <c r="M100" s="218" t="s">
        <v>5</v>
      </c>
      <c r="N100" s="219" t="s">
        <v>40</v>
      </c>
      <c r="O100" s="47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24" t="s">
        <v>142</v>
      </c>
      <c r="AT100" s="24" t="s">
        <v>138</v>
      </c>
      <c r="AU100" s="24" t="s">
        <v>78</v>
      </c>
      <c r="AY100" s="24" t="s">
        <v>136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24" t="s">
        <v>76</v>
      </c>
      <c r="BK100" s="222">
        <f>ROUND(I100*H100,2)</f>
        <v>0</v>
      </c>
      <c r="BL100" s="24" t="s">
        <v>142</v>
      </c>
      <c r="BM100" s="24" t="s">
        <v>502</v>
      </c>
    </row>
    <row r="101" spans="2:47" s="1" customFormat="1" ht="13.5">
      <c r="B101" s="46"/>
      <c r="D101" s="223" t="s">
        <v>144</v>
      </c>
      <c r="F101" s="224" t="s">
        <v>458</v>
      </c>
      <c r="I101" s="225"/>
      <c r="L101" s="46"/>
      <c r="M101" s="226"/>
      <c r="N101" s="47"/>
      <c r="O101" s="47"/>
      <c r="P101" s="47"/>
      <c r="Q101" s="47"/>
      <c r="R101" s="47"/>
      <c r="S101" s="47"/>
      <c r="T101" s="85"/>
      <c r="AT101" s="24" t="s">
        <v>144</v>
      </c>
      <c r="AU101" s="24" t="s">
        <v>78</v>
      </c>
    </row>
    <row r="102" spans="2:51" s="12" customFormat="1" ht="13.5">
      <c r="B102" s="227"/>
      <c r="D102" s="223" t="s">
        <v>145</v>
      </c>
      <c r="E102" s="228" t="s">
        <v>5</v>
      </c>
      <c r="F102" s="229" t="s">
        <v>503</v>
      </c>
      <c r="H102" s="230">
        <v>27.6</v>
      </c>
      <c r="I102" s="231"/>
      <c r="L102" s="227"/>
      <c r="M102" s="232"/>
      <c r="N102" s="233"/>
      <c r="O102" s="233"/>
      <c r="P102" s="233"/>
      <c r="Q102" s="233"/>
      <c r="R102" s="233"/>
      <c r="S102" s="233"/>
      <c r="T102" s="234"/>
      <c r="AT102" s="228" t="s">
        <v>145</v>
      </c>
      <c r="AU102" s="228" t="s">
        <v>78</v>
      </c>
      <c r="AV102" s="12" t="s">
        <v>78</v>
      </c>
      <c r="AW102" s="12" t="s">
        <v>33</v>
      </c>
      <c r="AX102" s="12" t="s">
        <v>69</v>
      </c>
      <c r="AY102" s="228" t="s">
        <v>136</v>
      </c>
    </row>
    <row r="103" spans="2:65" s="1" customFormat="1" ht="16.5" customHeight="1">
      <c r="B103" s="210"/>
      <c r="C103" s="211" t="s">
        <v>142</v>
      </c>
      <c r="D103" s="211" t="s">
        <v>138</v>
      </c>
      <c r="E103" s="212" t="s">
        <v>464</v>
      </c>
      <c r="F103" s="213" t="s">
        <v>465</v>
      </c>
      <c r="G103" s="214" t="s">
        <v>261</v>
      </c>
      <c r="H103" s="215">
        <v>27.6</v>
      </c>
      <c r="I103" s="216"/>
      <c r="J103" s="217">
        <f>ROUND(I103*H103,2)</f>
        <v>0</v>
      </c>
      <c r="K103" s="213" t="s">
        <v>152</v>
      </c>
      <c r="L103" s="46"/>
      <c r="M103" s="218" t="s">
        <v>5</v>
      </c>
      <c r="N103" s="219" t="s">
        <v>40</v>
      </c>
      <c r="O103" s="47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4" t="s">
        <v>142</v>
      </c>
      <c r="AT103" s="24" t="s">
        <v>138</v>
      </c>
      <c r="AU103" s="24" t="s">
        <v>78</v>
      </c>
      <c r="AY103" s="24" t="s">
        <v>136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24" t="s">
        <v>76</v>
      </c>
      <c r="BK103" s="222">
        <f>ROUND(I103*H103,2)</f>
        <v>0</v>
      </c>
      <c r="BL103" s="24" t="s">
        <v>142</v>
      </c>
      <c r="BM103" s="24" t="s">
        <v>504</v>
      </c>
    </row>
    <row r="104" spans="2:47" s="1" customFormat="1" ht="13.5">
      <c r="B104" s="46"/>
      <c r="D104" s="223" t="s">
        <v>144</v>
      </c>
      <c r="F104" s="224" t="s">
        <v>465</v>
      </c>
      <c r="I104" s="225"/>
      <c r="L104" s="46"/>
      <c r="M104" s="226"/>
      <c r="N104" s="47"/>
      <c r="O104" s="47"/>
      <c r="P104" s="47"/>
      <c r="Q104" s="47"/>
      <c r="R104" s="47"/>
      <c r="S104" s="47"/>
      <c r="T104" s="85"/>
      <c r="AT104" s="24" t="s">
        <v>144</v>
      </c>
      <c r="AU104" s="24" t="s">
        <v>78</v>
      </c>
    </row>
    <row r="105" spans="2:47" s="1" customFormat="1" ht="13.5">
      <c r="B105" s="46"/>
      <c r="D105" s="223" t="s">
        <v>154</v>
      </c>
      <c r="F105" s="235" t="s">
        <v>467</v>
      </c>
      <c r="I105" s="225"/>
      <c r="L105" s="46"/>
      <c r="M105" s="226"/>
      <c r="N105" s="47"/>
      <c r="O105" s="47"/>
      <c r="P105" s="47"/>
      <c r="Q105" s="47"/>
      <c r="R105" s="47"/>
      <c r="S105" s="47"/>
      <c r="T105" s="85"/>
      <c r="AT105" s="24" t="s">
        <v>154</v>
      </c>
      <c r="AU105" s="24" t="s">
        <v>78</v>
      </c>
    </row>
    <row r="106" spans="2:51" s="12" customFormat="1" ht="13.5">
      <c r="B106" s="227"/>
      <c r="D106" s="223" t="s">
        <v>145</v>
      </c>
      <c r="E106" s="228" t="s">
        <v>5</v>
      </c>
      <c r="F106" s="229" t="s">
        <v>505</v>
      </c>
      <c r="H106" s="230">
        <v>27.6</v>
      </c>
      <c r="I106" s="231"/>
      <c r="L106" s="227"/>
      <c r="M106" s="232"/>
      <c r="N106" s="233"/>
      <c r="O106" s="233"/>
      <c r="P106" s="233"/>
      <c r="Q106" s="233"/>
      <c r="R106" s="233"/>
      <c r="S106" s="233"/>
      <c r="T106" s="234"/>
      <c r="AT106" s="228" t="s">
        <v>145</v>
      </c>
      <c r="AU106" s="228" t="s">
        <v>78</v>
      </c>
      <c r="AV106" s="12" t="s">
        <v>78</v>
      </c>
      <c r="AW106" s="12" t="s">
        <v>33</v>
      </c>
      <c r="AX106" s="12" t="s">
        <v>76</v>
      </c>
      <c r="AY106" s="228" t="s">
        <v>136</v>
      </c>
    </row>
    <row r="107" spans="2:63" s="11" customFormat="1" ht="29.85" customHeight="1">
      <c r="B107" s="197"/>
      <c r="D107" s="198" t="s">
        <v>68</v>
      </c>
      <c r="E107" s="208" t="s">
        <v>78</v>
      </c>
      <c r="F107" s="208" t="s">
        <v>273</v>
      </c>
      <c r="I107" s="200"/>
      <c r="J107" s="209">
        <f>BK107</f>
        <v>0</v>
      </c>
      <c r="L107" s="197"/>
      <c r="M107" s="202"/>
      <c r="N107" s="203"/>
      <c r="O107" s="203"/>
      <c r="P107" s="204">
        <f>SUM(P108:P111)</f>
        <v>0</v>
      </c>
      <c r="Q107" s="203"/>
      <c r="R107" s="204">
        <f>SUM(R108:R111)</f>
        <v>0</v>
      </c>
      <c r="S107" s="203"/>
      <c r="T107" s="205">
        <f>SUM(T108:T111)</f>
        <v>0</v>
      </c>
      <c r="AR107" s="198" t="s">
        <v>76</v>
      </c>
      <c r="AT107" s="206" t="s">
        <v>68</v>
      </c>
      <c r="AU107" s="206" t="s">
        <v>76</v>
      </c>
      <c r="AY107" s="198" t="s">
        <v>136</v>
      </c>
      <c r="BK107" s="207">
        <f>SUM(BK108:BK111)</f>
        <v>0</v>
      </c>
    </row>
    <row r="108" spans="2:65" s="1" customFormat="1" ht="16.5" customHeight="1">
      <c r="B108" s="210"/>
      <c r="C108" s="211" t="s">
        <v>169</v>
      </c>
      <c r="D108" s="211" t="s">
        <v>138</v>
      </c>
      <c r="E108" s="212" t="s">
        <v>469</v>
      </c>
      <c r="F108" s="213" t="s">
        <v>470</v>
      </c>
      <c r="G108" s="214" t="s">
        <v>159</v>
      </c>
      <c r="H108" s="215">
        <v>0.36</v>
      </c>
      <c r="I108" s="216"/>
      <c r="J108" s="217">
        <f>ROUND(I108*H108,2)</f>
        <v>0</v>
      </c>
      <c r="K108" s="213" t="s">
        <v>152</v>
      </c>
      <c r="L108" s="46"/>
      <c r="M108" s="218" t="s">
        <v>5</v>
      </c>
      <c r="N108" s="219" t="s">
        <v>40</v>
      </c>
      <c r="O108" s="47"/>
      <c r="P108" s="220">
        <f>O108*H108</f>
        <v>0</v>
      </c>
      <c r="Q108" s="220">
        <v>0</v>
      </c>
      <c r="R108" s="220">
        <f>Q108*H108</f>
        <v>0</v>
      </c>
      <c r="S108" s="220">
        <v>0</v>
      </c>
      <c r="T108" s="221">
        <f>S108*H108</f>
        <v>0</v>
      </c>
      <c r="AR108" s="24" t="s">
        <v>142</v>
      </c>
      <c r="AT108" s="24" t="s">
        <v>138</v>
      </c>
      <c r="AU108" s="24" t="s">
        <v>78</v>
      </c>
      <c r="AY108" s="24" t="s">
        <v>136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4" t="s">
        <v>76</v>
      </c>
      <c r="BK108" s="222">
        <f>ROUND(I108*H108,2)</f>
        <v>0</v>
      </c>
      <c r="BL108" s="24" t="s">
        <v>142</v>
      </c>
      <c r="BM108" s="24" t="s">
        <v>506</v>
      </c>
    </row>
    <row r="109" spans="2:47" s="1" customFormat="1" ht="13.5">
      <c r="B109" s="46"/>
      <c r="D109" s="223" t="s">
        <v>144</v>
      </c>
      <c r="F109" s="224" t="s">
        <v>470</v>
      </c>
      <c r="I109" s="225"/>
      <c r="L109" s="46"/>
      <c r="M109" s="226"/>
      <c r="N109" s="47"/>
      <c r="O109" s="47"/>
      <c r="P109" s="47"/>
      <c r="Q109" s="47"/>
      <c r="R109" s="47"/>
      <c r="S109" s="47"/>
      <c r="T109" s="85"/>
      <c r="AT109" s="24" t="s">
        <v>144</v>
      </c>
      <c r="AU109" s="24" t="s">
        <v>78</v>
      </c>
    </row>
    <row r="110" spans="2:47" s="1" customFormat="1" ht="13.5">
      <c r="B110" s="46"/>
      <c r="D110" s="223" t="s">
        <v>154</v>
      </c>
      <c r="F110" s="235" t="s">
        <v>472</v>
      </c>
      <c r="I110" s="225"/>
      <c r="L110" s="46"/>
      <c r="M110" s="226"/>
      <c r="N110" s="47"/>
      <c r="O110" s="47"/>
      <c r="P110" s="47"/>
      <c r="Q110" s="47"/>
      <c r="R110" s="47"/>
      <c r="S110" s="47"/>
      <c r="T110" s="85"/>
      <c r="AT110" s="24" t="s">
        <v>154</v>
      </c>
      <c r="AU110" s="24" t="s">
        <v>78</v>
      </c>
    </row>
    <row r="111" spans="2:51" s="12" customFormat="1" ht="13.5">
      <c r="B111" s="227"/>
      <c r="D111" s="223" t="s">
        <v>145</v>
      </c>
      <c r="E111" s="228" t="s">
        <v>5</v>
      </c>
      <c r="F111" s="229" t="s">
        <v>473</v>
      </c>
      <c r="H111" s="230">
        <v>0.36</v>
      </c>
      <c r="I111" s="231"/>
      <c r="L111" s="227"/>
      <c r="M111" s="232"/>
      <c r="N111" s="233"/>
      <c r="O111" s="233"/>
      <c r="P111" s="233"/>
      <c r="Q111" s="233"/>
      <c r="R111" s="233"/>
      <c r="S111" s="233"/>
      <c r="T111" s="234"/>
      <c r="AT111" s="228" t="s">
        <v>145</v>
      </c>
      <c r="AU111" s="228" t="s">
        <v>78</v>
      </c>
      <c r="AV111" s="12" t="s">
        <v>78</v>
      </c>
      <c r="AW111" s="12" t="s">
        <v>33</v>
      </c>
      <c r="AX111" s="12" t="s">
        <v>69</v>
      </c>
      <c r="AY111" s="228" t="s">
        <v>136</v>
      </c>
    </row>
    <row r="112" spans="2:63" s="11" customFormat="1" ht="29.85" customHeight="1">
      <c r="B112" s="197"/>
      <c r="D112" s="198" t="s">
        <v>68</v>
      </c>
      <c r="E112" s="208" t="s">
        <v>142</v>
      </c>
      <c r="F112" s="208" t="s">
        <v>474</v>
      </c>
      <c r="I112" s="200"/>
      <c r="J112" s="209">
        <f>BK112</f>
        <v>0</v>
      </c>
      <c r="L112" s="197"/>
      <c r="M112" s="202"/>
      <c r="N112" s="203"/>
      <c r="O112" s="203"/>
      <c r="P112" s="204">
        <f>SUM(P113:P116)</f>
        <v>0</v>
      </c>
      <c r="Q112" s="203"/>
      <c r="R112" s="204">
        <f>SUM(R113:R116)</f>
        <v>0</v>
      </c>
      <c r="S112" s="203"/>
      <c r="T112" s="205">
        <f>SUM(T113:T116)</f>
        <v>0</v>
      </c>
      <c r="AR112" s="198" t="s">
        <v>76</v>
      </c>
      <c r="AT112" s="206" t="s">
        <v>68</v>
      </c>
      <c r="AU112" s="206" t="s">
        <v>76</v>
      </c>
      <c r="AY112" s="198" t="s">
        <v>136</v>
      </c>
      <c r="BK112" s="207">
        <f>SUM(BK113:BK116)</f>
        <v>0</v>
      </c>
    </row>
    <row r="113" spans="2:65" s="1" customFormat="1" ht="16.5" customHeight="1">
      <c r="B113" s="210"/>
      <c r="C113" s="211" t="s">
        <v>177</v>
      </c>
      <c r="D113" s="211" t="s">
        <v>138</v>
      </c>
      <c r="E113" s="212" t="s">
        <v>475</v>
      </c>
      <c r="F113" s="213" t="s">
        <v>476</v>
      </c>
      <c r="G113" s="214" t="s">
        <v>159</v>
      </c>
      <c r="H113" s="215">
        <v>1.75</v>
      </c>
      <c r="I113" s="216"/>
      <c r="J113" s="217">
        <f>ROUND(I113*H113,2)</f>
        <v>0</v>
      </c>
      <c r="K113" s="213" t="s">
        <v>152</v>
      </c>
      <c r="L113" s="46"/>
      <c r="M113" s="218" t="s">
        <v>5</v>
      </c>
      <c r="N113" s="219" t="s">
        <v>40</v>
      </c>
      <c r="O113" s="47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24" t="s">
        <v>142</v>
      </c>
      <c r="AT113" s="24" t="s">
        <v>138</v>
      </c>
      <c r="AU113" s="24" t="s">
        <v>78</v>
      </c>
      <c r="AY113" s="24" t="s">
        <v>136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4" t="s">
        <v>76</v>
      </c>
      <c r="BK113" s="222">
        <f>ROUND(I113*H113,2)</f>
        <v>0</v>
      </c>
      <c r="BL113" s="24" t="s">
        <v>142</v>
      </c>
      <c r="BM113" s="24" t="s">
        <v>507</v>
      </c>
    </row>
    <row r="114" spans="2:47" s="1" customFormat="1" ht="13.5">
      <c r="B114" s="46"/>
      <c r="D114" s="223" t="s">
        <v>144</v>
      </c>
      <c r="F114" s="224" t="s">
        <v>476</v>
      </c>
      <c r="I114" s="225"/>
      <c r="L114" s="46"/>
      <c r="M114" s="226"/>
      <c r="N114" s="47"/>
      <c r="O114" s="47"/>
      <c r="P114" s="47"/>
      <c r="Q114" s="47"/>
      <c r="R114" s="47"/>
      <c r="S114" s="47"/>
      <c r="T114" s="85"/>
      <c r="AT114" s="24" t="s">
        <v>144</v>
      </c>
      <c r="AU114" s="24" t="s">
        <v>78</v>
      </c>
    </row>
    <row r="115" spans="2:47" s="1" customFormat="1" ht="13.5">
      <c r="B115" s="46"/>
      <c r="D115" s="223" t="s">
        <v>154</v>
      </c>
      <c r="F115" s="235" t="s">
        <v>478</v>
      </c>
      <c r="I115" s="225"/>
      <c r="L115" s="46"/>
      <c r="M115" s="226"/>
      <c r="N115" s="47"/>
      <c r="O115" s="47"/>
      <c r="P115" s="47"/>
      <c r="Q115" s="47"/>
      <c r="R115" s="47"/>
      <c r="S115" s="47"/>
      <c r="T115" s="85"/>
      <c r="AT115" s="24" t="s">
        <v>154</v>
      </c>
      <c r="AU115" s="24" t="s">
        <v>78</v>
      </c>
    </row>
    <row r="116" spans="2:51" s="12" customFormat="1" ht="13.5">
      <c r="B116" s="227"/>
      <c r="D116" s="223" t="s">
        <v>145</v>
      </c>
      <c r="E116" s="228" t="s">
        <v>5</v>
      </c>
      <c r="F116" s="229" t="s">
        <v>508</v>
      </c>
      <c r="H116" s="230">
        <v>1.75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145</v>
      </c>
      <c r="AU116" s="228" t="s">
        <v>78</v>
      </c>
      <c r="AV116" s="12" t="s">
        <v>78</v>
      </c>
      <c r="AW116" s="12" t="s">
        <v>33</v>
      </c>
      <c r="AX116" s="12" t="s">
        <v>76</v>
      </c>
      <c r="AY116" s="228" t="s">
        <v>136</v>
      </c>
    </row>
    <row r="117" spans="2:63" s="11" customFormat="1" ht="29.85" customHeight="1">
      <c r="B117" s="197"/>
      <c r="D117" s="198" t="s">
        <v>68</v>
      </c>
      <c r="E117" s="208" t="s">
        <v>169</v>
      </c>
      <c r="F117" s="208" t="s">
        <v>287</v>
      </c>
      <c r="I117" s="200"/>
      <c r="J117" s="209">
        <f>BK117</f>
        <v>0</v>
      </c>
      <c r="L117" s="197"/>
      <c r="M117" s="202"/>
      <c r="N117" s="203"/>
      <c r="O117" s="203"/>
      <c r="P117" s="204">
        <f>SUM(P118:P124)</f>
        <v>0</v>
      </c>
      <c r="Q117" s="203"/>
      <c r="R117" s="204">
        <f>SUM(R118:R124)</f>
        <v>0</v>
      </c>
      <c r="S117" s="203"/>
      <c r="T117" s="205">
        <f>SUM(T118:T124)</f>
        <v>0</v>
      </c>
      <c r="AR117" s="198" t="s">
        <v>76</v>
      </c>
      <c r="AT117" s="206" t="s">
        <v>68</v>
      </c>
      <c r="AU117" s="206" t="s">
        <v>76</v>
      </c>
      <c r="AY117" s="198" t="s">
        <v>136</v>
      </c>
      <c r="BK117" s="207">
        <f>SUM(BK118:BK124)</f>
        <v>0</v>
      </c>
    </row>
    <row r="118" spans="2:65" s="1" customFormat="1" ht="16.5" customHeight="1">
      <c r="B118" s="210"/>
      <c r="C118" s="211" t="s">
        <v>195</v>
      </c>
      <c r="D118" s="211" t="s">
        <v>138</v>
      </c>
      <c r="E118" s="212" t="s">
        <v>295</v>
      </c>
      <c r="F118" s="213" t="s">
        <v>296</v>
      </c>
      <c r="G118" s="214" t="s">
        <v>159</v>
      </c>
      <c r="H118" s="215">
        <v>7.2</v>
      </c>
      <c r="I118" s="216"/>
      <c r="J118" s="217">
        <f>ROUND(I118*H118,2)</f>
        <v>0</v>
      </c>
      <c r="K118" s="213" t="s">
        <v>152</v>
      </c>
      <c r="L118" s="46"/>
      <c r="M118" s="218" t="s">
        <v>5</v>
      </c>
      <c r="N118" s="219" t="s">
        <v>40</v>
      </c>
      <c r="O118" s="47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AR118" s="24" t="s">
        <v>142</v>
      </c>
      <c r="AT118" s="24" t="s">
        <v>138</v>
      </c>
      <c r="AU118" s="24" t="s">
        <v>78</v>
      </c>
      <c r="AY118" s="24" t="s">
        <v>136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24" t="s">
        <v>76</v>
      </c>
      <c r="BK118" s="222">
        <f>ROUND(I118*H118,2)</f>
        <v>0</v>
      </c>
      <c r="BL118" s="24" t="s">
        <v>142</v>
      </c>
      <c r="BM118" s="24" t="s">
        <v>509</v>
      </c>
    </row>
    <row r="119" spans="2:47" s="1" customFormat="1" ht="13.5">
      <c r="B119" s="46"/>
      <c r="D119" s="223" t="s">
        <v>144</v>
      </c>
      <c r="F119" s="224" t="s">
        <v>296</v>
      </c>
      <c r="I119" s="225"/>
      <c r="L119" s="46"/>
      <c r="M119" s="226"/>
      <c r="N119" s="47"/>
      <c r="O119" s="47"/>
      <c r="P119" s="47"/>
      <c r="Q119" s="47"/>
      <c r="R119" s="47"/>
      <c r="S119" s="47"/>
      <c r="T119" s="85"/>
      <c r="AT119" s="24" t="s">
        <v>144</v>
      </c>
      <c r="AU119" s="24" t="s">
        <v>78</v>
      </c>
    </row>
    <row r="120" spans="2:47" s="1" customFormat="1" ht="13.5">
      <c r="B120" s="46"/>
      <c r="D120" s="223" t="s">
        <v>154</v>
      </c>
      <c r="F120" s="235" t="s">
        <v>298</v>
      </c>
      <c r="I120" s="225"/>
      <c r="L120" s="46"/>
      <c r="M120" s="226"/>
      <c r="N120" s="47"/>
      <c r="O120" s="47"/>
      <c r="P120" s="47"/>
      <c r="Q120" s="47"/>
      <c r="R120" s="47"/>
      <c r="S120" s="47"/>
      <c r="T120" s="85"/>
      <c r="AT120" s="24" t="s">
        <v>154</v>
      </c>
      <c r="AU120" s="24" t="s">
        <v>78</v>
      </c>
    </row>
    <row r="121" spans="2:51" s="12" customFormat="1" ht="13.5">
      <c r="B121" s="227"/>
      <c r="D121" s="223" t="s">
        <v>145</v>
      </c>
      <c r="E121" s="228" t="s">
        <v>5</v>
      </c>
      <c r="F121" s="229" t="s">
        <v>510</v>
      </c>
      <c r="H121" s="230">
        <v>7.2</v>
      </c>
      <c r="I121" s="231"/>
      <c r="L121" s="227"/>
      <c r="M121" s="232"/>
      <c r="N121" s="233"/>
      <c r="O121" s="233"/>
      <c r="P121" s="233"/>
      <c r="Q121" s="233"/>
      <c r="R121" s="233"/>
      <c r="S121" s="233"/>
      <c r="T121" s="234"/>
      <c r="AT121" s="228" t="s">
        <v>145</v>
      </c>
      <c r="AU121" s="228" t="s">
        <v>78</v>
      </c>
      <c r="AV121" s="12" t="s">
        <v>78</v>
      </c>
      <c r="AW121" s="12" t="s">
        <v>33</v>
      </c>
      <c r="AX121" s="12" t="s">
        <v>69</v>
      </c>
      <c r="AY121" s="228" t="s">
        <v>136</v>
      </c>
    </row>
    <row r="122" spans="2:65" s="1" customFormat="1" ht="16.5" customHeight="1">
      <c r="B122" s="210"/>
      <c r="C122" s="211" t="s">
        <v>200</v>
      </c>
      <c r="D122" s="211" t="s">
        <v>138</v>
      </c>
      <c r="E122" s="212" t="s">
        <v>302</v>
      </c>
      <c r="F122" s="213" t="s">
        <v>303</v>
      </c>
      <c r="G122" s="214" t="s">
        <v>261</v>
      </c>
      <c r="H122" s="215">
        <v>36</v>
      </c>
      <c r="I122" s="216"/>
      <c r="J122" s="217">
        <f>ROUND(I122*H122,2)</f>
        <v>0</v>
      </c>
      <c r="K122" s="213" t="s">
        <v>482</v>
      </c>
      <c r="L122" s="46"/>
      <c r="M122" s="218" t="s">
        <v>5</v>
      </c>
      <c r="N122" s="219" t="s">
        <v>40</v>
      </c>
      <c r="O122" s="47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4" t="s">
        <v>142</v>
      </c>
      <c r="AT122" s="24" t="s">
        <v>138</v>
      </c>
      <c r="AU122" s="24" t="s">
        <v>78</v>
      </c>
      <c r="AY122" s="24" t="s">
        <v>136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24" t="s">
        <v>76</v>
      </c>
      <c r="BK122" s="222">
        <f>ROUND(I122*H122,2)</f>
        <v>0</v>
      </c>
      <c r="BL122" s="24" t="s">
        <v>142</v>
      </c>
      <c r="BM122" s="24" t="s">
        <v>511</v>
      </c>
    </row>
    <row r="123" spans="2:47" s="1" customFormat="1" ht="13.5">
      <c r="B123" s="46"/>
      <c r="D123" s="223" t="s">
        <v>144</v>
      </c>
      <c r="F123" s="224" t="s">
        <v>484</v>
      </c>
      <c r="I123" s="225"/>
      <c r="L123" s="46"/>
      <c r="M123" s="226"/>
      <c r="N123" s="47"/>
      <c r="O123" s="47"/>
      <c r="P123" s="47"/>
      <c r="Q123" s="47"/>
      <c r="R123" s="47"/>
      <c r="S123" s="47"/>
      <c r="T123" s="85"/>
      <c r="AT123" s="24" t="s">
        <v>144</v>
      </c>
      <c r="AU123" s="24" t="s">
        <v>78</v>
      </c>
    </row>
    <row r="124" spans="2:51" s="12" customFormat="1" ht="13.5">
      <c r="B124" s="227"/>
      <c r="D124" s="223" t="s">
        <v>145</v>
      </c>
      <c r="E124" s="228" t="s">
        <v>5</v>
      </c>
      <c r="F124" s="229" t="s">
        <v>512</v>
      </c>
      <c r="H124" s="230">
        <v>36</v>
      </c>
      <c r="I124" s="231"/>
      <c r="L124" s="227"/>
      <c r="M124" s="232"/>
      <c r="N124" s="233"/>
      <c r="O124" s="233"/>
      <c r="P124" s="233"/>
      <c r="Q124" s="233"/>
      <c r="R124" s="233"/>
      <c r="S124" s="233"/>
      <c r="T124" s="234"/>
      <c r="AT124" s="228" t="s">
        <v>145</v>
      </c>
      <c r="AU124" s="228" t="s">
        <v>78</v>
      </c>
      <c r="AV124" s="12" t="s">
        <v>78</v>
      </c>
      <c r="AW124" s="12" t="s">
        <v>33</v>
      </c>
      <c r="AX124" s="12" t="s">
        <v>76</v>
      </c>
      <c r="AY124" s="228" t="s">
        <v>136</v>
      </c>
    </row>
    <row r="125" spans="2:63" s="11" customFormat="1" ht="29.85" customHeight="1">
      <c r="B125" s="197"/>
      <c r="D125" s="198" t="s">
        <v>68</v>
      </c>
      <c r="E125" s="208" t="s">
        <v>209</v>
      </c>
      <c r="F125" s="208" t="s">
        <v>370</v>
      </c>
      <c r="I125" s="200"/>
      <c r="J125" s="209">
        <f>BK125</f>
        <v>0</v>
      </c>
      <c r="L125" s="197"/>
      <c r="M125" s="202"/>
      <c r="N125" s="203"/>
      <c r="O125" s="203"/>
      <c r="P125" s="204">
        <f>SUM(P126:P129)</f>
        <v>0</v>
      </c>
      <c r="Q125" s="203"/>
      <c r="R125" s="204">
        <f>SUM(R126:R129)</f>
        <v>0</v>
      </c>
      <c r="S125" s="203"/>
      <c r="T125" s="205">
        <f>SUM(T126:T129)</f>
        <v>0</v>
      </c>
      <c r="AR125" s="198" t="s">
        <v>76</v>
      </c>
      <c r="AT125" s="206" t="s">
        <v>68</v>
      </c>
      <c r="AU125" s="206" t="s">
        <v>76</v>
      </c>
      <c r="AY125" s="198" t="s">
        <v>136</v>
      </c>
      <c r="BK125" s="207">
        <f>SUM(BK126:BK129)</f>
        <v>0</v>
      </c>
    </row>
    <row r="126" spans="2:65" s="1" customFormat="1" ht="16.5" customHeight="1">
      <c r="B126" s="210"/>
      <c r="C126" s="211" t="s">
        <v>209</v>
      </c>
      <c r="D126" s="211" t="s">
        <v>138</v>
      </c>
      <c r="E126" s="212" t="s">
        <v>486</v>
      </c>
      <c r="F126" s="213" t="s">
        <v>487</v>
      </c>
      <c r="G126" s="214" t="s">
        <v>212</v>
      </c>
      <c r="H126" s="215">
        <v>9.2</v>
      </c>
      <c r="I126" s="216"/>
      <c r="J126" s="217">
        <f>ROUND(I126*H126,2)</f>
        <v>0</v>
      </c>
      <c r="K126" s="213" t="s">
        <v>152</v>
      </c>
      <c r="L126" s="46"/>
      <c r="M126" s="218" t="s">
        <v>5</v>
      </c>
      <c r="N126" s="219" t="s">
        <v>40</v>
      </c>
      <c r="O126" s="47"/>
      <c r="P126" s="220">
        <f>O126*H126</f>
        <v>0</v>
      </c>
      <c r="Q126" s="220">
        <v>0</v>
      </c>
      <c r="R126" s="220">
        <f>Q126*H126</f>
        <v>0</v>
      </c>
      <c r="S126" s="220">
        <v>0</v>
      </c>
      <c r="T126" s="221">
        <f>S126*H126</f>
        <v>0</v>
      </c>
      <c r="AR126" s="24" t="s">
        <v>142</v>
      </c>
      <c r="AT126" s="24" t="s">
        <v>138</v>
      </c>
      <c r="AU126" s="24" t="s">
        <v>78</v>
      </c>
      <c r="AY126" s="24" t="s">
        <v>136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24" t="s">
        <v>76</v>
      </c>
      <c r="BK126" s="222">
        <f>ROUND(I126*H126,2)</f>
        <v>0</v>
      </c>
      <c r="BL126" s="24" t="s">
        <v>142</v>
      </c>
      <c r="BM126" s="24" t="s">
        <v>513</v>
      </c>
    </row>
    <row r="127" spans="2:47" s="1" customFormat="1" ht="13.5">
      <c r="B127" s="46"/>
      <c r="D127" s="223" t="s">
        <v>144</v>
      </c>
      <c r="F127" s="224" t="s">
        <v>487</v>
      </c>
      <c r="I127" s="225"/>
      <c r="L127" s="46"/>
      <c r="M127" s="226"/>
      <c r="N127" s="47"/>
      <c r="O127" s="47"/>
      <c r="P127" s="47"/>
      <c r="Q127" s="47"/>
      <c r="R127" s="47"/>
      <c r="S127" s="47"/>
      <c r="T127" s="85"/>
      <c r="AT127" s="24" t="s">
        <v>144</v>
      </c>
      <c r="AU127" s="24" t="s">
        <v>78</v>
      </c>
    </row>
    <row r="128" spans="2:47" s="1" customFormat="1" ht="13.5">
      <c r="B128" s="46"/>
      <c r="D128" s="223" t="s">
        <v>154</v>
      </c>
      <c r="F128" s="235" t="s">
        <v>489</v>
      </c>
      <c r="I128" s="225"/>
      <c r="L128" s="46"/>
      <c r="M128" s="226"/>
      <c r="N128" s="47"/>
      <c r="O128" s="47"/>
      <c r="P128" s="47"/>
      <c r="Q128" s="47"/>
      <c r="R128" s="47"/>
      <c r="S128" s="47"/>
      <c r="T128" s="85"/>
      <c r="AT128" s="24" t="s">
        <v>154</v>
      </c>
      <c r="AU128" s="24" t="s">
        <v>78</v>
      </c>
    </row>
    <row r="129" spans="2:51" s="12" customFormat="1" ht="13.5">
      <c r="B129" s="227"/>
      <c r="D129" s="223" t="s">
        <v>145</v>
      </c>
      <c r="E129" s="228" t="s">
        <v>5</v>
      </c>
      <c r="F129" s="229" t="s">
        <v>514</v>
      </c>
      <c r="H129" s="230">
        <v>9.2</v>
      </c>
      <c r="I129" s="231"/>
      <c r="L129" s="227"/>
      <c r="M129" s="232"/>
      <c r="N129" s="233"/>
      <c r="O129" s="233"/>
      <c r="P129" s="233"/>
      <c r="Q129" s="233"/>
      <c r="R129" s="233"/>
      <c r="S129" s="233"/>
      <c r="T129" s="234"/>
      <c r="AT129" s="228" t="s">
        <v>145</v>
      </c>
      <c r="AU129" s="228" t="s">
        <v>78</v>
      </c>
      <c r="AV129" s="12" t="s">
        <v>78</v>
      </c>
      <c r="AW129" s="12" t="s">
        <v>33</v>
      </c>
      <c r="AX129" s="12" t="s">
        <v>76</v>
      </c>
      <c r="AY129" s="228" t="s">
        <v>136</v>
      </c>
    </row>
    <row r="130" spans="2:63" s="11" customFormat="1" ht="37.4" customHeight="1">
      <c r="B130" s="197"/>
      <c r="D130" s="198" t="s">
        <v>68</v>
      </c>
      <c r="E130" s="199" t="s">
        <v>491</v>
      </c>
      <c r="F130" s="199" t="s">
        <v>492</v>
      </c>
      <c r="I130" s="200"/>
      <c r="J130" s="201">
        <f>BK130</f>
        <v>0</v>
      </c>
      <c r="L130" s="197"/>
      <c r="M130" s="202"/>
      <c r="N130" s="203"/>
      <c r="O130" s="203"/>
      <c r="P130" s="204">
        <f>SUM(P131:P134)</f>
        <v>0</v>
      </c>
      <c r="Q130" s="203"/>
      <c r="R130" s="204">
        <f>SUM(R131:R134)</f>
        <v>0</v>
      </c>
      <c r="S130" s="203"/>
      <c r="T130" s="205">
        <f>SUM(T131:T134)</f>
        <v>0</v>
      </c>
      <c r="AR130" s="198" t="s">
        <v>142</v>
      </c>
      <c r="AT130" s="206" t="s">
        <v>68</v>
      </c>
      <c r="AU130" s="206" t="s">
        <v>69</v>
      </c>
      <c r="AY130" s="198" t="s">
        <v>136</v>
      </c>
      <c r="BK130" s="207">
        <f>SUM(BK131:BK134)</f>
        <v>0</v>
      </c>
    </row>
    <row r="131" spans="2:65" s="1" customFormat="1" ht="16.5" customHeight="1">
      <c r="B131" s="210"/>
      <c r="C131" s="211" t="s">
        <v>217</v>
      </c>
      <c r="D131" s="211" t="s">
        <v>138</v>
      </c>
      <c r="E131" s="212" t="s">
        <v>139</v>
      </c>
      <c r="F131" s="213" t="s">
        <v>140</v>
      </c>
      <c r="G131" s="214" t="s">
        <v>141</v>
      </c>
      <c r="H131" s="215">
        <v>79.2</v>
      </c>
      <c r="I131" s="216"/>
      <c r="J131" s="217">
        <f>ROUND(I131*H131,2)</f>
        <v>0</v>
      </c>
      <c r="K131" s="213" t="s">
        <v>152</v>
      </c>
      <c r="L131" s="46"/>
      <c r="M131" s="218" t="s">
        <v>5</v>
      </c>
      <c r="N131" s="219" t="s">
        <v>40</v>
      </c>
      <c r="O131" s="47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24" t="s">
        <v>493</v>
      </c>
      <c r="AT131" s="24" t="s">
        <v>138</v>
      </c>
      <c r="AU131" s="24" t="s">
        <v>76</v>
      </c>
      <c r="AY131" s="24" t="s">
        <v>136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24" t="s">
        <v>76</v>
      </c>
      <c r="BK131" s="222">
        <f>ROUND(I131*H131,2)</f>
        <v>0</v>
      </c>
      <c r="BL131" s="24" t="s">
        <v>493</v>
      </c>
      <c r="BM131" s="24" t="s">
        <v>515</v>
      </c>
    </row>
    <row r="132" spans="2:47" s="1" customFormat="1" ht="13.5">
      <c r="B132" s="46"/>
      <c r="D132" s="223" t="s">
        <v>144</v>
      </c>
      <c r="F132" s="224" t="s">
        <v>140</v>
      </c>
      <c r="I132" s="225"/>
      <c r="L132" s="46"/>
      <c r="M132" s="226"/>
      <c r="N132" s="47"/>
      <c r="O132" s="47"/>
      <c r="P132" s="47"/>
      <c r="Q132" s="47"/>
      <c r="R132" s="47"/>
      <c r="S132" s="47"/>
      <c r="T132" s="85"/>
      <c r="AT132" s="24" t="s">
        <v>144</v>
      </c>
      <c r="AU132" s="24" t="s">
        <v>76</v>
      </c>
    </row>
    <row r="133" spans="2:47" s="1" customFormat="1" ht="13.5">
      <c r="B133" s="46"/>
      <c r="D133" s="223" t="s">
        <v>154</v>
      </c>
      <c r="F133" s="235" t="s">
        <v>495</v>
      </c>
      <c r="I133" s="225"/>
      <c r="L133" s="46"/>
      <c r="M133" s="226"/>
      <c r="N133" s="47"/>
      <c r="O133" s="47"/>
      <c r="P133" s="47"/>
      <c r="Q133" s="47"/>
      <c r="R133" s="47"/>
      <c r="S133" s="47"/>
      <c r="T133" s="85"/>
      <c r="AT133" s="24" t="s">
        <v>154</v>
      </c>
      <c r="AU133" s="24" t="s">
        <v>76</v>
      </c>
    </row>
    <row r="134" spans="2:51" s="12" customFormat="1" ht="13.5">
      <c r="B134" s="227"/>
      <c r="D134" s="223" t="s">
        <v>145</v>
      </c>
      <c r="E134" s="228" t="s">
        <v>5</v>
      </c>
      <c r="F134" s="229" t="s">
        <v>516</v>
      </c>
      <c r="H134" s="230">
        <v>79.2</v>
      </c>
      <c r="I134" s="231"/>
      <c r="L134" s="227"/>
      <c r="M134" s="243"/>
      <c r="N134" s="244"/>
      <c r="O134" s="244"/>
      <c r="P134" s="244"/>
      <c r="Q134" s="244"/>
      <c r="R134" s="244"/>
      <c r="S134" s="244"/>
      <c r="T134" s="245"/>
      <c r="AT134" s="228" t="s">
        <v>145</v>
      </c>
      <c r="AU134" s="228" t="s">
        <v>76</v>
      </c>
      <c r="AV134" s="12" t="s">
        <v>78</v>
      </c>
      <c r="AW134" s="12" t="s">
        <v>33</v>
      </c>
      <c r="AX134" s="12" t="s">
        <v>76</v>
      </c>
      <c r="AY134" s="228" t="s">
        <v>136</v>
      </c>
    </row>
    <row r="135" spans="2:12" s="1" customFormat="1" ht="6.95" customHeight="1">
      <c r="B135" s="67"/>
      <c r="C135" s="68"/>
      <c r="D135" s="68"/>
      <c r="E135" s="68"/>
      <c r="F135" s="68"/>
      <c r="G135" s="68"/>
      <c r="H135" s="68"/>
      <c r="I135" s="162"/>
      <c r="J135" s="68"/>
      <c r="K135" s="68"/>
      <c r="L135" s="46"/>
    </row>
  </sheetData>
  <autoFilter ref="C88:K13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3"/>
      <c r="C1" s="133"/>
      <c r="D1" s="134" t="s">
        <v>1</v>
      </c>
      <c r="E1" s="133"/>
      <c r="F1" s="135" t="s">
        <v>99</v>
      </c>
      <c r="G1" s="135" t="s">
        <v>100</v>
      </c>
      <c r="H1" s="135"/>
      <c r="I1" s="136"/>
      <c r="J1" s="135" t="s">
        <v>101</v>
      </c>
      <c r="K1" s="134" t="s">
        <v>102</v>
      </c>
      <c r="L1" s="135" t="s">
        <v>103</v>
      </c>
      <c r="M1" s="135"/>
      <c r="N1" s="135"/>
      <c r="O1" s="135"/>
      <c r="P1" s="135"/>
      <c r="Q1" s="135"/>
      <c r="R1" s="135"/>
      <c r="S1" s="135"/>
      <c r="T1" s="13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78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3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II/272 Starý Vestec, přeložka silnice - PD</v>
      </c>
      <c r="F7" s="40"/>
      <c r="G7" s="40"/>
      <c r="H7" s="40"/>
      <c r="I7" s="138"/>
      <c r="J7" s="29"/>
      <c r="K7" s="31"/>
    </row>
    <row r="8" spans="2:11" ht="13.5">
      <c r="B8" s="28"/>
      <c r="C8" s="29"/>
      <c r="D8" s="40" t="s">
        <v>105</v>
      </c>
      <c r="E8" s="29"/>
      <c r="F8" s="29"/>
      <c r="G8" s="29"/>
      <c r="H8" s="29"/>
      <c r="I8" s="138"/>
      <c r="J8" s="29"/>
      <c r="K8" s="31"/>
    </row>
    <row r="9" spans="2:11" s="1" customFormat="1" ht="16.5" customHeight="1">
      <c r="B9" s="46"/>
      <c r="C9" s="47"/>
      <c r="D9" s="47"/>
      <c r="E9" s="139" t="s">
        <v>106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0" t="s">
        <v>107</v>
      </c>
      <c r="E10" s="47"/>
      <c r="F10" s="47"/>
      <c r="G10" s="47"/>
      <c r="H10" s="47"/>
      <c r="I10" s="140"/>
      <c r="J10" s="47"/>
      <c r="K10" s="51"/>
    </row>
    <row r="11" spans="2:11" s="1" customFormat="1" ht="36.95" customHeight="1">
      <c r="B11" s="46"/>
      <c r="C11" s="47"/>
      <c r="D11" s="47"/>
      <c r="E11" s="141" t="s">
        <v>517</v>
      </c>
      <c r="F11" s="47"/>
      <c r="G11" s="47"/>
      <c r="H11" s="47"/>
      <c r="I11" s="140"/>
      <c r="J11" s="47"/>
      <c r="K11" s="51"/>
    </row>
    <row r="12" spans="2:11" s="1" customFormat="1" ht="13.5">
      <c r="B12" s="46"/>
      <c r="C12" s="47"/>
      <c r="D12" s="47"/>
      <c r="E12" s="47"/>
      <c r="F12" s="47"/>
      <c r="G12" s="47"/>
      <c r="H12" s="47"/>
      <c r="I12" s="140"/>
      <c r="J12" s="47"/>
      <c r="K12" s="51"/>
    </row>
    <row r="13" spans="2:11" s="1" customFormat="1" ht="14.4" customHeight="1">
      <c r="B13" s="46"/>
      <c r="C13" s="47"/>
      <c r="D13" s="40" t="s">
        <v>21</v>
      </c>
      <c r="E13" s="47"/>
      <c r="F13" s="35" t="s">
        <v>5</v>
      </c>
      <c r="G13" s="47"/>
      <c r="H13" s="47"/>
      <c r="I13" s="142" t="s">
        <v>22</v>
      </c>
      <c r="J13" s="35" t="s">
        <v>5</v>
      </c>
      <c r="K13" s="51"/>
    </row>
    <row r="14" spans="2:11" s="1" customFormat="1" ht="14.4" customHeight="1">
      <c r="B14" s="46"/>
      <c r="C14" s="47"/>
      <c r="D14" s="40" t="s">
        <v>23</v>
      </c>
      <c r="E14" s="47"/>
      <c r="F14" s="35" t="s">
        <v>24</v>
      </c>
      <c r="G14" s="47"/>
      <c r="H14" s="47"/>
      <c r="I14" s="142" t="s">
        <v>25</v>
      </c>
      <c r="J14" s="143" t="str">
        <f>'Rekapitulace stavby'!AN8</f>
        <v>12. 11. 2018</v>
      </c>
      <c r="K14" s="51"/>
    </row>
    <row r="15" spans="2:11" s="1" customFormat="1" ht="10.8" customHeight="1">
      <c r="B15" s="46"/>
      <c r="C15" s="47"/>
      <c r="D15" s="47"/>
      <c r="E15" s="47"/>
      <c r="F15" s="47"/>
      <c r="G15" s="47"/>
      <c r="H15" s="47"/>
      <c r="I15" s="140"/>
      <c r="J15" s="47"/>
      <c r="K15" s="51"/>
    </row>
    <row r="16" spans="2:11" s="1" customFormat="1" ht="14.4" customHeight="1">
      <c r="B16" s="46"/>
      <c r="C16" s="47"/>
      <c r="D16" s="40" t="s">
        <v>27</v>
      </c>
      <c r="E16" s="47"/>
      <c r="F16" s="47"/>
      <c r="G16" s="47"/>
      <c r="H16" s="47"/>
      <c r="I16" s="142" t="s">
        <v>28</v>
      </c>
      <c r="J16" s="35" t="str">
        <f>IF('Rekapitulace stavby'!AN10="","",'Rekapitulace stavby'!AN10)</f>
        <v/>
      </c>
      <c r="K16" s="51"/>
    </row>
    <row r="17" spans="2:11" s="1" customFormat="1" ht="18" customHeight="1">
      <c r="B17" s="46"/>
      <c r="C17" s="47"/>
      <c r="D17" s="47"/>
      <c r="E17" s="35" t="str">
        <f>IF('Rekapitulace stavby'!E11="","",'Rekapitulace stavby'!E11)</f>
        <v xml:space="preserve"> </v>
      </c>
      <c r="F17" s="47"/>
      <c r="G17" s="47"/>
      <c r="H17" s="47"/>
      <c r="I17" s="142" t="s">
        <v>29</v>
      </c>
      <c r="J17" s="35" t="str">
        <f>IF('Rekapitulace stavby'!AN11="","",'Rekapitulace stavby'!AN11)</f>
        <v/>
      </c>
      <c r="K17" s="51"/>
    </row>
    <row r="18" spans="2:11" s="1" customFormat="1" ht="6.95" customHeight="1">
      <c r="B18" s="46"/>
      <c r="C18" s="47"/>
      <c r="D18" s="47"/>
      <c r="E18" s="47"/>
      <c r="F18" s="47"/>
      <c r="G18" s="47"/>
      <c r="H18" s="47"/>
      <c r="I18" s="140"/>
      <c r="J18" s="47"/>
      <c r="K18" s="51"/>
    </row>
    <row r="19" spans="2:11" s="1" customFormat="1" ht="14.4" customHeight="1">
      <c r="B19" s="46"/>
      <c r="C19" s="47"/>
      <c r="D19" s="40" t="s">
        <v>30</v>
      </c>
      <c r="E19" s="47"/>
      <c r="F19" s="47"/>
      <c r="G19" s="47"/>
      <c r="H19" s="47"/>
      <c r="I19" s="142" t="s">
        <v>28</v>
      </c>
      <c r="J19" s="35" t="str">
        <f>IF('Rekapitulace stavby'!AN13="Vyplň údaj","",IF('Rekapitulace stavby'!AN13="","",'Rekapitulace stavby'!AN13))</f>
        <v/>
      </c>
      <c r="K19" s="51"/>
    </row>
    <row r="20" spans="2:11" s="1" customFormat="1" ht="18" customHeight="1">
      <c r="B20" s="46"/>
      <c r="C20" s="47"/>
      <c r="D20" s="47"/>
      <c r="E20" s="35" t="str">
        <f>IF('Rekapitulace stavby'!E14="Vyplň údaj","",IF('Rekapitulace stavby'!E14="","",'Rekapitulace stavby'!E14))</f>
        <v/>
      </c>
      <c r="F20" s="47"/>
      <c r="G20" s="47"/>
      <c r="H20" s="47"/>
      <c r="I20" s="142" t="s">
        <v>29</v>
      </c>
      <c r="J20" s="35" t="str">
        <f>IF('Rekapitulace stavby'!AN14="Vyplň údaj","",IF('Rekapitulace stavby'!AN14="","",'Rekapitulace stavby'!AN14))</f>
        <v/>
      </c>
      <c r="K20" s="51"/>
    </row>
    <row r="21" spans="2:11" s="1" customFormat="1" ht="6.95" customHeight="1">
      <c r="B21" s="46"/>
      <c r="C21" s="47"/>
      <c r="D21" s="47"/>
      <c r="E21" s="47"/>
      <c r="F21" s="47"/>
      <c r="G21" s="47"/>
      <c r="H21" s="47"/>
      <c r="I21" s="140"/>
      <c r="J21" s="47"/>
      <c r="K21" s="51"/>
    </row>
    <row r="22" spans="2:11" s="1" customFormat="1" ht="14.4" customHeight="1">
      <c r="B22" s="46"/>
      <c r="C22" s="47"/>
      <c r="D22" s="40" t="s">
        <v>32</v>
      </c>
      <c r="E22" s="47"/>
      <c r="F22" s="47"/>
      <c r="G22" s="47"/>
      <c r="H22" s="47"/>
      <c r="I22" s="142" t="s">
        <v>28</v>
      </c>
      <c r="J22" s="35" t="str">
        <f>IF('Rekapitulace stavby'!AN16="","",'Rekapitulace stavby'!AN16)</f>
        <v/>
      </c>
      <c r="K22" s="51"/>
    </row>
    <row r="23" spans="2:11" s="1" customFormat="1" ht="18" customHeight="1">
      <c r="B23" s="46"/>
      <c r="C23" s="47"/>
      <c r="D23" s="47"/>
      <c r="E23" s="35" t="str">
        <f>IF('Rekapitulace stavby'!E17="","",'Rekapitulace stavby'!E17)</f>
        <v xml:space="preserve"> </v>
      </c>
      <c r="F23" s="47"/>
      <c r="G23" s="47"/>
      <c r="H23" s="47"/>
      <c r="I23" s="142" t="s">
        <v>29</v>
      </c>
      <c r="J23" s="35" t="str">
        <f>IF('Rekapitulace stavby'!AN17="","",'Rekapitulace stavby'!AN17)</f>
        <v/>
      </c>
      <c r="K23" s="51"/>
    </row>
    <row r="24" spans="2:11" s="1" customFormat="1" ht="6.95" customHeight="1">
      <c r="B24" s="46"/>
      <c r="C24" s="47"/>
      <c r="D24" s="47"/>
      <c r="E24" s="47"/>
      <c r="F24" s="47"/>
      <c r="G24" s="47"/>
      <c r="H24" s="47"/>
      <c r="I24" s="140"/>
      <c r="J24" s="47"/>
      <c r="K24" s="51"/>
    </row>
    <row r="25" spans="2:11" s="1" customFormat="1" ht="14.4" customHeight="1">
      <c r="B25" s="46"/>
      <c r="C25" s="47"/>
      <c r="D25" s="40" t="s">
        <v>34</v>
      </c>
      <c r="E25" s="47"/>
      <c r="F25" s="47"/>
      <c r="G25" s="47"/>
      <c r="H25" s="47"/>
      <c r="I25" s="140"/>
      <c r="J25" s="47"/>
      <c r="K25" s="51"/>
    </row>
    <row r="26" spans="2:11" s="7" customFormat="1" ht="16.5" customHeight="1">
      <c r="B26" s="144"/>
      <c r="C26" s="145"/>
      <c r="D26" s="145"/>
      <c r="E26" s="44" t="s">
        <v>5</v>
      </c>
      <c r="F26" s="44"/>
      <c r="G26" s="44"/>
      <c r="H26" s="44"/>
      <c r="I26" s="146"/>
      <c r="J26" s="145"/>
      <c r="K26" s="147"/>
    </row>
    <row r="27" spans="2:11" s="1" customFormat="1" ht="6.95" customHeight="1">
      <c r="B27" s="46"/>
      <c r="C27" s="47"/>
      <c r="D27" s="47"/>
      <c r="E27" s="47"/>
      <c r="F27" s="47"/>
      <c r="G27" s="47"/>
      <c r="H27" s="47"/>
      <c r="I27" s="140"/>
      <c r="J27" s="47"/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48"/>
      <c r="J28" s="82"/>
      <c r="K28" s="149"/>
    </row>
    <row r="29" spans="2:11" s="1" customFormat="1" ht="25.4" customHeight="1">
      <c r="B29" s="46"/>
      <c r="C29" s="47"/>
      <c r="D29" s="150" t="s">
        <v>35</v>
      </c>
      <c r="E29" s="47"/>
      <c r="F29" s="47"/>
      <c r="G29" s="47"/>
      <c r="H29" s="47"/>
      <c r="I29" s="140"/>
      <c r="J29" s="151">
        <f>ROUND(J89,2)</f>
        <v>0</v>
      </c>
      <c r="K29" s="51"/>
    </row>
    <row r="30" spans="2:11" s="1" customFormat="1" ht="6.95" customHeight="1">
      <c r="B30" s="46"/>
      <c r="C30" s="47"/>
      <c r="D30" s="82"/>
      <c r="E30" s="82"/>
      <c r="F30" s="82"/>
      <c r="G30" s="82"/>
      <c r="H30" s="82"/>
      <c r="I30" s="148"/>
      <c r="J30" s="82"/>
      <c r="K30" s="149"/>
    </row>
    <row r="31" spans="2:11" s="1" customFormat="1" ht="14.4" customHeight="1">
      <c r="B31" s="46"/>
      <c r="C31" s="47"/>
      <c r="D31" s="47"/>
      <c r="E31" s="47"/>
      <c r="F31" s="52" t="s">
        <v>37</v>
      </c>
      <c r="G31" s="47"/>
      <c r="H31" s="47"/>
      <c r="I31" s="152" t="s">
        <v>36</v>
      </c>
      <c r="J31" s="52" t="s">
        <v>38</v>
      </c>
      <c r="K31" s="51"/>
    </row>
    <row r="32" spans="2:11" s="1" customFormat="1" ht="14.4" customHeight="1">
      <c r="B32" s="46"/>
      <c r="C32" s="47"/>
      <c r="D32" s="55" t="s">
        <v>39</v>
      </c>
      <c r="E32" s="55" t="s">
        <v>40</v>
      </c>
      <c r="F32" s="153">
        <f>ROUND(SUM(BE89:BE127),2)</f>
        <v>0</v>
      </c>
      <c r="G32" s="47"/>
      <c r="H32" s="47"/>
      <c r="I32" s="154">
        <v>0.21</v>
      </c>
      <c r="J32" s="153">
        <f>ROUND(ROUND((SUM(BE89:BE127)),2)*I32,2)</f>
        <v>0</v>
      </c>
      <c r="K32" s="51"/>
    </row>
    <row r="33" spans="2:11" s="1" customFormat="1" ht="14.4" customHeight="1">
      <c r="B33" s="46"/>
      <c r="C33" s="47"/>
      <c r="D33" s="47"/>
      <c r="E33" s="55" t="s">
        <v>41</v>
      </c>
      <c r="F33" s="153">
        <f>ROUND(SUM(BF89:BF127),2)</f>
        <v>0</v>
      </c>
      <c r="G33" s="47"/>
      <c r="H33" s="47"/>
      <c r="I33" s="154">
        <v>0.15</v>
      </c>
      <c r="J33" s="153">
        <f>ROUND(ROUND((SUM(BF89:BF127)),2)*I33,2)</f>
        <v>0</v>
      </c>
      <c r="K33" s="51"/>
    </row>
    <row r="34" spans="2:11" s="1" customFormat="1" ht="14.4" customHeight="1" hidden="1">
      <c r="B34" s="46"/>
      <c r="C34" s="47"/>
      <c r="D34" s="47"/>
      <c r="E34" s="55" t="s">
        <v>42</v>
      </c>
      <c r="F34" s="153">
        <f>ROUND(SUM(BG89:BG127),2)</f>
        <v>0</v>
      </c>
      <c r="G34" s="47"/>
      <c r="H34" s="47"/>
      <c r="I34" s="154">
        <v>0.21</v>
      </c>
      <c r="J34" s="153">
        <v>0</v>
      </c>
      <c r="K34" s="51"/>
    </row>
    <row r="35" spans="2:11" s="1" customFormat="1" ht="14.4" customHeight="1" hidden="1">
      <c r="B35" s="46"/>
      <c r="C35" s="47"/>
      <c r="D35" s="47"/>
      <c r="E35" s="55" t="s">
        <v>43</v>
      </c>
      <c r="F35" s="153">
        <f>ROUND(SUM(BH89:BH127),2)</f>
        <v>0</v>
      </c>
      <c r="G35" s="47"/>
      <c r="H35" s="47"/>
      <c r="I35" s="154">
        <v>0.15</v>
      </c>
      <c r="J35" s="153">
        <v>0</v>
      </c>
      <c r="K35" s="51"/>
    </row>
    <row r="36" spans="2:11" s="1" customFormat="1" ht="14.4" customHeight="1" hidden="1">
      <c r="B36" s="46"/>
      <c r="C36" s="47"/>
      <c r="D36" s="47"/>
      <c r="E36" s="55" t="s">
        <v>44</v>
      </c>
      <c r="F36" s="153">
        <f>ROUND(SUM(BI89:BI127),2)</f>
        <v>0</v>
      </c>
      <c r="G36" s="47"/>
      <c r="H36" s="47"/>
      <c r="I36" s="154">
        <v>0</v>
      </c>
      <c r="J36" s="153">
        <v>0</v>
      </c>
      <c r="K36" s="51"/>
    </row>
    <row r="37" spans="2:11" s="1" customFormat="1" ht="6.95" customHeight="1">
      <c r="B37" s="46"/>
      <c r="C37" s="47"/>
      <c r="D37" s="47"/>
      <c r="E37" s="47"/>
      <c r="F37" s="47"/>
      <c r="G37" s="47"/>
      <c r="H37" s="47"/>
      <c r="I37" s="140"/>
      <c r="J37" s="47"/>
      <c r="K37" s="51"/>
    </row>
    <row r="38" spans="2:11" s="1" customFormat="1" ht="25.4" customHeight="1">
      <c r="B38" s="46"/>
      <c r="C38" s="155"/>
      <c r="D38" s="156" t="s">
        <v>45</v>
      </c>
      <c r="E38" s="88"/>
      <c r="F38" s="88"/>
      <c r="G38" s="157" t="s">
        <v>46</v>
      </c>
      <c r="H38" s="158" t="s">
        <v>47</v>
      </c>
      <c r="I38" s="159"/>
      <c r="J38" s="160">
        <f>SUM(J29:J36)</f>
        <v>0</v>
      </c>
      <c r="K38" s="161"/>
    </row>
    <row r="39" spans="2:11" s="1" customFormat="1" ht="14.4" customHeight="1">
      <c r="B39" s="67"/>
      <c r="C39" s="68"/>
      <c r="D39" s="68"/>
      <c r="E39" s="68"/>
      <c r="F39" s="68"/>
      <c r="G39" s="68"/>
      <c r="H39" s="68"/>
      <c r="I39" s="162"/>
      <c r="J39" s="68"/>
      <c r="K39" s="69"/>
    </row>
    <row r="43" spans="2:11" s="1" customFormat="1" ht="6.95" customHeight="1">
      <c r="B43" s="70"/>
      <c r="C43" s="71"/>
      <c r="D43" s="71"/>
      <c r="E43" s="71"/>
      <c r="F43" s="71"/>
      <c r="G43" s="71"/>
      <c r="H43" s="71"/>
      <c r="I43" s="163"/>
      <c r="J43" s="71"/>
      <c r="K43" s="164"/>
    </row>
    <row r="44" spans="2:11" s="1" customFormat="1" ht="36.95" customHeight="1">
      <c r="B44" s="46"/>
      <c r="C44" s="30" t="s">
        <v>109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6.95" customHeight="1">
      <c r="B45" s="46"/>
      <c r="C45" s="47"/>
      <c r="D45" s="47"/>
      <c r="E45" s="47"/>
      <c r="F45" s="47"/>
      <c r="G45" s="47"/>
      <c r="H45" s="47"/>
      <c r="I45" s="140"/>
      <c r="J45" s="47"/>
      <c r="K45" s="51"/>
    </row>
    <row r="46" spans="2:11" s="1" customFormat="1" ht="14.4" customHeight="1">
      <c r="B46" s="46"/>
      <c r="C46" s="40" t="s">
        <v>19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6.5" customHeight="1">
      <c r="B47" s="46"/>
      <c r="C47" s="47"/>
      <c r="D47" s="47"/>
      <c r="E47" s="139" t="str">
        <f>E7</f>
        <v>II/272 Starý Vestec, přeložka silnice - PD</v>
      </c>
      <c r="F47" s="40"/>
      <c r="G47" s="40"/>
      <c r="H47" s="40"/>
      <c r="I47" s="140"/>
      <c r="J47" s="47"/>
      <c r="K47" s="51"/>
    </row>
    <row r="48" spans="2:11" ht="13.5">
      <c r="B48" s="28"/>
      <c r="C48" s="40" t="s">
        <v>105</v>
      </c>
      <c r="D48" s="29"/>
      <c r="E48" s="29"/>
      <c r="F48" s="29"/>
      <c r="G48" s="29"/>
      <c r="H48" s="29"/>
      <c r="I48" s="138"/>
      <c r="J48" s="29"/>
      <c r="K48" s="31"/>
    </row>
    <row r="49" spans="2:11" s="1" customFormat="1" ht="16.5" customHeight="1">
      <c r="B49" s="46"/>
      <c r="C49" s="47"/>
      <c r="D49" s="47"/>
      <c r="E49" s="139" t="s">
        <v>106</v>
      </c>
      <c r="F49" s="47"/>
      <c r="G49" s="47"/>
      <c r="H49" s="47"/>
      <c r="I49" s="140"/>
      <c r="J49" s="47"/>
      <c r="K49" s="51"/>
    </row>
    <row r="50" spans="2:11" s="1" customFormat="1" ht="14.4" customHeight="1">
      <c r="B50" s="46"/>
      <c r="C50" s="40" t="s">
        <v>107</v>
      </c>
      <c r="D50" s="47"/>
      <c r="E50" s="47"/>
      <c r="F50" s="47"/>
      <c r="G50" s="47"/>
      <c r="H50" s="47"/>
      <c r="I50" s="140"/>
      <c r="J50" s="47"/>
      <c r="K50" s="51"/>
    </row>
    <row r="51" spans="2:11" s="1" customFormat="1" ht="17.25" customHeight="1">
      <c r="B51" s="46"/>
      <c r="C51" s="47"/>
      <c r="D51" s="47"/>
      <c r="E51" s="141" t="str">
        <f>E11</f>
        <v>1P - Propustek 1P</v>
      </c>
      <c r="F51" s="47"/>
      <c r="G51" s="47"/>
      <c r="H51" s="47"/>
      <c r="I51" s="140"/>
      <c r="J51" s="47"/>
      <c r="K51" s="51"/>
    </row>
    <row r="52" spans="2:11" s="1" customFormat="1" ht="6.95" customHeight="1">
      <c r="B52" s="46"/>
      <c r="C52" s="47"/>
      <c r="D52" s="47"/>
      <c r="E52" s="47"/>
      <c r="F52" s="47"/>
      <c r="G52" s="47"/>
      <c r="H52" s="47"/>
      <c r="I52" s="140"/>
      <c r="J52" s="47"/>
      <c r="K52" s="51"/>
    </row>
    <row r="53" spans="2:11" s="1" customFormat="1" ht="18" customHeight="1">
      <c r="B53" s="46"/>
      <c r="C53" s="40" t="s">
        <v>23</v>
      </c>
      <c r="D53" s="47"/>
      <c r="E53" s="47"/>
      <c r="F53" s="35" t="str">
        <f>F14</f>
        <v xml:space="preserve"> </v>
      </c>
      <c r="G53" s="47"/>
      <c r="H53" s="47"/>
      <c r="I53" s="142" t="s">
        <v>25</v>
      </c>
      <c r="J53" s="143" t="str">
        <f>IF(J14="","",J14)</f>
        <v>12. 11. 2018</v>
      </c>
      <c r="K53" s="51"/>
    </row>
    <row r="54" spans="2:11" s="1" customFormat="1" ht="6.95" customHeight="1">
      <c r="B54" s="46"/>
      <c r="C54" s="47"/>
      <c r="D54" s="47"/>
      <c r="E54" s="47"/>
      <c r="F54" s="47"/>
      <c r="G54" s="47"/>
      <c r="H54" s="47"/>
      <c r="I54" s="140"/>
      <c r="J54" s="47"/>
      <c r="K54" s="51"/>
    </row>
    <row r="55" spans="2:11" s="1" customFormat="1" ht="13.5">
      <c r="B55" s="46"/>
      <c r="C55" s="40" t="s">
        <v>27</v>
      </c>
      <c r="D55" s="47"/>
      <c r="E55" s="47"/>
      <c r="F55" s="35" t="str">
        <f>E17</f>
        <v xml:space="preserve"> </v>
      </c>
      <c r="G55" s="47"/>
      <c r="H55" s="47"/>
      <c r="I55" s="142" t="s">
        <v>32</v>
      </c>
      <c r="J55" s="44" t="str">
        <f>E23</f>
        <v xml:space="preserve"> </v>
      </c>
      <c r="K55" s="51"/>
    </row>
    <row r="56" spans="2:11" s="1" customFormat="1" ht="14.4" customHeight="1">
      <c r="B56" s="46"/>
      <c r="C56" s="40" t="s">
        <v>30</v>
      </c>
      <c r="D56" s="47"/>
      <c r="E56" s="47"/>
      <c r="F56" s="35" t="str">
        <f>IF(E20="","",E20)</f>
        <v/>
      </c>
      <c r="G56" s="47"/>
      <c r="H56" s="47"/>
      <c r="I56" s="140"/>
      <c r="J56" s="165"/>
      <c r="K56" s="51"/>
    </row>
    <row r="57" spans="2:11" s="1" customFormat="1" ht="10.3" customHeight="1">
      <c r="B57" s="46"/>
      <c r="C57" s="47"/>
      <c r="D57" s="47"/>
      <c r="E57" s="47"/>
      <c r="F57" s="47"/>
      <c r="G57" s="47"/>
      <c r="H57" s="47"/>
      <c r="I57" s="140"/>
      <c r="J57" s="47"/>
      <c r="K57" s="51"/>
    </row>
    <row r="58" spans="2:11" s="1" customFormat="1" ht="29.25" customHeight="1">
      <c r="B58" s="46"/>
      <c r="C58" s="166" t="s">
        <v>110</v>
      </c>
      <c r="D58" s="155"/>
      <c r="E58" s="155"/>
      <c r="F58" s="155"/>
      <c r="G58" s="155"/>
      <c r="H58" s="155"/>
      <c r="I58" s="167"/>
      <c r="J58" s="168" t="s">
        <v>111</v>
      </c>
      <c r="K58" s="169"/>
    </row>
    <row r="59" spans="2:11" s="1" customFormat="1" ht="10.3" customHeight="1">
      <c r="B59" s="46"/>
      <c r="C59" s="47"/>
      <c r="D59" s="47"/>
      <c r="E59" s="47"/>
      <c r="F59" s="47"/>
      <c r="G59" s="47"/>
      <c r="H59" s="47"/>
      <c r="I59" s="140"/>
      <c r="J59" s="47"/>
      <c r="K59" s="51"/>
    </row>
    <row r="60" spans="2:47" s="1" customFormat="1" ht="29.25" customHeight="1">
      <c r="B60" s="46"/>
      <c r="C60" s="170" t="s">
        <v>112</v>
      </c>
      <c r="D60" s="47"/>
      <c r="E60" s="47"/>
      <c r="F60" s="47"/>
      <c r="G60" s="47"/>
      <c r="H60" s="47"/>
      <c r="I60" s="140"/>
      <c r="J60" s="151">
        <f>J89</f>
        <v>0</v>
      </c>
      <c r="K60" s="51"/>
      <c r="AU60" s="24" t="s">
        <v>113</v>
      </c>
    </row>
    <row r="61" spans="2:11" s="8" customFormat="1" ht="24.95" customHeight="1">
      <c r="B61" s="171"/>
      <c r="C61" s="172"/>
      <c r="D61" s="173" t="s">
        <v>114</v>
      </c>
      <c r="E61" s="174"/>
      <c r="F61" s="174"/>
      <c r="G61" s="174"/>
      <c r="H61" s="174"/>
      <c r="I61" s="175"/>
      <c r="J61" s="176">
        <f>J90</f>
        <v>0</v>
      </c>
      <c r="K61" s="177"/>
    </row>
    <row r="62" spans="2:11" s="9" customFormat="1" ht="19.9" customHeight="1">
      <c r="B62" s="178"/>
      <c r="C62" s="179"/>
      <c r="D62" s="180" t="s">
        <v>116</v>
      </c>
      <c r="E62" s="181"/>
      <c r="F62" s="181"/>
      <c r="G62" s="181"/>
      <c r="H62" s="181"/>
      <c r="I62" s="182"/>
      <c r="J62" s="183">
        <f>J91</f>
        <v>0</v>
      </c>
      <c r="K62" s="184"/>
    </row>
    <row r="63" spans="2:11" s="9" customFormat="1" ht="19.9" customHeight="1">
      <c r="B63" s="178"/>
      <c r="C63" s="179"/>
      <c r="D63" s="180" t="s">
        <v>117</v>
      </c>
      <c r="E63" s="181"/>
      <c r="F63" s="181"/>
      <c r="G63" s="181"/>
      <c r="H63" s="181"/>
      <c r="I63" s="182"/>
      <c r="J63" s="183">
        <f>J107</f>
        <v>0</v>
      </c>
      <c r="K63" s="184"/>
    </row>
    <row r="64" spans="2:11" s="9" customFormat="1" ht="19.9" customHeight="1">
      <c r="B64" s="178"/>
      <c r="C64" s="179"/>
      <c r="D64" s="180" t="s">
        <v>453</v>
      </c>
      <c r="E64" s="181"/>
      <c r="F64" s="181"/>
      <c r="G64" s="181"/>
      <c r="H64" s="181"/>
      <c r="I64" s="182"/>
      <c r="J64" s="183">
        <f>J112</f>
        <v>0</v>
      </c>
      <c r="K64" s="184"/>
    </row>
    <row r="65" spans="2:11" s="9" customFormat="1" ht="19.9" customHeight="1">
      <c r="B65" s="178"/>
      <c r="C65" s="179"/>
      <c r="D65" s="180" t="s">
        <v>118</v>
      </c>
      <c r="E65" s="181"/>
      <c r="F65" s="181"/>
      <c r="G65" s="181"/>
      <c r="H65" s="181"/>
      <c r="I65" s="182"/>
      <c r="J65" s="183">
        <f>J117</f>
        <v>0</v>
      </c>
      <c r="K65" s="184"/>
    </row>
    <row r="66" spans="2:11" s="9" customFormat="1" ht="19.9" customHeight="1">
      <c r="B66" s="178"/>
      <c r="C66" s="179"/>
      <c r="D66" s="180" t="s">
        <v>119</v>
      </c>
      <c r="E66" s="181"/>
      <c r="F66" s="181"/>
      <c r="G66" s="181"/>
      <c r="H66" s="181"/>
      <c r="I66" s="182"/>
      <c r="J66" s="183">
        <f>J118</f>
        <v>0</v>
      </c>
      <c r="K66" s="184"/>
    </row>
    <row r="67" spans="2:11" s="8" customFormat="1" ht="24.95" customHeight="1">
      <c r="B67" s="171"/>
      <c r="C67" s="172"/>
      <c r="D67" s="173" t="s">
        <v>454</v>
      </c>
      <c r="E67" s="174"/>
      <c r="F67" s="174"/>
      <c r="G67" s="174"/>
      <c r="H67" s="174"/>
      <c r="I67" s="175"/>
      <c r="J67" s="176">
        <f>J123</f>
        <v>0</v>
      </c>
      <c r="K67" s="177"/>
    </row>
    <row r="68" spans="2:11" s="1" customFormat="1" ht="21.8" customHeight="1">
      <c r="B68" s="46"/>
      <c r="C68" s="47"/>
      <c r="D68" s="47"/>
      <c r="E68" s="47"/>
      <c r="F68" s="47"/>
      <c r="G68" s="47"/>
      <c r="H68" s="47"/>
      <c r="I68" s="140"/>
      <c r="J68" s="47"/>
      <c r="K68" s="51"/>
    </row>
    <row r="69" spans="2:11" s="1" customFormat="1" ht="6.95" customHeight="1">
      <c r="B69" s="67"/>
      <c r="C69" s="68"/>
      <c r="D69" s="68"/>
      <c r="E69" s="68"/>
      <c r="F69" s="68"/>
      <c r="G69" s="68"/>
      <c r="H69" s="68"/>
      <c r="I69" s="162"/>
      <c r="J69" s="68"/>
      <c r="K69" s="69"/>
    </row>
    <row r="73" spans="2:12" s="1" customFormat="1" ht="6.95" customHeight="1">
      <c r="B73" s="70"/>
      <c r="C73" s="71"/>
      <c r="D73" s="71"/>
      <c r="E73" s="71"/>
      <c r="F73" s="71"/>
      <c r="G73" s="71"/>
      <c r="H73" s="71"/>
      <c r="I73" s="163"/>
      <c r="J73" s="71"/>
      <c r="K73" s="71"/>
      <c r="L73" s="46"/>
    </row>
    <row r="74" spans="2:12" s="1" customFormat="1" ht="36.95" customHeight="1">
      <c r="B74" s="46"/>
      <c r="C74" s="72" t="s">
        <v>120</v>
      </c>
      <c r="L74" s="46"/>
    </row>
    <row r="75" spans="2:12" s="1" customFormat="1" ht="6.95" customHeight="1">
      <c r="B75" s="46"/>
      <c r="L75" s="46"/>
    </row>
    <row r="76" spans="2:12" s="1" customFormat="1" ht="14.4" customHeight="1">
      <c r="B76" s="46"/>
      <c r="C76" s="74" t="s">
        <v>19</v>
      </c>
      <c r="L76" s="46"/>
    </row>
    <row r="77" spans="2:12" s="1" customFormat="1" ht="16.5" customHeight="1">
      <c r="B77" s="46"/>
      <c r="E77" s="185" t="str">
        <f>E7</f>
        <v>II/272 Starý Vestec, přeložka silnice - PD</v>
      </c>
      <c r="F77" s="74"/>
      <c r="G77" s="74"/>
      <c r="H77" s="74"/>
      <c r="L77" s="46"/>
    </row>
    <row r="78" spans="2:12" ht="13.5">
      <c r="B78" s="28"/>
      <c r="C78" s="74" t="s">
        <v>105</v>
      </c>
      <c r="L78" s="28"/>
    </row>
    <row r="79" spans="2:12" s="1" customFormat="1" ht="16.5" customHeight="1">
      <c r="B79" s="46"/>
      <c r="E79" s="185" t="s">
        <v>106</v>
      </c>
      <c r="F79" s="1"/>
      <c r="G79" s="1"/>
      <c r="H79" s="1"/>
      <c r="L79" s="46"/>
    </row>
    <row r="80" spans="2:12" s="1" customFormat="1" ht="14.4" customHeight="1">
      <c r="B80" s="46"/>
      <c r="C80" s="74" t="s">
        <v>107</v>
      </c>
      <c r="L80" s="46"/>
    </row>
    <row r="81" spans="2:12" s="1" customFormat="1" ht="17.25" customHeight="1">
      <c r="B81" s="46"/>
      <c r="E81" s="77" t="str">
        <f>E11</f>
        <v>1P - Propustek 1P</v>
      </c>
      <c r="F81" s="1"/>
      <c r="G81" s="1"/>
      <c r="H81" s="1"/>
      <c r="L81" s="46"/>
    </row>
    <row r="82" spans="2:12" s="1" customFormat="1" ht="6.95" customHeight="1">
      <c r="B82" s="46"/>
      <c r="L82" s="46"/>
    </row>
    <row r="83" spans="2:12" s="1" customFormat="1" ht="18" customHeight="1">
      <c r="B83" s="46"/>
      <c r="C83" s="74" t="s">
        <v>23</v>
      </c>
      <c r="F83" s="186" t="str">
        <f>F14</f>
        <v xml:space="preserve"> </v>
      </c>
      <c r="I83" s="187" t="s">
        <v>25</v>
      </c>
      <c r="J83" s="79" t="str">
        <f>IF(J14="","",J14)</f>
        <v>12. 11. 2018</v>
      </c>
      <c r="L83" s="46"/>
    </row>
    <row r="84" spans="2:12" s="1" customFormat="1" ht="6.95" customHeight="1">
      <c r="B84" s="46"/>
      <c r="L84" s="46"/>
    </row>
    <row r="85" spans="2:12" s="1" customFormat="1" ht="13.5">
      <c r="B85" s="46"/>
      <c r="C85" s="74" t="s">
        <v>27</v>
      </c>
      <c r="F85" s="186" t="str">
        <f>E17</f>
        <v xml:space="preserve"> </v>
      </c>
      <c r="I85" s="187" t="s">
        <v>32</v>
      </c>
      <c r="J85" s="186" t="str">
        <f>E23</f>
        <v xml:space="preserve"> </v>
      </c>
      <c r="L85" s="46"/>
    </row>
    <row r="86" spans="2:12" s="1" customFormat="1" ht="14.4" customHeight="1">
      <c r="B86" s="46"/>
      <c r="C86" s="74" t="s">
        <v>30</v>
      </c>
      <c r="F86" s="186" t="str">
        <f>IF(E20="","",E20)</f>
        <v/>
      </c>
      <c r="L86" s="46"/>
    </row>
    <row r="87" spans="2:12" s="1" customFormat="1" ht="10.3" customHeight="1">
      <c r="B87" s="46"/>
      <c r="L87" s="46"/>
    </row>
    <row r="88" spans="2:20" s="10" customFormat="1" ht="29.25" customHeight="1">
      <c r="B88" s="188"/>
      <c r="C88" s="189" t="s">
        <v>121</v>
      </c>
      <c r="D88" s="190" t="s">
        <v>54</v>
      </c>
      <c r="E88" s="190" t="s">
        <v>50</v>
      </c>
      <c r="F88" s="190" t="s">
        <v>122</v>
      </c>
      <c r="G88" s="190" t="s">
        <v>123</v>
      </c>
      <c r="H88" s="190" t="s">
        <v>124</v>
      </c>
      <c r="I88" s="191" t="s">
        <v>125</v>
      </c>
      <c r="J88" s="190" t="s">
        <v>111</v>
      </c>
      <c r="K88" s="192" t="s">
        <v>126</v>
      </c>
      <c r="L88" s="188"/>
      <c r="M88" s="92" t="s">
        <v>127</v>
      </c>
      <c r="N88" s="93" t="s">
        <v>39</v>
      </c>
      <c r="O88" s="93" t="s">
        <v>128</v>
      </c>
      <c r="P88" s="93" t="s">
        <v>129</v>
      </c>
      <c r="Q88" s="93" t="s">
        <v>130</v>
      </c>
      <c r="R88" s="93" t="s">
        <v>131</v>
      </c>
      <c r="S88" s="93" t="s">
        <v>132</v>
      </c>
      <c r="T88" s="94" t="s">
        <v>133</v>
      </c>
    </row>
    <row r="89" spans="2:63" s="1" customFormat="1" ht="29.25" customHeight="1">
      <c r="B89" s="46"/>
      <c r="C89" s="96" t="s">
        <v>112</v>
      </c>
      <c r="J89" s="193">
        <f>BK89</f>
        <v>0</v>
      </c>
      <c r="L89" s="46"/>
      <c r="M89" s="95"/>
      <c r="N89" s="82"/>
      <c r="O89" s="82"/>
      <c r="P89" s="194">
        <f>P90+P123</f>
        <v>0</v>
      </c>
      <c r="Q89" s="82"/>
      <c r="R89" s="194">
        <f>R90+R123</f>
        <v>0</v>
      </c>
      <c r="S89" s="82"/>
      <c r="T89" s="195">
        <f>T90+T123</f>
        <v>0</v>
      </c>
      <c r="AT89" s="24" t="s">
        <v>68</v>
      </c>
      <c r="AU89" s="24" t="s">
        <v>113</v>
      </c>
      <c r="BK89" s="196">
        <f>BK90+BK123</f>
        <v>0</v>
      </c>
    </row>
    <row r="90" spans="2:63" s="11" customFormat="1" ht="37.4" customHeight="1">
      <c r="B90" s="197"/>
      <c r="D90" s="198" t="s">
        <v>68</v>
      </c>
      <c r="E90" s="199" t="s">
        <v>134</v>
      </c>
      <c r="F90" s="199" t="s">
        <v>135</v>
      </c>
      <c r="I90" s="200"/>
      <c r="J90" s="201">
        <f>BK90</f>
        <v>0</v>
      </c>
      <c r="L90" s="197"/>
      <c r="M90" s="202"/>
      <c r="N90" s="203"/>
      <c r="O90" s="203"/>
      <c r="P90" s="204">
        <f>P91+P107+P112+P117+P118</f>
        <v>0</v>
      </c>
      <c r="Q90" s="203"/>
      <c r="R90" s="204">
        <f>R91+R107+R112+R117+R118</f>
        <v>0</v>
      </c>
      <c r="S90" s="203"/>
      <c r="T90" s="205">
        <f>T91+T107+T112+T117+T118</f>
        <v>0</v>
      </c>
      <c r="AR90" s="198" t="s">
        <v>76</v>
      </c>
      <c r="AT90" s="206" t="s">
        <v>68</v>
      </c>
      <c r="AU90" s="206" t="s">
        <v>69</v>
      </c>
      <c r="AY90" s="198" t="s">
        <v>136</v>
      </c>
      <c r="BK90" s="207">
        <f>BK91+BK107+BK112+BK117+BK118</f>
        <v>0</v>
      </c>
    </row>
    <row r="91" spans="2:63" s="11" customFormat="1" ht="19.9" customHeight="1">
      <c r="B91" s="197"/>
      <c r="D91" s="198" t="s">
        <v>68</v>
      </c>
      <c r="E91" s="208" t="s">
        <v>76</v>
      </c>
      <c r="F91" s="208" t="s">
        <v>147</v>
      </c>
      <c r="I91" s="200"/>
      <c r="J91" s="209">
        <f>BK91</f>
        <v>0</v>
      </c>
      <c r="L91" s="197"/>
      <c r="M91" s="202"/>
      <c r="N91" s="203"/>
      <c r="O91" s="203"/>
      <c r="P91" s="204">
        <f>SUM(P92:P106)</f>
        <v>0</v>
      </c>
      <c r="Q91" s="203"/>
      <c r="R91" s="204">
        <f>SUM(R92:R106)</f>
        <v>0</v>
      </c>
      <c r="S91" s="203"/>
      <c r="T91" s="205">
        <f>SUM(T92:T106)</f>
        <v>0</v>
      </c>
      <c r="AR91" s="198" t="s">
        <v>76</v>
      </c>
      <c r="AT91" s="206" t="s">
        <v>68</v>
      </c>
      <c r="AU91" s="206" t="s">
        <v>76</v>
      </c>
      <c r="AY91" s="198" t="s">
        <v>136</v>
      </c>
      <c r="BK91" s="207">
        <f>SUM(BK92:BK106)</f>
        <v>0</v>
      </c>
    </row>
    <row r="92" spans="2:65" s="1" customFormat="1" ht="16.5" customHeight="1">
      <c r="B92" s="210"/>
      <c r="C92" s="211" t="s">
        <v>76</v>
      </c>
      <c r="D92" s="211" t="s">
        <v>138</v>
      </c>
      <c r="E92" s="212" t="s">
        <v>178</v>
      </c>
      <c r="F92" s="213" t="s">
        <v>179</v>
      </c>
      <c r="G92" s="214" t="s">
        <v>159</v>
      </c>
      <c r="H92" s="215">
        <v>54</v>
      </c>
      <c r="I92" s="216"/>
      <c r="J92" s="217">
        <f>ROUND(I92*H92,2)</f>
        <v>0</v>
      </c>
      <c r="K92" s="213" t="s">
        <v>152</v>
      </c>
      <c r="L92" s="46"/>
      <c r="M92" s="218" t="s">
        <v>5</v>
      </c>
      <c r="N92" s="219" t="s">
        <v>40</v>
      </c>
      <c r="O92" s="47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AR92" s="24" t="s">
        <v>142</v>
      </c>
      <c r="AT92" s="24" t="s">
        <v>138</v>
      </c>
      <c r="AU92" s="24" t="s">
        <v>78</v>
      </c>
      <c r="AY92" s="24" t="s">
        <v>136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24" t="s">
        <v>76</v>
      </c>
      <c r="BK92" s="222">
        <f>ROUND(I92*H92,2)</f>
        <v>0</v>
      </c>
      <c r="BL92" s="24" t="s">
        <v>142</v>
      </c>
      <c r="BM92" s="24" t="s">
        <v>518</v>
      </c>
    </row>
    <row r="93" spans="2:47" s="1" customFormat="1" ht="13.5">
      <c r="B93" s="46"/>
      <c r="D93" s="223" t="s">
        <v>144</v>
      </c>
      <c r="F93" s="224" t="s">
        <v>179</v>
      </c>
      <c r="I93" s="225"/>
      <c r="L93" s="46"/>
      <c r="M93" s="226"/>
      <c r="N93" s="47"/>
      <c r="O93" s="47"/>
      <c r="P93" s="47"/>
      <c r="Q93" s="47"/>
      <c r="R93" s="47"/>
      <c r="S93" s="47"/>
      <c r="T93" s="85"/>
      <c r="AT93" s="24" t="s">
        <v>144</v>
      </c>
      <c r="AU93" s="24" t="s">
        <v>78</v>
      </c>
    </row>
    <row r="94" spans="2:47" s="1" customFormat="1" ht="13.5">
      <c r="B94" s="46"/>
      <c r="D94" s="223" t="s">
        <v>154</v>
      </c>
      <c r="F94" s="235" t="s">
        <v>181</v>
      </c>
      <c r="I94" s="225"/>
      <c r="L94" s="46"/>
      <c r="M94" s="226"/>
      <c r="N94" s="47"/>
      <c r="O94" s="47"/>
      <c r="P94" s="47"/>
      <c r="Q94" s="47"/>
      <c r="R94" s="47"/>
      <c r="S94" s="47"/>
      <c r="T94" s="85"/>
      <c r="AT94" s="24" t="s">
        <v>154</v>
      </c>
      <c r="AU94" s="24" t="s">
        <v>78</v>
      </c>
    </row>
    <row r="95" spans="2:47" s="1" customFormat="1" ht="13.5">
      <c r="B95" s="46"/>
      <c r="D95" s="223" t="s">
        <v>174</v>
      </c>
      <c r="F95" s="235" t="s">
        <v>215</v>
      </c>
      <c r="I95" s="225"/>
      <c r="L95" s="46"/>
      <c r="M95" s="226"/>
      <c r="N95" s="47"/>
      <c r="O95" s="47"/>
      <c r="P95" s="47"/>
      <c r="Q95" s="47"/>
      <c r="R95" s="47"/>
      <c r="S95" s="47"/>
      <c r="T95" s="85"/>
      <c r="AT95" s="24" t="s">
        <v>174</v>
      </c>
      <c r="AU95" s="24" t="s">
        <v>78</v>
      </c>
    </row>
    <row r="96" spans="2:51" s="12" customFormat="1" ht="13.5">
      <c r="B96" s="227"/>
      <c r="D96" s="223" t="s">
        <v>145</v>
      </c>
      <c r="E96" s="228" t="s">
        <v>5</v>
      </c>
      <c r="F96" s="229" t="s">
        <v>519</v>
      </c>
      <c r="H96" s="230">
        <v>54</v>
      </c>
      <c r="I96" s="231"/>
      <c r="L96" s="227"/>
      <c r="M96" s="232"/>
      <c r="N96" s="233"/>
      <c r="O96" s="233"/>
      <c r="P96" s="233"/>
      <c r="Q96" s="233"/>
      <c r="R96" s="233"/>
      <c r="S96" s="233"/>
      <c r="T96" s="234"/>
      <c r="AT96" s="228" t="s">
        <v>145</v>
      </c>
      <c r="AU96" s="228" t="s">
        <v>78</v>
      </c>
      <c r="AV96" s="12" t="s">
        <v>78</v>
      </c>
      <c r="AW96" s="12" t="s">
        <v>33</v>
      </c>
      <c r="AX96" s="12" t="s">
        <v>76</v>
      </c>
      <c r="AY96" s="228" t="s">
        <v>136</v>
      </c>
    </row>
    <row r="97" spans="2:65" s="1" customFormat="1" ht="16.5" customHeight="1">
      <c r="B97" s="210"/>
      <c r="C97" s="211" t="s">
        <v>78</v>
      </c>
      <c r="D97" s="211" t="s">
        <v>138</v>
      </c>
      <c r="E97" s="212" t="s">
        <v>457</v>
      </c>
      <c r="F97" s="213" t="s">
        <v>458</v>
      </c>
      <c r="G97" s="214" t="s">
        <v>159</v>
      </c>
      <c r="H97" s="215">
        <v>13.5</v>
      </c>
      <c r="I97" s="216"/>
      <c r="J97" s="217">
        <f>ROUND(I97*H97,2)</f>
        <v>0</v>
      </c>
      <c r="K97" s="213" t="s">
        <v>5</v>
      </c>
      <c r="L97" s="46"/>
      <c r="M97" s="218" t="s">
        <v>5</v>
      </c>
      <c r="N97" s="219" t="s">
        <v>40</v>
      </c>
      <c r="O97" s="47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AR97" s="24" t="s">
        <v>142</v>
      </c>
      <c r="AT97" s="24" t="s">
        <v>138</v>
      </c>
      <c r="AU97" s="24" t="s">
        <v>78</v>
      </c>
      <c r="AY97" s="24" t="s">
        <v>136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24" t="s">
        <v>76</v>
      </c>
      <c r="BK97" s="222">
        <f>ROUND(I97*H97,2)</f>
        <v>0</v>
      </c>
      <c r="BL97" s="24" t="s">
        <v>142</v>
      </c>
      <c r="BM97" s="24" t="s">
        <v>520</v>
      </c>
    </row>
    <row r="98" spans="2:47" s="1" customFormat="1" ht="13.5">
      <c r="B98" s="46"/>
      <c r="D98" s="223" t="s">
        <v>144</v>
      </c>
      <c r="F98" s="224" t="s">
        <v>458</v>
      </c>
      <c r="I98" s="225"/>
      <c r="L98" s="46"/>
      <c r="M98" s="226"/>
      <c r="N98" s="47"/>
      <c r="O98" s="47"/>
      <c r="P98" s="47"/>
      <c r="Q98" s="47"/>
      <c r="R98" s="47"/>
      <c r="S98" s="47"/>
      <c r="T98" s="85"/>
      <c r="AT98" s="24" t="s">
        <v>144</v>
      </c>
      <c r="AU98" s="24" t="s">
        <v>78</v>
      </c>
    </row>
    <row r="99" spans="2:51" s="12" customFormat="1" ht="13.5">
      <c r="B99" s="227"/>
      <c r="D99" s="223" t="s">
        <v>145</v>
      </c>
      <c r="E99" s="228" t="s">
        <v>5</v>
      </c>
      <c r="F99" s="229" t="s">
        <v>521</v>
      </c>
      <c r="H99" s="230">
        <v>13.5</v>
      </c>
      <c r="I99" s="231"/>
      <c r="L99" s="227"/>
      <c r="M99" s="232"/>
      <c r="N99" s="233"/>
      <c r="O99" s="233"/>
      <c r="P99" s="233"/>
      <c r="Q99" s="233"/>
      <c r="R99" s="233"/>
      <c r="S99" s="233"/>
      <c r="T99" s="234"/>
      <c r="AT99" s="228" t="s">
        <v>145</v>
      </c>
      <c r="AU99" s="228" t="s">
        <v>78</v>
      </c>
      <c r="AV99" s="12" t="s">
        <v>78</v>
      </c>
      <c r="AW99" s="12" t="s">
        <v>33</v>
      </c>
      <c r="AX99" s="12" t="s">
        <v>69</v>
      </c>
      <c r="AY99" s="228" t="s">
        <v>136</v>
      </c>
    </row>
    <row r="100" spans="2:65" s="1" customFormat="1" ht="16.5" customHeight="1">
      <c r="B100" s="210"/>
      <c r="C100" s="211" t="s">
        <v>156</v>
      </c>
      <c r="D100" s="211" t="s">
        <v>138</v>
      </c>
      <c r="E100" s="212" t="s">
        <v>461</v>
      </c>
      <c r="F100" s="213" t="s">
        <v>458</v>
      </c>
      <c r="G100" s="214" t="s">
        <v>159</v>
      </c>
      <c r="H100" s="215">
        <v>54</v>
      </c>
      <c r="I100" s="216"/>
      <c r="J100" s="217">
        <f>ROUND(I100*H100,2)</f>
        <v>0</v>
      </c>
      <c r="K100" s="213" t="s">
        <v>5</v>
      </c>
      <c r="L100" s="46"/>
      <c r="M100" s="218" t="s">
        <v>5</v>
      </c>
      <c r="N100" s="219" t="s">
        <v>40</v>
      </c>
      <c r="O100" s="47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24" t="s">
        <v>142</v>
      </c>
      <c r="AT100" s="24" t="s">
        <v>138</v>
      </c>
      <c r="AU100" s="24" t="s">
        <v>78</v>
      </c>
      <c r="AY100" s="24" t="s">
        <v>136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24" t="s">
        <v>76</v>
      </c>
      <c r="BK100" s="222">
        <f>ROUND(I100*H100,2)</f>
        <v>0</v>
      </c>
      <c r="BL100" s="24" t="s">
        <v>142</v>
      </c>
      <c r="BM100" s="24" t="s">
        <v>522</v>
      </c>
    </row>
    <row r="101" spans="2:47" s="1" customFormat="1" ht="13.5">
      <c r="B101" s="46"/>
      <c r="D101" s="223" t="s">
        <v>144</v>
      </c>
      <c r="F101" s="224" t="s">
        <v>458</v>
      </c>
      <c r="I101" s="225"/>
      <c r="L101" s="46"/>
      <c r="M101" s="226"/>
      <c r="N101" s="47"/>
      <c r="O101" s="47"/>
      <c r="P101" s="47"/>
      <c r="Q101" s="47"/>
      <c r="R101" s="47"/>
      <c r="S101" s="47"/>
      <c r="T101" s="85"/>
      <c r="AT101" s="24" t="s">
        <v>144</v>
      </c>
      <c r="AU101" s="24" t="s">
        <v>78</v>
      </c>
    </row>
    <row r="102" spans="2:51" s="12" customFormat="1" ht="13.5">
      <c r="B102" s="227"/>
      <c r="D102" s="223" t="s">
        <v>145</v>
      </c>
      <c r="E102" s="228" t="s">
        <v>5</v>
      </c>
      <c r="F102" s="229" t="s">
        <v>523</v>
      </c>
      <c r="H102" s="230">
        <v>54</v>
      </c>
      <c r="I102" s="231"/>
      <c r="L102" s="227"/>
      <c r="M102" s="232"/>
      <c r="N102" s="233"/>
      <c r="O102" s="233"/>
      <c r="P102" s="233"/>
      <c r="Q102" s="233"/>
      <c r="R102" s="233"/>
      <c r="S102" s="233"/>
      <c r="T102" s="234"/>
      <c r="AT102" s="228" t="s">
        <v>145</v>
      </c>
      <c r="AU102" s="228" t="s">
        <v>78</v>
      </c>
      <c r="AV102" s="12" t="s">
        <v>78</v>
      </c>
      <c r="AW102" s="12" t="s">
        <v>33</v>
      </c>
      <c r="AX102" s="12" t="s">
        <v>69</v>
      </c>
      <c r="AY102" s="228" t="s">
        <v>136</v>
      </c>
    </row>
    <row r="103" spans="2:65" s="1" customFormat="1" ht="16.5" customHeight="1">
      <c r="B103" s="210"/>
      <c r="C103" s="211" t="s">
        <v>142</v>
      </c>
      <c r="D103" s="211" t="s">
        <v>138</v>
      </c>
      <c r="E103" s="212" t="s">
        <v>464</v>
      </c>
      <c r="F103" s="213" t="s">
        <v>465</v>
      </c>
      <c r="G103" s="214" t="s">
        <v>261</v>
      </c>
      <c r="H103" s="215">
        <v>54</v>
      </c>
      <c r="I103" s="216"/>
      <c r="J103" s="217">
        <f>ROUND(I103*H103,2)</f>
        <v>0</v>
      </c>
      <c r="K103" s="213" t="s">
        <v>152</v>
      </c>
      <c r="L103" s="46"/>
      <c r="M103" s="218" t="s">
        <v>5</v>
      </c>
      <c r="N103" s="219" t="s">
        <v>40</v>
      </c>
      <c r="O103" s="47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4" t="s">
        <v>142</v>
      </c>
      <c r="AT103" s="24" t="s">
        <v>138</v>
      </c>
      <c r="AU103" s="24" t="s">
        <v>78</v>
      </c>
      <c r="AY103" s="24" t="s">
        <v>136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24" t="s">
        <v>76</v>
      </c>
      <c r="BK103" s="222">
        <f>ROUND(I103*H103,2)</f>
        <v>0</v>
      </c>
      <c r="BL103" s="24" t="s">
        <v>142</v>
      </c>
      <c r="BM103" s="24" t="s">
        <v>524</v>
      </c>
    </row>
    <row r="104" spans="2:47" s="1" customFormat="1" ht="13.5">
      <c r="B104" s="46"/>
      <c r="D104" s="223" t="s">
        <v>144</v>
      </c>
      <c r="F104" s="224" t="s">
        <v>465</v>
      </c>
      <c r="I104" s="225"/>
      <c r="L104" s="46"/>
      <c r="M104" s="226"/>
      <c r="N104" s="47"/>
      <c r="O104" s="47"/>
      <c r="P104" s="47"/>
      <c r="Q104" s="47"/>
      <c r="R104" s="47"/>
      <c r="S104" s="47"/>
      <c r="T104" s="85"/>
      <c r="AT104" s="24" t="s">
        <v>144</v>
      </c>
      <c r="AU104" s="24" t="s">
        <v>78</v>
      </c>
    </row>
    <row r="105" spans="2:47" s="1" customFormat="1" ht="13.5">
      <c r="B105" s="46"/>
      <c r="D105" s="223" t="s">
        <v>154</v>
      </c>
      <c r="F105" s="235" t="s">
        <v>467</v>
      </c>
      <c r="I105" s="225"/>
      <c r="L105" s="46"/>
      <c r="M105" s="226"/>
      <c r="N105" s="47"/>
      <c r="O105" s="47"/>
      <c r="P105" s="47"/>
      <c r="Q105" s="47"/>
      <c r="R105" s="47"/>
      <c r="S105" s="47"/>
      <c r="T105" s="85"/>
      <c r="AT105" s="24" t="s">
        <v>154</v>
      </c>
      <c r="AU105" s="24" t="s">
        <v>78</v>
      </c>
    </row>
    <row r="106" spans="2:51" s="12" customFormat="1" ht="13.5">
      <c r="B106" s="227"/>
      <c r="D106" s="223" t="s">
        <v>145</v>
      </c>
      <c r="E106" s="228" t="s">
        <v>5</v>
      </c>
      <c r="F106" s="229" t="s">
        <v>525</v>
      </c>
      <c r="H106" s="230">
        <v>54</v>
      </c>
      <c r="I106" s="231"/>
      <c r="L106" s="227"/>
      <c r="M106" s="232"/>
      <c r="N106" s="233"/>
      <c r="O106" s="233"/>
      <c r="P106" s="233"/>
      <c r="Q106" s="233"/>
      <c r="R106" s="233"/>
      <c r="S106" s="233"/>
      <c r="T106" s="234"/>
      <c r="AT106" s="228" t="s">
        <v>145</v>
      </c>
      <c r="AU106" s="228" t="s">
        <v>78</v>
      </c>
      <c r="AV106" s="12" t="s">
        <v>78</v>
      </c>
      <c r="AW106" s="12" t="s">
        <v>33</v>
      </c>
      <c r="AX106" s="12" t="s">
        <v>76</v>
      </c>
      <c r="AY106" s="228" t="s">
        <v>136</v>
      </c>
    </row>
    <row r="107" spans="2:63" s="11" customFormat="1" ht="29.85" customHeight="1">
      <c r="B107" s="197"/>
      <c r="D107" s="198" t="s">
        <v>68</v>
      </c>
      <c r="E107" s="208" t="s">
        <v>78</v>
      </c>
      <c r="F107" s="208" t="s">
        <v>273</v>
      </c>
      <c r="I107" s="200"/>
      <c r="J107" s="209">
        <f>BK107</f>
        <v>0</v>
      </c>
      <c r="L107" s="197"/>
      <c r="M107" s="202"/>
      <c r="N107" s="203"/>
      <c r="O107" s="203"/>
      <c r="P107" s="204">
        <f>SUM(P108:P111)</f>
        <v>0</v>
      </c>
      <c r="Q107" s="203"/>
      <c r="R107" s="204">
        <f>SUM(R108:R111)</f>
        <v>0</v>
      </c>
      <c r="S107" s="203"/>
      <c r="T107" s="205">
        <f>SUM(T108:T111)</f>
        <v>0</v>
      </c>
      <c r="AR107" s="198" t="s">
        <v>76</v>
      </c>
      <c r="AT107" s="206" t="s">
        <v>68</v>
      </c>
      <c r="AU107" s="206" t="s">
        <v>76</v>
      </c>
      <c r="AY107" s="198" t="s">
        <v>136</v>
      </c>
      <c r="BK107" s="207">
        <f>SUM(BK108:BK111)</f>
        <v>0</v>
      </c>
    </row>
    <row r="108" spans="2:65" s="1" customFormat="1" ht="16.5" customHeight="1">
      <c r="B108" s="210"/>
      <c r="C108" s="211" t="s">
        <v>169</v>
      </c>
      <c r="D108" s="211" t="s">
        <v>138</v>
      </c>
      <c r="E108" s="212" t="s">
        <v>469</v>
      </c>
      <c r="F108" s="213" t="s">
        <v>470</v>
      </c>
      <c r="G108" s="214" t="s">
        <v>159</v>
      </c>
      <c r="H108" s="215">
        <v>0.36</v>
      </c>
      <c r="I108" s="216"/>
      <c r="J108" s="217">
        <f>ROUND(I108*H108,2)</f>
        <v>0</v>
      </c>
      <c r="K108" s="213" t="s">
        <v>152</v>
      </c>
      <c r="L108" s="46"/>
      <c r="M108" s="218" t="s">
        <v>5</v>
      </c>
      <c r="N108" s="219" t="s">
        <v>40</v>
      </c>
      <c r="O108" s="47"/>
      <c r="P108" s="220">
        <f>O108*H108</f>
        <v>0</v>
      </c>
      <c r="Q108" s="220">
        <v>0</v>
      </c>
      <c r="R108" s="220">
        <f>Q108*H108</f>
        <v>0</v>
      </c>
      <c r="S108" s="220">
        <v>0</v>
      </c>
      <c r="T108" s="221">
        <f>S108*H108</f>
        <v>0</v>
      </c>
      <c r="AR108" s="24" t="s">
        <v>142</v>
      </c>
      <c r="AT108" s="24" t="s">
        <v>138</v>
      </c>
      <c r="AU108" s="24" t="s">
        <v>78</v>
      </c>
      <c r="AY108" s="24" t="s">
        <v>136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4" t="s">
        <v>76</v>
      </c>
      <c r="BK108" s="222">
        <f>ROUND(I108*H108,2)</f>
        <v>0</v>
      </c>
      <c r="BL108" s="24" t="s">
        <v>142</v>
      </c>
      <c r="BM108" s="24" t="s">
        <v>526</v>
      </c>
    </row>
    <row r="109" spans="2:47" s="1" customFormat="1" ht="13.5">
      <c r="B109" s="46"/>
      <c r="D109" s="223" t="s">
        <v>144</v>
      </c>
      <c r="F109" s="224" t="s">
        <v>470</v>
      </c>
      <c r="I109" s="225"/>
      <c r="L109" s="46"/>
      <c r="M109" s="226"/>
      <c r="N109" s="47"/>
      <c r="O109" s="47"/>
      <c r="P109" s="47"/>
      <c r="Q109" s="47"/>
      <c r="R109" s="47"/>
      <c r="S109" s="47"/>
      <c r="T109" s="85"/>
      <c r="AT109" s="24" t="s">
        <v>144</v>
      </c>
      <c r="AU109" s="24" t="s">
        <v>78</v>
      </c>
    </row>
    <row r="110" spans="2:47" s="1" customFormat="1" ht="13.5">
      <c r="B110" s="46"/>
      <c r="D110" s="223" t="s">
        <v>154</v>
      </c>
      <c r="F110" s="235" t="s">
        <v>472</v>
      </c>
      <c r="I110" s="225"/>
      <c r="L110" s="46"/>
      <c r="M110" s="226"/>
      <c r="N110" s="47"/>
      <c r="O110" s="47"/>
      <c r="P110" s="47"/>
      <c r="Q110" s="47"/>
      <c r="R110" s="47"/>
      <c r="S110" s="47"/>
      <c r="T110" s="85"/>
      <c r="AT110" s="24" t="s">
        <v>154</v>
      </c>
      <c r="AU110" s="24" t="s">
        <v>78</v>
      </c>
    </row>
    <row r="111" spans="2:51" s="12" customFormat="1" ht="13.5">
      <c r="B111" s="227"/>
      <c r="D111" s="223" t="s">
        <v>145</v>
      </c>
      <c r="E111" s="228" t="s">
        <v>5</v>
      </c>
      <c r="F111" s="229" t="s">
        <v>473</v>
      </c>
      <c r="H111" s="230">
        <v>0.36</v>
      </c>
      <c r="I111" s="231"/>
      <c r="L111" s="227"/>
      <c r="M111" s="232"/>
      <c r="N111" s="233"/>
      <c r="O111" s="233"/>
      <c r="P111" s="233"/>
      <c r="Q111" s="233"/>
      <c r="R111" s="233"/>
      <c r="S111" s="233"/>
      <c r="T111" s="234"/>
      <c r="AT111" s="228" t="s">
        <v>145</v>
      </c>
      <c r="AU111" s="228" t="s">
        <v>78</v>
      </c>
      <c r="AV111" s="12" t="s">
        <v>78</v>
      </c>
      <c r="AW111" s="12" t="s">
        <v>33</v>
      </c>
      <c r="AX111" s="12" t="s">
        <v>69</v>
      </c>
      <c r="AY111" s="228" t="s">
        <v>136</v>
      </c>
    </row>
    <row r="112" spans="2:63" s="11" customFormat="1" ht="29.85" customHeight="1">
      <c r="B112" s="197"/>
      <c r="D112" s="198" t="s">
        <v>68</v>
      </c>
      <c r="E112" s="208" t="s">
        <v>142</v>
      </c>
      <c r="F112" s="208" t="s">
        <v>474</v>
      </c>
      <c r="I112" s="200"/>
      <c r="J112" s="209">
        <f>BK112</f>
        <v>0</v>
      </c>
      <c r="L112" s="197"/>
      <c r="M112" s="202"/>
      <c r="N112" s="203"/>
      <c r="O112" s="203"/>
      <c r="P112" s="204">
        <f>SUM(P113:P116)</f>
        <v>0</v>
      </c>
      <c r="Q112" s="203"/>
      <c r="R112" s="204">
        <f>SUM(R113:R116)</f>
        <v>0</v>
      </c>
      <c r="S112" s="203"/>
      <c r="T112" s="205">
        <f>SUM(T113:T116)</f>
        <v>0</v>
      </c>
      <c r="AR112" s="198" t="s">
        <v>76</v>
      </c>
      <c r="AT112" s="206" t="s">
        <v>68</v>
      </c>
      <c r="AU112" s="206" t="s">
        <v>76</v>
      </c>
      <c r="AY112" s="198" t="s">
        <v>136</v>
      </c>
      <c r="BK112" s="207">
        <f>SUM(BK113:BK116)</f>
        <v>0</v>
      </c>
    </row>
    <row r="113" spans="2:65" s="1" customFormat="1" ht="16.5" customHeight="1">
      <c r="B113" s="210"/>
      <c r="C113" s="211" t="s">
        <v>177</v>
      </c>
      <c r="D113" s="211" t="s">
        <v>138</v>
      </c>
      <c r="E113" s="212" t="s">
        <v>475</v>
      </c>
      <c r="F113" s="213" t="s">
        <v>476</v>
      </c>
      <c r="G113" s="214" t="s">
        <v>159</v>
      </c>
      <c r="H113" s="215">
        <v>4.41</v>
      </c>
      <c r="I113" s="216"/>
      <c r="J113" s="217">
        <f>ROUND(I113*H113,2)</f>
        <v>0</v>
      </c>
      <c r="K113" s="213" t="s">
        <v>152</v>
      </c>
      <c r="L113" s="46"/>
      <c r="M113" s="218" t="s">
        <v>5</v>
      </c>
      <c r="N113" s="219" t="s">
        <v>40</v>
      </c>
      <c r="O113" s="47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24" t="s">
        <v>142</v>
      </c>
      <c r="AT113" s="24" t="s">
        <v>138</v>
      </c>
      <c r="AU113" s="24" t="s">
        <v>78</v>
      </c>
      <c r="AY113" s="24" t="s">
        <v>136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4" t="s">
        <v>76</v>
      </c>
      <c r="BK113" s="222">
        <f>ROUND(I113*H113,2)</f>
        <v>0</v>
      </c>
      <c r="BL113" s="24" t="s">
        <v>142</v>
      </c>
      <c r="BM113" s="24" t="s">
        <v>527</v>
      </c>
    </row>
    <row r="114" spans="2:47" s="1" customFormat="1" ht="13.5">
      <c r="B114" s="46"/>
      <c r="D114" s="223" t="s">
        <v>144</v>
      </c>
      <c r="F114" s="224" t="s">
        <v>476</v>
      </c>
      <c r="I114" s="225"/>
      <c r="L114" s="46"/>
      <c r="M114" s="226"/>
      <c r="N114" s="47"/>
      <c r="O114" s="47"/>
      <c r="P114" s="47"/>
      <c r="Q114" s="47"/>
      <c r="R114" s="47"/>
      <c r="S114" s="47"/>
      <c r="T114" s="85"/>
      <c r="AT114" s="24" t="s">
        <v>144</v>
      </c>
      <c r="AU114" s="24" t="s">
        <v>78</v>
      </c>
    </row>
    <row r="115" spans="2:47" s="1" customFormat="1" ht="13.5">
      <c r="B115" s="46"/>
      <c r="D115" s="223" t="s">
        <v>154</v>
      </c>
      <c r="F115" s="235" t="s">
        <v>478</v>
      </c>
      <c r="I115" s="225"/>
      <c r="L115" s="46"/>
      <c r="M115" s="226"/>
      <c r="N115" s="47"/>
      <c r="O115" s="47"/>
      <c r="P115" s="47"/>
      <c r="Q115" s="47"/>
      <c r="R115" s="47"/>
      <c r="S115" s="47"/>
      <c r="T115" s="85"/>
      <c r="AT115" s="24" t="s">
        <v>154</v>
      </c>
      <c r="AU115" s="24" t="s">
        <v>78</v>
      </c>
    </row>
    <row r="116" spans="2:51" s="12" customFormat="1" ht="13.5">
      <c r="B116" s="227"/>
      <c r="D116" s="223" t="s">
        <v>145</v>
      </c>
      <c r="E116" s="228" t="s">
        <v>5</v>
      </c>
      <c r="F116" s="229" t="s">
        <v>528</v>
      </c>
      <c r="H116" s="230">
        <v>4.41</v>
      </c>
      <c r="I116" s="231"/>
      <c r="L116" s="227"/>
      <c r="M116" s="232"/>
      <c r="N116" s="233"/>
      <c r="O116" s="233"/>
      <c r="P116" s="233"/>
      <c r="Q116" s="233"/>
      <c r="R116" s="233"/>
      <c r="S116" s="233"/>
      <c r="T116" s="234"/>
      <c r="AT116" s="228" t="s">
        <v>145</v>
      </c>
      <c r="AU116" s="228" t="s">
        <v>78</v>
      </c>
      <c r="AV116" s="12" t="s">
        <v>78</v>
      </c>
      <c r="AW116" s="12" t="s">
        <v>33</v>
      </c>
      <c r="AX116" s="12" t="s">
        <v>76</v>
      </c>
      <c r="AY116" s="228" t="s">
        <v>136</v>
      </c>
    </row>
    <row r="117" spans="2:63" s="11" customFormat="1" ht="29.85" customHeight="1">
      <c r="B117" s="197"/>
      <c r="D117" s="198" t="s">
        <v>68</v>
      </c>
      <c r="E117" s="208" t="s">
        <v>169</v>
      </c>
      <c r="F117" s="208" t="s">
        <v>287</v>
      </c>
      <c r="I117" s="200"/>
      <c r="J117" s="209">
        <f>BK117</f>
        <v>0</v>
      </c>
      <c r="L117" s="197"/>
      <c r="M117" s="202"/>
      <c r="N117" s="203"/>
      <c r="O117" s="203"/>
      <c r="P117" s="204">
        <v>0</v>
      </c>
      <c r="Q117" s="203"/>
      <c r="R117" s="204">
        <v>0</v>
      </c>
      <c r="S117" s="203"/>
      <c r="T117" s="205">
        <v>0</v>
      </c>
      <c r="AR117" s="198" t="s">
        <v>76</v>
      </c>
      <c r="AT117" s="206" t="s">
        <v>68</v>
      </c>
      <c r="AU117" s="206" t="s">
        <v>76</v>
      </c>
      <c r="AY117" s="198" t="s">
        <v>136</v>
      </c>
      <c r="BK117" s="207">
        <v>0</v>
      </c>
    </row>
    <row r="118" spans="2:63" s="11" customFormat="1" ht="19.9" customHeight="1">
      <c r="B118" s="197"/>
      <c r="D118" s="198" t="s">
        <v>68</v>
      </c>
      <c r="E118" s="208" t="s">
        <v>209</v>
      </c>
      <c r="F118" s="208" t="s">
        <v>370</v>
      </c>
      <c r="I118" s="200"/>
      <c r="J118" s="209">
        <f>BK118</f>
        <v>0</v>
      </c>
      <c r="L118" s="197"/>
      <c r="M118" s="202"/>
      <c r="N118" s="203"/>
      <c r="O118" s="203"/>
      <c r="P118" s="204">
        <f>SUM(P119:P122)</f>
        <v>0</v>
      </c>
      <c r="Q118" s="203"/>
      <c r="R118" s="204">
        <f>SUM(R119:R122)</f>
        <v>0</v>
      </c>
      <c r="S118" s="203"/>
      <c r="T118" s="205">
        <f>SUM(T119:T122)</f>
        <v>0</v>
      </c>
      <c r="AR118" s="198" t="s">
        <v>76</v>
      </c>
      <c r="AT118" s="206" t="s">
        <v>68</v>
      </c>
      <c r="AU118" s="206" t="s">
        <v>76</v>
      </c>
      <c r="AY118" s="198" t="s">
        <v>136</v>
      </c>
      <c r="BK118" s="207">
        <f>SUM(BK119:BK122)</f>
        <v>0</v>
      </c>
    </row>
    <row r="119" spans="2:65" s="1" customFormat="1" ht="16.5" customHeight="1">
      <c r="B119" s="210"/>
      <c r="C119" s="211" t="s">
        <v>195</v>
      </c>
      <c r="D119" s="211" t="s">
        <v>138</v>
      </c>
      <c r="E119" s="212" t="s">
        <v>486</v>
      </c>
      <c r="F119" s="213" t="s">
        <v>487</v>
      </c>
      <c r="G119" s="214" t="s">
        <v>212</v>
      </c>
      <c r="H119" s="215">
        <v>16.4</v>
      </c>
      <c r="I119" s="216"/>
      <c r="J119" s="217">
        <f>ROUND(I119*H119,2)</f>
        <v>0</v>
      </c>
      <c r="K119" s="213" t="s">
        <v>152</v>
      </c>
      <c r="L119" s="46"/>
      <c r="M119" s="218" t="s">
        <v>5</v>
      </c>
      <c r="N119" s="219" t="s">
        <v>40</v>
      </c>
      <c r="O119" s="47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AR119" s="24" t="s">
        <v>142</v>
      </c>
      <c r="AT119" s="24" t="s">
        <v>138</v>
      </c>
      <c r="AU119" s="24" t="s">
        <v>78</v>
      </c>
      <c r="AY119" s="24" t="s">
        <v>136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24" t="s">
        <v>76</v>
      </c>
      <c r="BK119" s="222">
        <f>ROUND(I119*H119,2)</f>
        <v>0</v>
      </c>
      <c r="BL119" s="24" t="s">
        <v>142</v>
      </c>
      <c r="BM119" s="24" t="s">
        <v>529</v>
      </c>
    </row>
    <row r="120" spans="2:47" s="1" customFormat="1" ht="13.5">
      <c r="B120" s="46"/>
      <c r="D120" s="223" t="s">
        <v>144</v>
      </c>
      <c r="F120" s="224" t="s">
        <v>487</v>
      </c>
      <c r="I120" s="225"/>
      <c r="L120" s="46"/>
      <c r="M120" s="226"/>
      <c r="N120" s="47"/>
      <c r="O120" s="47"/>
      <c r="P120" s="47"/>
      <c r="Q120" s="47"/>
      <c r="R120" s="47"/>
      <c r="S120" s="47"/>
      <c r="T120" s="85"/>
      <c r="AT120" s="24" t="s">
        <v>144</v>
      </c>
      <c r="AU120" s="24" t="s">
        <v>78</v>
      </c>
    </row>
    <row r="121" spans="2:47" s="1" customFormat="1" ht="13.5">
      <c r="B121" s="46"/>
      <c r="D121" s="223" t="s">
        <v>154</v>
      </c>
      <c r="F121" s="235" t="s">
        <v>489</v>
      </c>
      <c r="I121" s="225"/>
      <c r="L121" s="46"/>
      <c r="M121" s="226"/>
      <c r="N121" s="47"/>
      <c r="O121" s="47"/>
      <c r="P121" s="47"/>
      <c r="Q121" s="47"/>
      <c r="R121" s="47"/>
      <c r="S121" s="47"/>
      <c r="T121" s="85"/>
      <c r="AT121" s="24" t="s">
        <v>154</v>
      </c>
      <c r="AU121" s="24" t="s">
        <v>78</v>
      </c>
    </row>
    <row r="122" spans="2:51" s="12" customFormat="1" ht="13.5">
      <c r="B122" s="227"/>
      <c r="D122" s="223" t="s">
        <v>145</v>
      </c>
      <c r="E122" s="228" t="s">
        <v>5</v>
      </c>
      <c r="F122" s="229" t="s">
        <v>530</v>
      </c>
      <c r="H122" s="230">
        <v>16.4</v>
      </c>
      <c r="I122" s="231"/>
      <c r="L122" s="227"/>
      <c r="M122" s="232"/>
      <c r="N122" s="233"/>
      <c r="O122" s="233"/>
      <c r="P122" s="233"/>
      <c r="Q122" s="233"/>
      <c r="R122" s="233"/>
      <c r="S122" s="233"/>
      <c r="T122" s="234"/>
      <c r="AT122" s="228" t="s">
        <v>145</v>
      </c>
      <c r="AU122" s="228" t="s">
        <v>78</v>
      </c>
      <c r="AV122" s="12" t="s">
        <v>78</v>
      </c>
      <c r="AW122" s="12" t="s">
        <v>33</v>
      </c>
      <c r="AX122" s="12" t="s">
        <v>76</v>
      </c>
      <c r="AY122" s="228" t="s">
        <v>136</v>
      </c>
    </row>
    <row r="123" spans="2:63" s="11" customFormat="1" ht="37.4" customHeight="1">
      <c r="B123" s="197"/>
      <c r="D123" s="198" t="s">
        <v>68</v>
      </c>
      <c r="E123" s="199" t="s">
        <v>491</v>
      </c>
      <c r="F123" s="199" t="s">
        <v>492</v>
      </c>
      <c r="I123" s="200"/>
      <c r="J123" s="201">
        <f>BK123</f>
        <v>0</v>
      </c>
      <c r="L123" s="197"/>
      <c r="M123" s="202"/>
      <c r="N123" s="203"/>
      <c r="O123" s="203"/>
      <c r="P123" s="204">
        <f>SUM(P124:P127)</f>
        <v>0</v>
      </c>
      <c r="Q123" s="203"/>
      <c r="R123" s="204">
        <f>SUM(R124:R127)</f>
        <v>0</v>
      </c>
      <c r="S123" s="203"/>
      <c r="T123" s="205">
        <f>SUM(T124:T127)</f>
        <v>0</v>
      </c>
      <c r="AR123" s="198" t="s">
        <v>142</v>
      </c>
      <c r="AT123" s="206" t="s">
        <v>68</v>
      </c>
      <c r="AU123" s="206" t="s">
        <v>69</v>
      </c>
      <c r="AY123" s="198" t="s">
        <v>136</v>
      </c>
      <c r="BK123" s="207">
        <f>SUM(BK124:BK127)</f>
        <v>0</v>
      </c>
    </row>
    <row r="124" spans="2:65" s="1" customFormat="1" ht="16.5" customHeight="1">
      <c r="B124" s="210"/>
      <c r="C124" s="211" t="s">
        <v>200</v>
      </c>
      <c r="D124" s="211" t="s">
        <v>138</v>
      </c>
      <c r="E124" s="212" t="s">
        <v>139</v>
      </c>
      <c r="F124" s="213" t="s">
        <v>140</v>
      </c>
      <c r="G124" s="214" t="s">
        <v>141</v>
      </c>
      <c r="H124" s="215">
        <v>118.8</v>
      </c>
      <c r="I124" s="216"/>
      <c r="J124" s="217">
        <f>ROUND(I124*H124,2)</f>
        <v>0</v>
      </c>
      <c r="K124" s="213" t="s">
        <v>152</v>
      </c>
      <c r="L124" s="46"/>
      <c r="M124" s="218" t="s">
        <v>5</v>
      </c>
      <c r="N124" s="219" t="s">
        <v>40</v>
      </c>
      <c r="O124" s="47"/>
      <c r="P124" s="220">
        <f>O124*H124</f>
        <v>0</v>
      </c>
      <c r="Q124" s="220">
        <v>0</v>
      </c>
      <c r="R124" s="220">
        <f>Q124*H124</f>
        <v>0</v>
      </c>
      <c r="S124" s="220">
        <v>0</v>
      </c>
      <c r="T124" s="221">
        <f>S124*H124</f>
        <v>0</v>
      </c>
      <c r="AR124" s="24" t="s">
        <v>493</v>
      </c>
      <c r="AT124" s="24" t="s">
        <v>138</v>
      </c>
      <c r="AU124" s="24" t="s">
        <v>76</v>
      </c>
      <c r="AY124" s="24" t="s">
        <v>136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24" t="s">
        <v>76</v>
      </c>
      <c r="BK124" s="222">
        <f>ROUND(I124*H124,2)</f>
        <v>0</v>
      </c>
      <c r="BL124" s="24" t="s">
        <v>493</v>
      </c>
      <c r="BM124" s="24" t="s">
        <v>531</v>
      </c>
    </row>
    <row r="125" spans="2:47" s="1" customFormat="1" ht="13.5">
      <c r="B125" s="46"/>
      <c r="D125" s="223" t="s">
        <v>144</v>
      </c>
      <c r="F125" s="224" t="s">
        <v>140</v>
      </c>
      <c r="I125" s="225"/>
      <c r="L125" s="46"/>
      <c r="M125" s="226"/>
      <c r="N125" s="47"/>
      <c r="O125" s="47"/>
      <c r="P125" s="47"/>
      <c r="Q125" s="47"/>
      <c r="R125" s="47"/>
      <c r="S125" s="47"/>
      <c r="T125" s="85"/>
      <c r="AT125" s="24" t="s">
        <v>144</v>
      </c>
      <c r="AU125" s="24" t="s">
        <v>76</v>
      </c>
    </row>
    <row r="126" spans="2:47" s="1" customFormat="1" ht="13.5">
      <c r="B126" s="46"/>
      <c r="D126" s="223" t="s">
        <v>154</v>
      </c>
      <c r="F126" s="235" t="s">
        <v>495</v>
      </c>
      <c r="I126" s="225"/>
      <c r="L126" s="46"/>
      <c r="M126" s="226"/>
      <c r="N126" s="47"/>
      <c r="O126" s="47"/>
      <c r="P126" s="47"/>
      <c r="Q126" s="47"/>
      <c r="R126" s="47"/>
      <c r="S126" s="47"/>
      <c r="T126" s="85"/>
      <c r="AT126" s="24" t="s">
        <v>154</v>
      </c>
      <c r="AU126" s="24" t="s">
        <v>76</v>
      </c>
    </row>
    <row r="127" spans="2:51" s="12" customFormat="1" ht="13.5">
      <c r="B127" s="227"/>
      <c r="D127" s="223" t="s">
        <v>145</v>
      </c>
      <c r="E127" s="228" t="s">
        <v>5</v>
      </c>
      <c r="F127" s="229" t="s">
        <v>532</v>
      </c>
      <c r="H127" s="230">
        <v>118.8</v>
      </c>
      <c r="I127" s="231"/>
      <c r="L127" s="227"/>
      <c r="M127" s="243"/>
      <c r="N127" s="244"/>
      <c r="O127" s="244"/>
      <c r="P127" s="244"/>
      <c r="Q127" s="244"/>
      <c r="R127" s="244"/>
      <c r="S127" s="244"/>
      <c r="T127" s="245"/>
      <c r="AT127" s="228" t="s">
        <v>145</v>
      </c>
      <c r="AU127" s="228" t="s">
        <v>76</v>
      </c>
      <c r="AV127" s="12" t="s">
        <v>78</v>
      </c>
      <c r="AW127" s="12" t="s">
        <v>33</v>
      </c>
      <c r="AX127" s="12" t="s">
        <v>76</v>
      </c>
      <c r="AY127" s="228" t="s">
        <v>136</v>
      </c>
    </row>
    <row r="128" spans="2:12" s="1" customFormat="1" ht="6.95" customHeight="1">
      <c r="B128" s="67"/>
      <c r="C128" s="68"/>
      <c r="D128" s="68"/>
      <c r="E128" s="68"/>
      <c r="F128" s="68"/>
      <c r="G128" s="68"/>
      <c r="H128" s="68"/>
      <c r="I128" s="162"/>
      <c r="J128" s="68"/>
      <c r="K128" s="68"/>
      <c r="L128" s="46"/>
    </row>
  </sheetData>
  <autoFilter ref="C88:K127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7:H77"/>
    <mergeCell ref="E79:H79"/>
    <mergeCell ref="E81:H81"/>
    <mergeCell ref="G1:H1"/>
    <mergeCell ref="L2:V2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3"/>
      <c r="C1" s="133"/>
      <c r="D1" s="134" t="s">
        <v>1</v>
      </c>
      <c r="E1" s="133"/>
      <c r="F1" s="135" t="s">
        <v>99</v>
      </c>
      <c r="G1" s="135" t="s">
        <v>100</v>
      </c>
      <c r="H1" s="135"/>
      <c r="I1" s="136"/>
      <c r="J1" s="135" t="s">
        <v>101</v>
      </c>
      <c r="K1" s="134" t="s">
        <v>102</v>
      </c>
      <c r="L1" s="135" t="s">
        <v>103</v>
      </c>
      <c r="M1" s="135"/>
      <c r="N1" s="135"/>
      <c r="O1" s="135"/>
      <c r="P1" s="135"/>
      <c r="Q1" s="135"/>
      <c r="R1" s="135"/>
      <c r="S1" s="135"/>
      <c r="T1" s="13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78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3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II/272 Starý Vestec, přeložka silnice - PD</v>
      </c>
      <c r="F7" s="40"/>
      <c r="G7" s="40"/>
      <c r="H7" s="40"/>
      <c r="I7" s="138"/>
      <c r="J7" s="29"/>
      <c r="K7" s="31"/>
    </row>
    <row r="8" spans="2:11" s="1" customFormat="1" ht="13.5">
      <c r="B8" s="46"/>
      <c r="C8" s="47"/>
      <c r="D8" s="40" t="s">
        <v>105</v>
      </c>
      <c r="E8" s="47"/>
      <c r="F8" s="47"/>
      <c r="G8" s="47"/>
      <c r="H8" s="47"/>
      <c r="I8" s="140"/>
      <c r="J8" s="47"/>
      <c r="K8" s="51"/>
    </row>
    <row r="9" spans="2:11" s="1" customFormat="1" ht="36.95" customHeight="1">
      <c r="B9" s="46"/>
      <c r="C9" s="47"/>
      <c r="D9" s="47"/>
      <c r="E9" s="141" t="s">
        <v>533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4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2" t="s">
        <v>25</v>
      </c>
      <c r="J12" s="143" t="str">
        <f>'Rekapitulace stavby'!AN8</f>
        <v>12. 11. 2018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2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2" t="s">
        <v>29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0"/>
      <c r="J16" s="47"/>
      <c r="K16" s="51"/>
    </row>
    <row r="17" spans="2:11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2" t="s">
        <v>29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0"/>
      <c r="J19" s="47"/>
      <c r="K19" s="51"/>
    </row>
    <row r="20" spans="2:11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2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2" t="s">
        <v>29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0"/>
      <c r="J22" s="47"/>
      <c r="K22" s="51"/>
    </row>
    <row r="23" spans="2:11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0"/>
      <c r="J23" s="47"/>
      <c r="K23" s="51"/>
    </row>
    <row r="24" spans="2:11" s="7" customFormat="1" ht="16.5" customHeight="1">
      <c r="B24" s="144"/>
      <c r="C24" s="145"/>
      <c r="D24" s="145"/>
      <c r="E24" s="44" t="s">
        <v>5</v>
      </c>
      <c r="F24" s="44"/>
      <c r="G24" s="44"/>
      <c r="H24" s="44"/>
      <c r="I24" s="146"/>
      <c r="J24" s="145"/>
      <c r="K24" s="14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48"/>
      <c r="J26" s="82"/>
      <c r="K26" s="149"/>
    </row>
    <row r="27" spans="2:11" s="1" customFormat="1" ht="25.4" customHeight="1">
      <c r="B27" s="46"/>
      <c r="C27" s="47"/>
      <c r="D27" s="150" t="s">
        <v>35</v>
      </c>
      <c r="E27" s="47"/>
      <c r="F27" s="47"/>
      <c r="G27" s="47"/>
      <c r="H27" s="47"/>
      <c r="I27" s="140"/>
      <c r="J27" s="151">
        <f>ROUND(J83,2)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48"/>
      <c r="J28" s="82"/>
      <c r="K28" s="149"/>
    </row>
    <row r="29" spans="2:11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2" t="s">
        <v>36</v>
      </c>
      <c r="J29" s="52" t="s">
        <v>38</v>
      </c>
      <c r="K29" s="51"/>
    </row>
    <row r="30" spans="2:11" s="1" customFormat="1" ht="14.4" customHeight="1">
      <c r="B30" s="46"/>
      <c r="C30" s="47"/>
      <c r="D30" s="55" t="s">
        <v>39</v>
      </c>
      <c r="E30" s="55" t="s">
        <v>40</v>
      </c>
      <c r="F30" s="153">
        <f>ROUND(SUM(BE83:BE124),2)</f>
        <v>0</v>
      </c>
      <c r="G30" s="47"/>
      <c r="H30" s="47"/>
      <c r="I30" s="154">
        <v>0.21</v>
      </c>
      <c r="J30" s="153">
        <f>ROUND(ROUND((SUM(BE83:BE124)),2)*I30,2)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41</v>
      </c>
      <c r="F31" s="153">
        <f>ROUND(SUM(BF83:BF124),2)</f>
        <v>0</v>
      </c>
      <c r="G31" s="47"/>
      <c r="H31" s="47"/>
      <c r="I31" s="154">
        <v>0.15</v>
      </c>
      <c r="J31" s="153">
        <f>ROUND(ROUND((SUM(BF83:BF124)),2)*I31,2)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42</v>
      </c>
      <c r="F32" s="153">
        <f>ROUND(SUM(BG83:BG124),2)</f>
        <v>0</v>
      </c>
      <c r="G32" s="47"/>
      <c r="H32" s="47"/>
      <c r="I32" s="154">
        <v>0.21</v>
      </c>
      <c r="J32" s="15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43</v>
      </c>
      <c r="F33" s="153">
        <f>ROUND(SUM(BH83:BH124),2)</f>
        <v>0</v>
      </c>
      <c r="G33" s="47"/>
      <c r="H33" s="47"/>
      <c r="I33" s="154">
        <v>0.15</v>
      </c>
      <c r="J33" s="15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53">
        <f>ROUND(SUM(BI83:BI124),2)</f>
        <v>0</v>
      </c>
      <c r="G34" s="47"/>
      <c r="H34" s="47"/>
      <c r="I34" s="154">
        <v>0</v>
      </c>
      <c r="J34" s="15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0"/>
      <c r="J35" s="47"/>
      <c r="K35" s="51"/>
    </row>
    <row r="36" spans="2:11" s="1" customFormat="1" ht="25.4" customHeight="1">
      <c r="B36" s="46"/>
      <c r="C36" s="155"/>
      <c r="D36" s="156" t="s">
        <v>45</v>
      </c>
      <c r="E36" s="88"/>
      <c r="F36" s="88"/>
      <c r="G36" s="157" t="s">
        <v>46</v>
      </c>
      <c r="H36" s="158" t="s">
        <v>47</v>
      </c>
      <c r="I36" s="159"/>
      <c r="J36" s="160">
        <f>SUM(J27:J34)</f>
        <v>0</v>
      </c>
      <c r="K36" s="16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63"/>
      <c r="J41" s="71"/>
      <c r="K41" s="164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16.5" customHeight="1">
      <c r="B45" s="46"/>
      <c r="C45" s="47"/>
      <c r="D45" s="47"/>
      <c r="E45" s="139" t="str">
        <f>E7</f>
        <v>II/272 Starý Vestec, přeložka silnice - PD</v>
      </c>
      <c r="F45" s="40"/>
      <c r="G45" s="40"/>
      <c r="H45" s="40"/>
      <c r="I45" s="140"/>
      <c r="J45" s="47"/>
      <c r="K45" s="51"/>
    </row>
    <row r="46" spans="2:11" s="1" customFormat="1" ht="14.4" customHeight="1">
      <c r="B46" s="46"/>
      <c r="C46" s="40" t="s">
        <v>105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7.25" customHeight="1">
      <c r="B47" s="46"/>
      <c r="C47" s="47"/>
      <c r="D47" s="47"/>
      <c r="E47" s="141" t="str">
        <f>E9</f>
        <v>SO 102 - PHS</v>
      </c>
      <c r="F47" s="47"/>
      <c r="G47" s="47"/>
      <c r="H47" s="47"/>
      <c r="I47" s="14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2" t="s">
        <v>25</v>
      </c>
      <c r="J49" s="143" t="str">
        <f>IF(J12="","",J12)</f>
        <v>12. 11. 2018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2" t="s">
        <v>32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0"/>
      <c r="J52" s="16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0"/>
      <c r="J53" s="47"/>
      <c r="K53" s="51"/>
    </row>
    <row r="54" spans="2:11" s="1" customFormat="1" ht="29.25" customHeight="1">
      <c r="B54" s="46"/>
      <c r="C54" s="166" t="s">
        <v>110</v>
      </c>
      <c r="D54" s="155"/>
      <c r="E54" s="155"/>
      <c r="F54" s="155"/>
      <c r="G54" s="155"/>
      <c r="H54" s="155"/>
      <c r="I54" s="167"/>
      <c r="J54" s="168" t="s">
        <v>111</v>
      </c>
      <c r="K54" s="16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0"/>
      <c r="J55" s="47"/>
      <c r="K55" s="51"/>
    </row>
    <row r="56" spans="2:47" s="1" customFormat="1" ht="29.25" customHeight="1">
      <c r="B56" s="46"/>
      <c r="C56" s="170" t="s">
        <v>112</v>
      </c>
      <c r="D56" s="47"/>
      <c r="E56" s="47"/>
      <c r="F56" s="47"/>
      <c r="G56" s="47"/>
      <c r="H56" s="47"/>
      <c r="I56" s="140"/>
      <c r="J56" s="151">
        <f>J83</f>
        <v>0</v>
      </c>
      <c r="K56" s="51"/>
      <c r="AU56" s="24" t="s">
        <v>113</v>
      </c>
    </row>
    <row r="57" spans="2:11" s="8" customFormat="1" ht="24.95" customHeight="1">
      <c r="B57" s="171"/>
      <c r="C57" s="172"/>
      <c r="D57" s="173" t="s">
        <v>114</v>
      </c>
      <c r="E57" s="174"/>
      <c r="F57" s="174"/>
      <c r="G57" s="174"/>
      <c r="H57" s="174"/>
      <c r="I57" s="175"/>
      <c r="J57" s="176">
        <f>J84</f>
        <v>0</v>
      </c>
      <c r="K57" s="177"/>
    </row>
    <row r="58" spans="2:11" s="9" customFormat="1" ht="19.9" customHeight="1">
      <c r="B58" s="178"/>
      <c r="C58" s="179"/>
      <c r="D58" s="180" t="s">
        <v>116</v>
      </c>
      <c r="E58" s="181"/>
      <c r="F58" s="181"/>
      <c r="G58" s="181"/>
      <c r="H58" s="181"/>
      <c r="I58" s="182"/>
      <c r="J58" s="183">
        <f>J85</f>
        <v>0</v>
      </c>
      <c r="K58" s="184"/>
    </row>
    <row r="59" spans="2:11" s="9" customFormat="1" ht="19.9" customHeight="1">
      <c r="B59" s="178"/>
      <c r="C59" s="179"/>
      <c r="D59" s="180" t="s">
        <v>117</v>
      </c>
      <c r="E59" s="181"/>
      <c r="F59" s="181"/>
      <c r="G59" s="181"/>
      <c r="H59" s="181"/>
      <c r="I59" s="182"/>
      <c r="J59" s="183">
        <f>J91</f>
        <v>0</v>
      </c>
      <c r="K59" s="184"/>
    </row>
    <row r="60" spans="2:11" s="9" customFormat="1" ht="19.9" customHeight="1">
      <c r="B60" s="178"/>
      <c r="C60" s="179"/>
      <c r="D60" s="180" t="s">
        <v>534</v>
      </c>
      <c r="E60" s="181"/>
      <c r="F60" s="181"/>
      <c r="G60" s="181"/>
      <c r="H60" s="181"/>
      <c r="I60" s="182"/>
      <c r="J60" s="183">
        <f>J101</f>
        <v>0</v>
      </c>
      <c r="K60" s="184"/>
    </row>
    <row r="61" spans="2:11" s="9" customFormat="1" ht="19.9" customHeight="1">
      <c r="B61" s="178"/>
      <c r="C61" s="179"/>
      <c r="D61" s="180" t="s">
        <v>453</v>
      </c>
      <c r="E61" s="181"/>
      <c r="F61" s="181"/>
      <c r="G61" s="181"/>
      <c r="H61" s="181"/>
      <c r="I61" s="182"/>
      <c r="J61" s="183">
        <f>J110</f>
        <v>0</v>
      </c>
      <c r="K61" s="184"/>
    </row>
    <row r="62" spans="2:11" s="9" customFormat="1" ht="19.9" customHeight="1">
      <c r="B62" s="178"/>
      <c r="C62" s="179"/>
      <c r="D62" s="180" t="s">
        <v>119</v>
      </c>
      <c r="E62" s="181"/>
      <c r="F62" s="181"/>
      <c r="G62" s="181"/>
      <c r="H62" s="181"/>
      <c r="I62" s="182"/>
      <c r="J62" s="183">
        <f>J116</f>
        <v>0</v>
      </c>
      <c r="K62" s="184"/>
    </row>
    <row r="63" spans="2:11" s="8" customFormat="1" ht="24.95" customHeight="1">
      <c r="B63" s="171"/>
      <c r="C63" s="172"/>
      <c r="D63" s="173" t="s">
        <v>454</v>
      </c>
      <c r="E63" s="174"/>
      <c r="F63" s="174"/>
      <c r="G63" s="174"/>
      <c r="H63" s="174"/>
      <c r="I63" s="175"/>
      <c r="J63" s="176">
        <f>J121</f>
        <v>0</v>
      </c>
      <c r="K63" s="177"/>
    </row>
    <row r="64" spans="2:11" s="1" customFormat="1" ht="21.8" customHeight="1">
      <c r="B64" s="46"/>
      <c r="C64" s="47"/>
      <c r="D64" s="47"/>
      <c r="E64" s="47"/>
      <c r="F64" s="47"/>
      <c r="G64" s="47"/>
      <c r="H64" s="47"/>
      <c r="I64" s="140"/>
      <c r="J64" s="47"/>
      <c r="K64" s="51"/>
    </row>
    <row r="65" spans="2:11" s="1" customFormat="1" ht="6.95" customHeight="1">
      <c r="B65" s="67"/>
      <c r="C65" s="68"/>
      <c r="D65" s="68"/>
      <c r="E65" s="68"/>
      <c r="F65" s="68"/>
      <c r="G65" s="68"/>
      <c r="H65" s="68"/>
      <c r="I65" s="162"/>
      <c r="J65" s="68"/>
      <c r="K65" s="69"/>
    </row>
    <row r="69" spans="2:12" s="1" customFormat="1" ht="6.95" customHeight="1">
      <c r="B69" s="70"/>
      <c r="C69" s="71"/>
      <c r="D69" s="71"/>
      <c r="E69" s="71"/>
      <c r="F69" s="71"/>
      <c r="G69" s="71"/>
      <c r="H69" s="71"/>
      <c r="I69" s="163"/>
      <c r="J69" s="71"/>
      <c r="K69" s="71"/>
      <c r="L69" s="46"/>
    </row>
    <row r="70" spans="2:12" s="1" customFormat="1" ht="36.95" customHeight="1">
      <c r="B70" s="46"/>
      <c r="C70" s="72" t="s">
        <v>120</v>
      </c>
      <c r="L70" s="46"/>
    </row>
    <row r="71" spans="2:12" s="1" customFormat="1" ht="6.95" customHeight="1">
      <c r="B71" s="46"/>
      <c r="L71" s="46"/>
    </row>
    <row r="72" spans="2:12" s="1" customFormat="1" ht="14.4" customHeight="1">
      <c r="B72" s="46"/>
      <c r="C72" s="74" t="s">
        <v>19</v>
      </c>
      <c r="L72" s="46"/>
    </row>
    <row r="73" spans="2:12" s="1" customFormat="1" ht="16.5" customHeight="1">
      <c r="B73" s="46"/>
      <c r="E73" s="185" t="str">
        <f>E7</f>
        <v>II/272 Starý Vestec, přeložka silnice - PD</v>
      </c>
      <c r="F73" s="74"/>
      <c r="G73" s="74"/>
      <c r="H73" s="74"/>
      <c r="L73" s="46"/>
    </row>
    <row r="74" spans="2:12" s="1" customFormat="1" ht="14.4" customHeight="1">
      <c r="B74" s="46"/>
      <c r="C74" s="74" t="s">
        <v>105</v>
      </c>
      <c r="L74" s="46"/>
    </row>
    <row r="75" spans="2:12" s="1" customFormat="1" ht="17.25" customHeight="1">
      <c r="B75" s="46"/>
      <c r="E75" s="77" t="str">
        <f>E9</f>
        <v>SO 102 - PHS</v>
      </c>
      <c r="F75" s="1"/>
      <c r="G75" s="1"/>
      <c r="H75" s="1"/>
      <c r="L75" s="46"/>
    </row>
    <row r="76" spans="2:12" s="1" customFormat="1" ht="6.95" customHeight="1">
      <c r="B76" s="46"/>
      <c r="L76" s="46"/>
    </row>
    <row r="77" spans="2:12" s="1" customFormat="1" ht="18" customHeight="1">
      <c r="B77" s="46"/>
      <c r="C77" s="74" t="s">
        <v>23</v>
      </c>
      <c r="F77" s="186" t="str">
        <f>F12</f>
        <v xml:space="preserve"> </v>
      </c>
      <c r="I77" s="187" t="s">
        <v>25</v>
      </c>
      <c r="J77" s="79" t="str">
        <f>IF(J12="","",J12)</f>
        <v>12. 11. 2018</v>
      </c>
      <c r="L77" s="46"/>
    </row>
    <row r="78" spans="2:12" s="1" customFormat="1" ht="6.95" customHeight="1">
      <c r="B78" s="46"/>
      <c r="L78" s="46"/>
    </row>
    <row r="79" spans="2:12" s="1" customFormat="1" ht="13.5">
      <c r="B79" s="46"/>
      <c r="C79" s="74" t="s">
        <v>27</v>
      </c>
      <c r="F79" s="186" t="str">
        <f>E15</f>
        <v xml:space="preserve"> </v>
      </c>
      <c r="I79" s="187" t="s">
        <v>32</v>
      </c>
      <c r="J79" s="186" t="str">
        <f>E21</f>
        <v xml:space="preserve"> </v>
      </c>
      <c r="L79" s="46"/>
    </row>
    <row r="80" spans="2:12" s="1" customFormat="1" ht="14.4" customHeight="1">
      <c r="B80" s="46"/>
      <c r="C80" s="74" t="s">
        <v>30</v>
      </c>
      <c r="F80" s="186" t="str">
        <f>IF(E18="","",E18)</f>
        <v/>
      </c>
      <c r="L80" s="46"/>
    </row>
    <row r="81" spans="2:12" s="1" customFormat="1" ht="10.3" customHeight="1">
      <c r="B81" s="46"/>
      <c r="L81" s="46"/>
    </row>
    <row r="82" spans="2:20" s="10" customFormat="1" ht="29.25" customHeight="1">
      <c r="B82" s="188"/>
      <c r="C82" s="189" t="s">
        <v>121</v>
      </c>
      <c r="D82" s="190" t="s">
        <v>54</v>
      </c>
      <c r="E82" s="190" t="s">
        <v>50</v>
      </c>
      <c r="F82" s="190" t="s">
        <v>122</v>
      </c>
      <c r="G82" s="190" t="s">
        <v>123</v>
      </c>
      <c r="H82" s="190" t="s">
        <v>124</v>
      </c>
      <c r="I82" s="191" t="s">
        <v>125</v>
      </c>
      <c r="J82" s="190" t="s">
        <v>111</v>
      </c>
      <c r="K82" s="192" t="s">
        <v>126</v>
      </c>
      <c r="L82" s="188"/>
      <c r="M82" s="92" t="s">
        <v>127</v>
      </c>
      <c r="N82" s="93" t="s">
        <v>39</v>
      </c>
      <c r="O82" s="93" t="s">
        <v>128</v>
      </c>
      <c r="P82" s="93" t="s">
        <v>129</v>
      </c>
      <c r="Q82" s="93" t="s">
        <v>130</v>
      </c>
      <c r="R82" s="93" t="s">
        <v>131</v>
      </c>
      <c r="S82" s="93" t="s">
        <v>132</v>
      </c>
      <c r="T82" s="94" t="s">
        <v>133</v>
      </c>
    </row>
    <row r="83" spans="2:63" s="1" customFormat="1" ht="29.25" customHeight="1">
      <c r="B83" s="46"/>
      <c r="C83" s="96" t="s">
        <v>112</v>
      </c>
      <c r="J83" s="193">
        <f>BK83</f>
        <v>0</v>
      </c>
      <c r="L83" s="46"/>
      <c r="M83" s="95"/>
      <c r="N83" s="82"/>
      <c r="O83" s="82"/>
      <c r="P83" s="194">
        <f>P84+P121</f>
        <v>0</v>
      </c>
      <c r="Q83" s="82"/>
      <c r="R83" s="194">
        <f>R84+R121</f>
        <v>0</v>
      </c>
      <c r="S83" s="82"/>
      <c r="T83" s="195">
        <f>T84+T121</f>
        <v>0</v>
      </c>
      <c r="AT83" s="24" t="s">
        <v>68</v>
      </c>
      <c r="AU83" s="24" t="s">
        <v>113</v>
      </c>
      <c r="BK83" s="196">
        <f>BK84+BK121</f>
        <v>0</v>
      </c>
    </row>
    <row r="84" spans="2:63" s="11" customFormat="1" ht="37.4" customHeight="1">
      <c r="B84" s="197"/>
      <c r="D84" s="198" t="s">
        <v>68</v>
      </c>
      <c r="E84" s="199" t="s">
        <v>134</v>
      </c>
      <c r="F84" s="199" t="s">
        <v>135</v>
      </c>
      <c r="I84" s="200"/>
      <c r="J84" s="201">
        <f>BK84</f>
        <v>0</v>
      </c>
      <c r="L84" s="197"/>
      <c r="M84" s="202"/>
      <c r="N84" s="203"/>
      <c r="O84" s="203"/>
      <c r="P84" s="204">
        <f>P85+P91+P101+P110+P116</f>
        <v>0</v>
      </c>
      <c r="Q84" s="203"/>
      <c r="R84" s="204">
        <f>R85+R91+R101+R110+R116</f>
        <v>0</v>
      </c>
      <c r="S84" s="203"/>
      <c r="T84" s="205">
        <f>T85+T91+T101+T110+T116</f>
        <v>0</v>
      </c>
      <c r="AR84" s="198" t="s">
        <v>76</v>
      </c>
      <c r="AT84" s="206" t="s">
        <v>68</v>
      </c>
      <c r="AU84" s="206" t="s">
        <v>69</v>
      </c>
      <c r="AY84" s="198" t="s">
        <v>136</v>
      </c>
      <c r="BK84" s="207">
        <f>BK85+BK91+BK101+BK110+BK116</f>
        <v>0</v>
      </c>
    </row>
    <row r="85" spans="2:63" s="11" customFormat="1" ht="19.9" customHeight="1">
      <c r="B85" s="197"/>
      <c r="D85" s="198" t="s">
        <v>68</v>
      </c>
      <c r="E85" s="208" t="s">
        <v>76</v>
      </c>
      <c r="F85" s="208" t="s">
        <v>147</v>
      </c>
      <c r="I85" s="200"/>
      <c r="J85" s="209">
        <f>BK85</f>
        <v>0</v>
      </c>
      <c r="L85" s="197"/>
      <c r="M85" s="202"/>
      <c r="N85" s="203"/>
      <c r="O85" s="203"/>
      <c r="P85" s="204">
        <f>SUM(P86:P90)</f>
        <v>0</v>
      </c>
      <c r="Q85" s="203"/>
      <c r="R85" s="204">
        <f>SUM(R86:R90)</f>
        <v>0</v>
      </c>
      <c r="S85" s="203"/>
      <c r="T85" s="205">
        <f>SUM(T86:T90)</f>
        <v>0</v>
      </c>
      <c r="AR85" s="198" t="s">
        <v>76</v>
      </c>
      <c r="AT85" s="206" t="s">
        <v>68</v>
      </c>
      <c r="AU85" s="206" t="s">
        <v>76</v>
      </c>
      <c r="AY85" s="198" t="s">
        <v>136</v>
      </c>
      <c r="BK85" s="207">
        <f>SUM(BK86:BK90)</f>
        <v>0</v>
      </c>
    </row>
    <row r="86" spans="2:65" s="1" customFormat="1" ht="16.5" customHeight="1">
      <c r="B86" s="210"/>
      <c r="C86" s="211" t="s">
        <v>76</v>
      </c>
      <c r="D86" s="211" t="s">
        <v>138</v>
      </c>
      <c r="E86" s="212" t="s">
        <v>535</v>
      </c>
      <c r="F86" s="213" t="s">
        <v>536</v>
      </c>
      <c r="G86" s="214" t="s">
        <v>159</v>
      </c>
      <c r="H86" s="215">
        <v>3.2</v>
      </c>
      <c r="I86" s="216"/>
      <c r="J86" s="217">
        <f>ROUND(I86*H86,2)</f>
        <v>0</v>
      </c>
      <c r="K86" s="213" t="s">
        <v>152</v>
      </c>
      <c r="L86" s="46"/>
      <c r="M86" s="218" t="s">
        <v>5</v>
      </c>
      <c r="N86" s="219" t="s">
        <v>40</v>
      </c>
      <c r="O86" s="47"/>
      <c r="P86" s="220">
        <f>O86*H86</f>
        <v>0</v>
      </c>
      <c r="Q86" s="220">
        <v>0</v>
      </c>
      <c r="R86" s="220">
        <f>Q86*H86</f>
        <v>0</v>
      </c>
      <c r="S86" s="220">
        <v>0</v>
      </c>
      <c r="T86" s="221">
        <f>S86*H86</f>
        <v>0</v>
      </c>
      <c r="AR86" s="24" t="s">
        <v>142</v>
      </c>
      <c r="AT86" s="24" t="s">
        <v>138</v>
      </c>
      <c r="AU86" s="24" t="s">
        <v>78</v>
      </c>
      <c r="AY86" s="24" t="s">
        <v>136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24" t="s">
        <v>76</v>
      </c>
      <c r="BK86" s="222">
        <f>ROUND(I86*H86,2)</f>
        <v>0</v>
      </c>
      <c r="BL86" s="24" t="s">
        <v>142</v>
      </c>
      <c r="BM86" s="24" t="s">
        <v>537</v>
      </c>
    </row>
    <row r="87" spans="2:47" s="1" customFormat="1" ht="13.5">
      <c r="B87" s="46"/>
      <c r="D87" s="223" t="s">
        <v>144</v>
      </c>
      <c r="F87" s="224" t="s">
        <v>536</v>
      </c>
      <c r="I87" s="225"/>
      <c r="L87" s="46"/>
      <c r="M87" s="226"/>
      <c r="N87" s="47"/>
      <c r="O87" s="47"/>
      <c r="P87" s="47"/>
      <c r="Q87" s="47"/>
      <c r="R87" s="47"/>
      <c r="S87" s="47"/>
      <c r="T87" s="85"/>
      <c r="AT87" s="24" t="s">
        <v>144</v>
      </c>
      <c r="AU87" s="24" t="s">
        <v>78</v>
      </c>
    </row>
    <row r="88" spans="2:47" s="1" customFormat="1" ht="13.5">
      <c r="B88" s="46"/>
      <c r="D88" s="223" t="s">
        <v>154</v>
      </c>
      <c r="F88" s="235" t="s">
        <v>538</v>
      </c>
      <c r="I88" s="225"/>
      <c r="L88" s="46"/>
      <c r="M88" s="226"/>
      <c r="N88" s="47"/>
      <c r="O88" s="47"/>
      <c r="P88" s="47"/>
      <c r="Q88" s="47"/>
      <c r="R88" s="47"/>
      <c r="S88" s="47"/>
      <c r="T88" s="85"/>
      <c r="AT88" s="24" t="s">
        <v>154</v>
      </c>
      <c r="AU88" s="24" t="s">
        <v>78</v>
      </c>
    </row>
    <row r="89" spans="2:47" s="1" customFormat="1" ht="13.5">
      <c r="B89" s="46"/>
      <c r="D89" s="223" t="s">
        <v>174</v>
      </c>
      <c r="F89" s="235" t="s">
        <v>539</v>
      </c>
      <c r="I89" s="225"/>
      <c r="L89" s="46"/>
      <c r="M89" s="226"/>
      <c r="N89" s="47"/>
      <c r="O89" s="47"/>
      <c r="P89" s="47"/>
      <c r="Q89" s="47"/>
      <c r="R89" s="47"/>
      <c r="S89" s="47"/>
      <c r="T89" s="85"/>
      <c r="AT89" s="24" t="s">
        <v>174</v>
      </c>
      <c r="AU89" s="24" t="s">
        <v>78</v>
      </c>
    </row>
    <row r="90" spans="2:51" s="12" customFormat="1" ht="13.5">
      <c r="B90" s="227"/>
      <c r="D90" s="223" t="s">
        <v>145</v>
      </c>
      <c r="E90" s="228" t="s">
        <v>5</v>
      </c>
      <c r="F90" s="229" t="s">
        <v>540</v>
      </c>
      <c r="H90" s="230">
        <v>3.2</v>
      </c>
      <c r="I90" s="231"/>
      <c r="L90" s="227"/>
      <c r="M90" s="232"/>
      <c r="N90" s="233"/>
      <c r="O90" s="233"/>
      <c r="P90" s="233"/>
      <c r="Q90" s="233"/>
      <c r="R90" s="233"/>
      <c r="S90" s="233"/>
      <c r="T90" s="234"/>
      <c r="AT90" s="228" t="s">
        <v>145</v>
      </c>
      <c r="AU90" s="228" t="s">
        <v>78</v>
      </c>
      <c r="AV90" s="12" t="s">
        <v>78</v>
      </c>
      <c r="AW90" s="12" t="s">
        <v>33</v>
      </c>
      <c r="AX90" s="12" t="s">
        <v>76</v>
      </c>
      <c r="AY90" s="228" t="s">
        <v>136</v>
      </c>
    </row>
    <row r="91" spans="2:63" s="11" customFormat="1" ht="29.85" customHeight="1">
      <c r="B91" s="197"/>
      <c r="D91" s="198" t="s">
        <v>68</v>
      </c>
      <c r="E91" s="208" t="s">
        <v>78</v>
      </c>
      <c r="F91" s="208" t="s">
        <v>273</v>
      </c>
      <c r="I91" s="200"/>
      <c r="J91" s="209">
        <f>BK91</f>
        <v>0</v>
      </c>
      <c r="L91" s="197"/>
      <c r="M91" s="202"/>
      <c r="N91" s="203"/>
      <c r="O91" s="203"/>
      <c r="P91" s="204">
        <f>SUM(P92:P100)</f>
        <v>0</v>
      </c>
      <c r="Q91" s="203"/>
      <c r="R91" s="204">
        <f>SUM(R92:R100)</f>
        <v>0</v>
      </c>
      <c r="S91" s="203"/>
      <c r="T91" s="205">
        <f>SUM(T92:T100)</f>
        <v>0</v>
      </c>
      <c r="AR91" s="198" t="s">
        <v>76</v>
      </c>
      <c r="AT91" s="206" t="s">
        <v>68</v>
      </c>
      <c r="AU91" s="206" t="s">
        <v>76</v>
      </c>
      <c r="AY91" s="198" t="s">
        <v>136</v>
      </c>
      <c r="BK91" s="207">
        <f>SUM(BK92:BK100)</f>
        <v>0</v>
      </c>
    </row>
    <row r="92" spans="2:65" s="1" customFormat="1" ht="16.5" customHeight="1">
      <c r="B92" s="210"/>
      <c r="C92" s="211" t="s">
        <v>78</v>
      </c>
      <c r="D92" s="211" t="s">
        <v>138</v>
      </c>
      <c r="E92" s="212" t="s">
        <v>541</v>
      </c>
      <c r="F92" s="213" t="s">
        <v>542</v>
      </c>
      <c r="G92" s="214" t="s">
        <v>159</v>
      </c>
      <c r="H92" s="215">
        <v>18.7</v>
      </c>
      <c r="I92" s="216"/>
      <c r="J92" s="217">
        <f>ROUND(I92*H92,2)</f>
        <v>0</v>
      </c>
      <c r="K92" s="213" t="s">
        <v>152</v>
      </c>
      <c r="L92" s="46"/>
      <c r="M92" s="218" t="s">
        <v>5</v>
      </c>
      <c r="N92" s="219" t="s">
        <v>40</v>
      </c>
      <c r="O92" s="47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AR92" s="24" t="s">
        <v>142</v>
      </c>
      <c r="AT92" s="24" t="s">
        <v>138</v>
      </c>
      <c r="AU92" s="24" t="s">
        <v>78</v>
      </c>
      <c r="AY92" s="24" t="s">
        <v>136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24" t="s">
        <v>76</v>
      </c>
      <c r="BK92" s="222">
        <f>ROUND(I92*H92,2)</f>
        <v>0</v>
      </c>
      <c r="BL92" s="24" t="s">
        <v>142</v>
      </c>
      <c r="BM92" s="24" t="s">
        <v>543</v>
      </c>
    </row>
    <row r="93" spans="2:47" s="1" customFormat="1" ht="13.5">
      <c r="B93" s="46"/>
      <c r="D93" s="223" t="s">
        <v>144</v>
      </c>
      <c r="F93" s="224" t="s">
        <v>542</v>
      </c>
      <c r="I93" s="225"/>
      <c r="L93" s="46"/>
      <c r="M93" s="226"/>
      <c r="N93" s="47"/>
      <c r="O93" s="47"/>
      <c r="P93" s="47"/>
      <c r="Q93" s="47"/>
      <c r="R93" s="47"/>
      <c r="S93" s="47"/>
      <c r="T93" s="85"/>
      <c r="AT93" s="24" t="s">
        <v>144</v>
      </c>
      <c r="AU93" s="24" t="s">
        <v>78</v>
      </c>
    </row>
    <row r="94" spans="2:47" s="1" customFormat="1" ht="13.5">
      <c r="B94" s="46"/>
      <c r="D94" s="223" t="s">
        <v>154</v>
      </c>
      <c r="F94" s="235" t="s">
        <v>544</v>
      </c>
      <c r="I94" s="225"/>
      <c r="L94" s="46"/>
      <c r="M94" s="226"/>
      <c r="N94" s="47"/>
      <c r="O94" s="47"/>
      <c r="P94" s="47"/>
      <c r="Q94" s="47"/>
      <c r="R94" s="47"/>
      <c r="S94" s="47"/>
      <c r="T94" s="85"/>
      <c r="AT94" s="24" t="s">
        <v>154</v>
      </c>
      <c r="AU94" s="24" t="s">
        <v>78</v>
      </c>
    </row>
    <row r="95" spans="2:47" s="1" customFormat="1" ht="13.5">
      <c r="B95" s="46"/>
      <c r="D95" s="223" t="s">
        <v>174</v>
      </c>
      <c r="F95" s="235" t="s">
        <v>545</v>
      </c>
      <c r="I95" s="225"/>
      <c r="L95" s="46"/>
      <c r="M95" s="226"/>
      <c r="N95" s="47"/>
      <c r="O95" s="47"/>
      <c r="P95" s="47"/>
      <c r="Q95" s="47"/>
      <c r="R95" s="47"/>
      <c r="S95" s="47"/>
      <c r="T95" s="85"/>
      <c r="AT95" s="24" t="s">
        <v>174</v>
      </c>
      <c r="AU95" s="24" t="s">
        <v>78</v>
      </c>
    </row>
    <row r="96" spans="2:51" s="12" customFormat="1" ht="13.5">
      <c r="B96" s="227"/>
      <c r="D96" s="223" t="s">
        <v>145</v>
      </c>
      <c r="E96" s="228" t="s">
        <v>5</v>
      </c>
      <c r="F96" s="229" t="s">
        <v>546</v>
      </c>
      <c r="H96" s="230">
        <v>18.7</v>
      </c>
      <c r="I96" s="231"/>
      <c r="L96" s="227"/>
      <c r="M96" s="232"/>
      <c r="N96" s="233"/>
      <c r="O96" s="233"/>
      <c r="P96" s="233"/>
      <c r="Q96" s="233"/>
      <c r="R96" s="233"/>
      <c r="S96" s="233"/>
      <c r="T96" s="234"/>
      <c r="AT96" s="228" t="s">
        <v>145</v>
      </c>
      <c r="AU96" s="228" t="s">
        <v>78</v>
      </c>
      <c r="AV96" s="12" t="s">
        <v>78</v>
      </c>
      <c r="AW96" s="12" t="s">
        <v>33</v>
      </c>
      <c r="AX96" s="12" t="s">
        <v>76</v>
      </c>
      <c r="AY96" s="228" t="s">
        <v>136</v>
      </c>
    </row>
    <row r="97" spans="2:65" s="1" customFormat="1" ht="16.5" customHeight="1">
      <c r="B97" s="210"/>
      <c r="C97" s="211" t="s">
        <v>156</v>
      </c>
      <c r="D97" s="211" t="s">
        <v>138</v>
      </c>
      <c r="E97" s="212" t="s">
        <v>547</v>
      </c>
      <c r="F97" s="213" t="s">
        <v>548</v>
      </c>
      <c r="G97" s="214" t="s">
        <v>212</v>
      </c>
      <c r="H97" s="215">
        <v>42.5</v>
      </c>
      <c r="I97" s="216"/>
      <c r="J97" s="217">
        <f>ROUND(I97*H97,2)</f>
        <v>0</v>
      </c>
      <c r="K97" s="213" t="s">
        <v>152</v>
      </c>
      <c r="L97" s="46"/>
      <c r="M97" s="218" t="s">
        <v>5</v>
      </c>
      <c r="N97" s="219" t="s">
        <v>40</v>
      </c>
      <c r="O97" s="47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AR97" s="24" t="s">
        <v>142</v>
      </c>
      <c r="AT97" s="24" t="s">
        <v>138</v>
      </c>
      <c r="AU97" s="24" t="s">
        <v>78</v>
      </c>
      <c r="AY97" s="24" t="s">
        <v>136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24" t="s">
        <v>76</v>
      </c>
      <c r="BK97" s="222">
        <f>ROUND(I97*H97,2)</f>
        <v>0</v>
      </c>
      <c r="BL97" s="24" t="s">
        <v>142</v>
      </c>
      <c r="BM97" s="24" t="s">
        <v>549</v>
      </c>
    </row>
    <row r="98" spans="2:47" s="1" customFormat="1" ht="13.5">
      <c r="B98" s="46"/>
      <c r="D98" s="223" t="s">
        <v>144</v>
      </c>
      <c r="F98" s="224" t="s">
        <v>548</v>
      </c>
      <c r="I98" s="225"/>
      <c r="L98" s="46"/>
      <c r="M98" s="226"/>
      <c r="N98" s="47"/>
      <c r="O98" s="47"/>
      <c r="P98" s="47"/>
      <c r="Q98" s="47"/>
      <c r="R98" s="47"/>
      <c r="S98" s="47"/>
      <c r="T98" s="85"/>
      <c r="AT98" s="24" t="s">
        <v>144</v>
      </c>
      <c r="AU98" s="24" t="s">
        <v>78</v>
      </c>
    </row>
    <row r="99" spans="2:47" s="1" customFormat="1" ht="13.5">
      <c r="B99" s="46"/>
      <c r="D99" s="223" t="s">
        <v>154</v>
      </c>
      <c r="F99" s="235" t="s">
        <v>550</v>
      </c>
      <c r="I99" s="225"/>
      <c r="L99" s="46"/>
      <c r="M99" s="226"/>
      <c r="N99" s="47"/>
      <c r="O99" s="47"/>
      <c r="P99" s="47"/>
      <c r="Q99" s="47"/>
      <c r="R99" s="47"/>
      <c r="S99" s="47"/>
      <c r="T99" s="85"/>
      <c r="AT99" s="24" t="s">
        <v>154</v>
      </c>
      <c r="AU99" s="24" t="s">
        <v>78</v>
      </c>
    </row>
    <row r="100" spans="2:51" s="12" customFormat="1" ht="13.5">
      <c r="B100" s="227"/>
      <c r="D100" s="223" t="s">
        <v>145</v>
      </c>
      <c r="E100" s="228" t="s">
        <v>5</v>
      </c>
      <c r="F100" s="229" t="s">
        <v>551</v>
      </c>
      <c r="H100" s="230">
        <v>42.5</v>
      </c>
      <c r="I100" s="231"/>
      <c r="L100" s="227"/>
      <c r="M100" s="232"/>
      <c r="N100" s="233"/>
      <c r="O100" s="233"/>
      <c r="P100" s="233"/>
      <c r="Q100" s="233"/>
      <c r="R100" s="233"/>
      <c r="S100" s="233"/>
      <c r="T100" s="234"/>
      <c r="AT100" s="228" t="s">
        <v>145</v>
      </c>
      <c r="AU100" s="228" t="s">
        <v>78</v>
      </c>
      <c r="AV100" s="12" t="s">
        <v>78</v>
      </c>
      <c r="AW100" s="12" t="s">
        <v>33</v>
      </c>
      <c r="AX100" s="12" t="s">
        <v>76</v>
      </c>
      <c r="AY100" s="228" t="s">
        <v>136</v>
      </c>
    </row>
    <row r="101" spans="2:63" s="11" customFormat="1" ht="29.85" customHeight="1">
      <c r="B101" s="197"/>
      <c r="D101" s="198" t="s">
        <v>68</v>
      </c>
      <c r="E101" s="208" t="s">
        <v>156</v>
      </c>
      <c r="F101" s="208" t="s">
        <v>552</v>
      </c>
      <c r="I101" s="200"/>
      <c r="J101" s="209">
        <f>BK101</f>
        <v>0</v>
      </c>
      <c r="L101" s="197"/>
      <c r="M101" s="202"/>
      <c r="N101" s="203"/>
      <c r="O101" s="203"/>
      <c r="P101" s="204">
        <f>SUM(P102:P109)</f>
        <v>0</v>
      </c>
      <c r="Q101" s="203"/>
      <c r="R101" s="204">
        <f>SUM(R102:R109)</f>
        <v>0</v>
      </c>
      <c r="S101" s="203"/>
      <c r="T101" s="205">
        <f>SUM(T102:T109)</f>
        <v>0</v>
      </c>
      <c r="AR101" s="198" t="s">
        <v>76</v>
      </c>
      <c r="AT101" s="206" t="s">
        <v>68</v>
      </c>
      <c r="AU101" s="206" t="s">
        <v>76</v>
      </c>
      <c r="AY101" s="198" t="s">
        <v>136</v>
      </c>
      <c r="BK101" s="207">
        <f>SUM(BK102:BK109)</f>
        <v>0</v>
      </c>
    </row>
    <row r="102" spans="2:65" s="1" customFormat="1" ht="16.5" customHeight="1">
      <c r="B102" s="210"/>
      <c r="C102" s="211" t="s">
        <v>142</v>
      </c>
      <c r="D102" s="211" t="s">
        <v>138</v>
      </c>
      <c r="E102" s="212" t="s">
        <v>553</v>
      </c>
      <c r="F102" s="213" t="s">
        <v>554</v>
      </c>
      <c r="G102" s="214" t="s">
        <v>159</v>
      </c>
      <c r="H102" s="215">
        <v>4.403</v>
      </c>
      <c r="I102" s="216"/>
      <c r="J102" s="217">
        <f>ROUND(I102*H102,2)</f>
        <v>0</v>
      </c>
      <c r="K102" s="213" t="s">
        <v>152</v>
      </c>
      <c r="L102" s="46"/>
      <c r="M102" s="218" t="s">
        <v>5</v>
      </c>
      <c r="N102" s="219" t="s">
        <v>40</v>
      </c>
      <c r="O102" s="47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AR102" s="24" t="s">
        <v>142</v>
      </c>
      <c r="AT102" s="24" t="s">
        <v>138</v>
      </c>
      <c r="AU102" s="24" t="s">
        <v>78</v>
      </c>
      <c r="AY102" s="24" t="s">
        <v>136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24" t="s">
        <v>76</v>
      </c>
      <c r="BK102" s="222">
        <f>ROUND(I102*H102,2)</f>
        <v>0</v>
      </c>
      <c r="BL102" s="24" t="s">
        <v>142</v>
      </c>
      <c r="BM102" s="24" t="s">
        <v>555</v>
      </c>
    </row>
    <row r="103" spans="2:47" s="1" customFormat="1" ht="13.5">
      <c r="B103" s="46"/>
      <c r="D103" s="223" t="s">
        <v>144</v>
      </c>
      <c r="F103" s="224" t="s">
        <v>554</v>
      </c>
      <c r="I103" s="225"/>
      <c r="L103" s="46"/>
      <c r="M103" s="226"/>
      <c r="N103" s="47"/>
      <c r="O103" s="47"/>
      <c r="P103" s="47"/>
      <c r="Q103" s="47"/>
      <c r="R103" s="47"/>
      <c r="S103" s="47"/>
      <c r="T103" s="85"/>
      <c r="AT103" s="24" t="s">
        <v>144</v>
      </c>
      <c r="AU103" s="24" t="s">
        <v>78</v>
      </c>
    </row>
    <row r="104" spans="2:47" s="1" customFormat="1" ht="13.5">
      <c r="B104" s="46"/>
      <c r="D104" s="223" t="s">
        <v>154</v>
      </c>
      <c r="F104" s="235" t="s">
        <v>556</v>
      </c>
      <c r="I104" s="225"/>
      <c r="L104" s="46"/>
      <c r="M104" s="226"/>
      <c r="N104" s="47"/>
      <c r="O104" s="47"/>
      <c r="P104" s="47"/>
      <c r="Q104" s="47"/>
      <c r="R104" s="47"/>
      <c r="S104" s="47"/>
      <c r="T104" s="85"/>
      <c r="AT104" s="24" t="s">
        <v>154</v>
      </c>
      <c r="AU104" s="24" t="s">
        <v>78</v>
      </c>
    </row>
    <row r="105" spans="2:51" s="12" customFormat="1" ht="13.5">
      <c r="B105" s="227"/>
      <c r="D105" s="223" t="s">
        <v>145</v>
      </c>
      <c r="E105" s="228" t="s">
        <v>5</v>
      </c>
      <c r="F105" s="229" t="s">
        <v>557</v>
      </c>
      <c r="H105" s="230">
        <v>4.403</v>
      </c>
      <c r="I105" s="231"/>
      <c r="L105" s="227"/>
      <c r="M105" s="232"/>
      <c r="N105" s="233"/>
      <c r="O105" s="233"/>
      <c r="P105" s="233"/>
      <c r="Q105" s="233"/>
      <c r="R105" s="233"/>
      <c r="S105" s="233"/>
      <c r="T105" s="234"/>
      <c r="AT105" s="228" t="s">
        <v>145</v>
      </c>
      <c r="AU105" s="228" t="s">
        <v>78</v>
      </c>
      <c r="AV105" s="12" t="s">
        <v>78</v>
      </c>
      <c r="AW105" s="12" t="s">
        <v>33</v>
      </c>
      <c r="AX105" s="12" t="s">
        <v>76</v>
      </c>
      <c r="AY105" s="228" t="s">
        <v>136</v>
      </c>
    </row>
    <row r="106" spans="2:65" s="1" customFormat="1" ht="25.5" customHeight="1">
      <c r="B106" s="210"/>
      <c r="C106" s="211" t="s">
        <v>169</v>
      </c>
      <c r="D106" s="211" t="s">
        <v>138</v>
      </c>
      <c r="E106" s="212" t="s">
        <v>558</v>
      </c>
      <c r="F106" s="213" t="s">
        <v>559</v>
      </c>
      <c r="G106" s="214" t="s">
        <v>261</v>
      </c>
      <c r="H106" s="215">
        <v>147.84</v>
      </c>
      <c r="I106" s="216"/>
      <c r="J106" s="217">
        <f>ROUND(I106*H106,2)</f>
        <v>0</v>
      </c>
      <c r="K106" s="213" t="s">
        <v>5</v>
      </c>
      <c r="L106" s="46"/>
      <c r="M106" s="218" t="s">
        <v>5</v>
      </c>
      <c r="N106" s="219" t="s">
        <v>40</v>
      </c>
      <c r="O106" s="47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AR106" s="24" t="s">
        <v>142</v>
      </c>
      <c r="AT106" s="24" t="s">
        <v>138</v>
      </c>
      <c r="AU106" s="24" t="s">
        <v>78</v>
      </c>
      <c r="AY106" s="24" t="s">
        <v>136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24" t="s">
        <v>76</v>
      </c>
      <c r="BK106" s="222">
        <f>ROUND(I106*H106,2)</f>
        <v>0</v>
      </c>
      <c r="BL106" s="24" t="s">
        <v>142</v>
      </c>
      <c r="BM106" s="24" t="s">
        <v>560</v>
      </c>
    </row>
    <row r="107" spans="2:47" s="1" customFormat="1" ht="13.5">
      <c r="B107" s="46"/>
      <c r="D107" s="223" t="s">
        <v>144</v>
      </c>
      <c r="F107" s="224" t="s">
        <v>561</v>
      </c>
      <c r="I107" s="225"/>
      <c r="L107" s="46"/>
      <c r="M107" s="226"/>
      <c r="N107" s="47"/>
      <c r="O107" s="47"/>
      <c r="P107" s="47"/>
      <c r="Q107" s="47"/>
      <c r="R107" s="47"/>
      <c r="S107" s="47"/>
      <c r="T107" s="85"/>
      <c r="AT107" s="24" t="s">
        <v>144</v>
      </c>
      <c r="AU107" s="24" t="s">
        <v>78</v>
      </c>
    </row>
    <row r="108" spans="2:47" s="1" customFormat="1" ht="13.5">
      <c r="B108" s="46"/>
      <c r="D108" s="223" t="s">
        <v>174</v>
      </c>
      <c r="F108" s="235" t="s">
        <v>562</v>
      </c>
      <c r="I108" s="225"/>
      <c r="L108" s="46"/>
      <c r="M108" s="226"/>
      <c r="N108" s="47"/>
      <c r="O108" s="47"/>
      <c r="P108" s="47"/>
      <c r="Q108" s="47"/>
      <c r="R108" s="47"/>
      <c r="S108" s="47"/>
      <c r="T108" s="85"/>
      <c r="AT108" s="24" t="s">
        <v>174</v>
      </c>
      <c r="AU108" s="24" t="s">
        <v>78</v>
      </c>
    </row>
    <row r="109" spans="2:51" s="12" customFormat="1" ht="13.5">
      <c r="B109" s="227"/>
      <c r="D109" s="223" t="s">
        <v>145</v>
      </c>
      <c r="E109" s="228" t="s">
        <v>5</v>
      </c>
      <c r="F109" s="229" t="s">
        <v>563</v>
      </c>
      <c r="H109" s="230">
        <v>147.84</v>
      </c>
      <c r="I109" s="231"/>
      <c r="L109" s="227"/>
      <c r="M109" s="232"/>
      <c r="N109" s="233"/>
      <c r="O109" s="233"/>
      <c r="P109" s="233"/>
      <c r="Q109" s="233"/>
      <c r="R109" s="233"/>
      <c r="S109" s="233"/>
      <c r="T109" s="234"/>
      <c r="AT109" s="228" t="s">
        <v>145</v>
      </c>
      <c r="AU109" s="228" t="s">
        <v>78</v>
      </c>
      <c r="AV109" s="12" t="s">
        <v>78</v>
      </c>
      <c r="AW109" s="12" t="s">
        <v>33</v>
      </c>
      <c r="AX109" s="12" t="s">
        <v>76</v>
      </c>
      <c r="AY109" s="228" t="s">
        <v>136</v>
      </c>
    </row>
    <row r="110" spans="2:63" s="11" customFormat="1" ht="29.85" customHeight="1">
      <c r="B110" s="197"/>
      <c r="D110" s="198" t="s">
        <v>68</v>
      </c>
      <c r="E110" s="208" t="s">
        <v>142</v>
      </c>
      <c r="F110" s="208" t="s">
        <v>474</v>
      </c>
      <c r="I110" s="200"/>
      <c r="J110" s="209">
        <f>BK110</f>
        <v>0</v>
      </c>
      <c r="L110" s="197"/>
      <c r="M110" s="202"/>
      <c r="N110" s="203"/>
      <c r="O110" s="203"/>
      <c r="P110" s="204">
        <f>SUM(P111:P115)</f>
        <v>0</v>
      </c>
      <c r="Q110" s="203"/>
      <c r="R110" s="204">
        <f>SUM(R111:R115)</f>
        <v>0</v>
      </c>
      <c r="S110" s="203"/>
      <c r="T110" s="205">
        <f>SUM(T111:T115)</f>
        <v>0</v>
      </c>
      <c r="AR110" s="198" t="s">
        <v>76</v>
      </c>
      <c r="AT110" s="206" t="s">
        <v>68</v>
      </c>
      <c r="AU110" s="206" t="s">
        <v>76</v>
      </c>
      <c r="AY110" s="198" t="s">
        <v>136</v>
      </c>
      <c r="BK110" s="207">
        <f>SUM(BK111:BK115)</f>
        <v>0</v>
      </c>
    </row>
    <row r="111" spans="2:65" s="1" customFormat="1" ht="16.5" customHeight="1">
      <c r="B111" s="210"/>
      <c r="C111" s="211" t="s">
        <v>177</v>
      </c>
      <c r="D111" s="211" t="s">
        <v>138</v>
      </c>
      <c r="E111" s="212" t="s">
        <v>564</v>
      </c>
      <c r="F111" s="213" t="s">
        <v>565</v>
      </c>
      <c r="G111" s="214" t="s">
        <v>159</v>
      </c>
      <c r="H111" s="215">
        <v>4.435</v>
      </c>
      <c r="I111" s="216"/>
      <c r="J111" s="217">
        <f>ROUND(I111*H111,2)</f>
        <v>0</v>
      </c>
      <c r="K111" s="213" t="s">
        <v>152</v>
      </c>
      <c r="L111" s="46"/>
      <c r="M111" s="218" t="s">
        <v>5</v>
      </c>
      <c r="N111" s="219" t="s">
        <v>40</v>
      </c>
      <c r="O111" s="47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AR111" s="24" t="s">
        <v>142</v>
      </c>
      <c r="AT111" s="24" t="s">
        <v>138</v>
      </c>
      <c r="AU111" s="24" t="s">
        <v>78</v>
      </c>
      <c r="AY111" s="24" t="s">
        <v>136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4" t="s">
        <v>76</v>
      </c>
      <c r="BK111" s="222">
        <f>ROUND(I111*H111,2)</f>
        <v>0</v>
      </c>
      <c r="BL111" s="24" t="s">
        <v>142</v>
      </c>
      <c r="BM111" s="24" t="s">
        <v>566</v>
      </c>
    </row>
    <row r="112" spans="2:47" s="1" customFormat="1" ht="13.5">
      <c r="B112" s="46"/>
      <c r="D112" s="223" t="s">
        <v>144</v>
      </c>
      <c r="F112" s="224" t="s">
        <v>565</v>
      </c>
      <c r="I112" s="225"/>
      <c r="L112" s="46"/>
      <c r="M112" s="226"/>
      <c r="N112" s="47"/>
      <c r="O112" s="47"/>
      <c r="P112" s="47"/>
      <c r="Q112" s="47"/>
      <c r="R112" s="47"/>
      <c r="S112" s="47"/>
      <c r="T112" s="85"/>
      <c r="AT112" s="24" t="s">
        <v>144</v>
      </c>
      <c r="AU112" s="24" t="s">
        <v>78</v>
      </c>
    </row>
    <row r="113" spans="2:47" s="1" customFormat="1" ht="13.5">
      <c r="B113" s="46"/>
      <c r="D113" s="223" t="s">
        <v>154</v>
      </c>
      <c r="F113" s="235" t="s">
        <v>567</v>
      </c>
      <c r="I113" s="225"/>
      <c r="L113" s="46"/>
      <c r="M113" s="226"/>
      <c r="N113" s="47"/>
      <c r="O113" s="47"/>
      <c r="P113" s="47"/>
      <c r="Q113" s="47"/>
      <c r="R113" s="47"/>
      <c r="S113" s="47"/>
      <c r="T113" s="85"/>
      <c r="AT113" s="24" t="s">
        <v>154</v>
      </c>
      <c r="AU113" s="24" t="s">
        <v>78</v>
      </c>
    </row>
    <row r="114" spans="2:47" s="1" customFormat="1" ht="13.5">
      <c r="B114" s="46"/>
      <c r="D114" s="223" t="s">
        <v>174</v>
      </c>
      <c r="F114" s="235" t="s">
        <v>568</v>
      </c>
      <c r="I114" s="225"/>
      <c r="L114" s="46"/>
      <c r="M114" s="226"/>
      <c r="N114" s="47"/>
      <c r="O114" s="47"/>
      <c r="P114" s="47"/>
      <c r="Q114" s="47"/>
      <c r="R114" s="47"/>
      <c r="S114" s="47"/>
      <c r="T114" s="85"/>
      <c r="AT114" s="24" t="s">
        <v>174</v>
      </c>
      <c r="AU114" s="24" t="s">
        <v>78</v>
      </c>
    </row>
    <row r="115" spans="2:51" s="12" customFormat="1" ht="13.5">
      <c r="B115" s="227"/>
      <c r="D115" s="223" t="s">
        <v>145</v>
      </c>
      <c r="E115" s="228" t="s">
        <v>5</v>
      </c>
      <c r="F115" s="229" t="s">
        <v>569</v>
      </c>
      <c r="H115" s="230">
        <v>4.435</v>
      </c>
      <c r="I115" s="231"/>
      <c r="L115" s="227"/>
      <c r="M115" s="232"/>
      <c r="N115" s="233"/>
      <c r="O115" s="233"/>
      <c r="P115" s="233"/>
      <c r="Q115" s="233"/>
      <c r="R115" s="233"/>
      <c r="S115" s="233"/>
      <c r="T115" s="234"/>
      <c r="AT115" s="228" t="s">
        <v>145</v>
      </c>
      <c r="AU115" s="228" t="s">
        <v>78</v>
      </c>
      <c r="AV115" s="12" t="s">
        <v>78</v>
      </c>
      <c r="AW115" s="12" t="s">
        <v>33</v>
      </c>
      <c r="AX115" s="12" t="s">
        <v>76</v>
      </c>
      <c r="AY115" s="228" t="s">
        <v>136</v>
      </c>
    </row>
    <row r="116" spans="2:63" s="11" customFormat="1" ht="29.85" customHeight="1">
      <c r="B116" s="197"/>
      <c r="D116" s="198" t="s">
        <v>68</v>
      </c>
      <c r="E116" s="208" t="s">
        <v>209</v>
      </c>
      <c r="F116" s="208" t="s">
        <v>370</v>
      </c>
      <c r="I116" s="200"/>
      <c r="J116" s="209">
        <f>BK116</f>
        <v>0</v>
      </c>
      <c r="L116" s="197"/>
      <c r="M116" s="202"/>
      <c r="N116" s="203"/>
      <c r="O116" s="203"/>
      <c r="P116" s="204">
        <f>SUM(P117:P120)</f>
        <v>0</v>
      </c>
      <c r="Q116" s="203"/>
      <c r="R116" s="204">
        <f>SUM(R117:R120)</f>
        <v>0</v>
      </c>
      <c r="S116" s="203"/>
      <c r="T116" s="205">
        <f>SUM(T117:T120)</f>
        <v>0</v>
      </c>
      <c r="AR116" s="198" t="s">
        <v>76</v>
      </c>
      <c r="AT116" s="206" t="s">
        <v>68</v>
      </c>
      <c r="AU116" s="206" t="s">
        <v>76</v>
      </c>
      <c r="AY116" s="198" t="s">
        <v>136</v>
      </c>
      <c r="BK116" s="207">
        <f>SUM(BK117:BK120)</f>
        <v>0</v>
      </c>
    </row>
    <row r="117" spans="2:65" s="1" customFormat="1" ht="16.5" customHeight="1">
      <c r="B117" s="210"/>
      <c r="C117" s="211" t="s">
        <v>195</v>
      </c>
      <c r="D117" s="211" t="s">
        <v>138</v>
      </c>
      <c r="E117" s="212" t="s">
        <v>570</v>
      </c>
      <c r="F117" s="213" t="s">
        <v>571</v>
      </c>
      <c r="G117" s="214" t="s">
        <v>572</v>
      </c>
      <c r="H117" s="215">
        <v>160</v>
      </c>
      <c r="I117" s="216"/>
      <c r="J117" s="217">
        <f>ROUND(I117*H117,2)</f>
        <v>0</v>
      </c>
      <c r="K117" s="213" t="s">
        <v>152</v>
      </c>
      <c r="L117" s="46"/>
      <c r="M117" s="218" t="s">
        <v>5</v>
      </c>
      <c r="N117" s="219" t="s">
        <v>40</v>
      </c>
      <c r="O117" s="47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AR117" s="24" t="s">
        <v>142</v>
      </c>
      <c r="AT117" s="24" t="s">
        <v>138</v>
      </c>
      <c r="AU117" s="24" t="s">
        <v>78</v>
      </c>
      <c r="AY117" s="24" t="s">
        <v>136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24" t="s">
        <v>76</v>
      </c>
      <c r="BK117" s="222">
        <f>ROUND(I117*H117,2)</f>
        <v>0</v>
      </c>
      <c r="BL117" s="24" t="s">
        <v>142</v>
      </c>
      <c r="BM117" s="24" t="s">
        <v>573</v>
      </c>
    </row>
    <row r="118" spans="2:47" s="1" customFormat="1" ht="13.5">
      <c r="B118" s="46"/>
      <c r="D118" s="223" t="s">
        <v>144</v>
      </c>
      <c r="F118" s="224" t="s">
        <v>571</v>
      </c>
      <c r="I118" s="225"/>
      <c r="L118" s="46"/>
      <c r="M118" s="226"/>
      <c r="N118" s="47"/>
      <c r="O118" s="47"/>
      <c r="P118" s="47"/>
      <c r="Q118" s="47"/>
      <c r="R118" s="47"/>
      <c r="S118" s="47"/>
      <c r="T118" s="85"/>
      <c r="AT118" s="24" t="s">
        <v>144</v>
      </c>
      <c r="AU118" s="24" t="s">
        <v>78</v>
      </c>
    </row>
    <row r="119" spans="2:47" s="1" customFormat="1" ht="13.5">
      <c r="B119" s="46"/>
      <c r="D119" s="223" t="s">
        <v>154</v>
      </c>
      <c r="F119" s="235" t="s">
        <v>574</v>
      </c>
      <c r="I119" s="225"/>
      <c r="L119" s="46"/>
      <c r="M119" s="226"/>
      <c r="N119" s="47"/>
      <c r="O119" s="47"/>
      <c r="P119" s="47"/>
      <c r="Q119" s="47"/>
      <c r="R119" s="47"/>
      <c r="S119" s="47"/>
      <c r="T119" s="85"/>
      <c r="AT119" s="24" t="s">
        <v>154</v>
      </c>
      <c r="AU119" s="24" t="s">
        <v>78</v>
      </c>
    </row>
    <row r="120" spans="2:51" s="12" customFormat="1" ht="13.5">
      <c r="B120" s="227"/>
      <c r="D120" s="223" t="s">
        <v>145</v>
      </c>
      <c r="E120" s="228" t="s">
        <v>5</v>
      </c>
      <c r="F120" s="229" t="s">
        <v>575</v>
      </c>
      <c r="H120" s="230">
        <v>160</v>
      </c>
      <c r="I120" s="231"/>
      <c r="L120" s="227"/>
      <c r="M120" s="232"/>
      <c r="N120" s="233"/>
      <c r="O120" s="233"/>
      <c r="P120" s="233"/>
      <c r="Q120" s="233"/>
      <c r="R120" s="233"/>
      <c r="S120" s="233"/>
      <c r="T120" s="234"/>
      <c r="AT120" s="228" t="s">
        <v>145</v>
      </c>
      <c r="AU120" s="228" t="s">
        <v>78</v>
      </c>
      <c r="AV120" s="12" t="s">
        <v>78</v>
      </c>
      <c r="AW120" s="12" t="s">
        <v>33</v>
      </c>
      <c r="AX120" s="12" t="s">
        <v>76</v>
      </c>
      <c r="AY120" s="228" t="s">
        <v>136</v>
      </c>
    </row>
    <row r="121" spans="2:63" s="11" customFormat="1" ht="37.4" customHeight="1">
      <c r="B121" s="197"/>
      <c r="D121" s="198" t="s">
        <v>68</v>
      </c>
      <c r="E121" s="199" t="s">
        <v>491</v>
      </c>
      <c r="F121" s="199" t="s">
        <v>492</v>
      </c>
      <c r="I121" s="200"/>
      <c r="J121" s="201">
        <f>BK121</f>
        <v>0</v>
      </c>
      <c r="L121" s="197"/>
      <c r="M121" s="202"/>
      <c r="N121" s="203"/>
      <c r="O121" s="203"/>
      <c r="P121" s="204">
        <f>SUM(P122:P124)</f>
        <v>0</v>
      </c>
      <c r="Q121" s="203"/>
      <c r="R121" s="204">
        <f>SUM(R122:R124)</f>
        <v>0</v>
      </c>
      <c r="S121" s="203"/>
      <c r="T121" s="205">
        <f>SUM(T122:T124)</f>
        <v>0</v>
      </c>
      <c r="AR121" s="198" t="s">
        <v>142</v>
      </c>
      <c r="AT121" s="206" t="s">
        <v>68</v>
      </c>
      <c r="AU121" s="206" t="s">
        <v>69</v>
      </c>
      <c r="AY121" s="198" t="s">
        <v>136</v>
      </c>
      <c r="BK121" s="207">
        <f>SUM(BK122:BK124)</f>
        <v>0</v>
      </c>
    </row>
    <row r="122" spans="2:65" s="1" customFormat="1" ht="16.5" customHeight="1">
      <c r="B122" s="210"/>
      <c r="C122" s="211" t="s">
        <v>200</v>
      </c>
      <c r="D122" s="211" t="s">
        <v>138</v>
      </c>
      <c r="E122" s="212" t="s">
        <v>139</v>
      </c>
      <c r="F122" s="213" t="s">
        <v>140</v>
      </c>
      <c r="G122" s="214" t="s">
        <v>141</v>
      </c>
      <c r="H122" s="215">
        <v>33.66</v>
      </c>
      <c r="I122" s="216"/>
      <c r="J122" s="217">
        <f>ROUND(I122*H122,2)</f>
        <v>0</v>
      </c>
      <c r="K122" s="213" t="s">
        <v>5</v>
      </c>
      <c r="L122" s="46"/>
      <c r="M122" s="218" t="s">
        <v>5</v>
      </c>
      <c r="N122" s="219" t="s">
        <v>40</v>
      </c>
      <c r="O122" s="47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4" t="s">
        <v>576</v>
      </c>
      <c r="AT122" s="24" t="s">
        <v>138</v>
      </c>
      <c r="AU122" s="24" t="s">
        <v>76</v>
      </c>
      <c r="AY122" s="24" t="s">
        <v>136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24" t="s">
        <v>76</v>
      </c>
      <c r="BK122" s="222">
        <f>ROUND(I122*H122,2)</f>
        <v>0</v>
      </c>
      <c r="BL122" s="24" t="s">
        <v>576</v>
      </c>
      <c r="BM122" s="24" t="s">
        <v>577</v>
      </c>
    </row>
    <row r="123" spans="2:47" s="1" customFormat="1" ht="13.5">
      <c r="B123" s="46"/>
      <c r="D123" s="223" t="s">
        <v>144</v>
      </c>
      <c r="F123" s="224" t="s">
        <v>578</v>
      </c>
      <c r="I123" s="225"/>
      <c r="L123" s="46"/>
      <c r="M123" s="226"/>
      <c r="N123" s="47"/>
      <c r="O123" s="47"/>
      <c r="P123" s="47"/>
      <c r="Q123" s="47"/>
      <c r="R123" s="47"/>
      <c r="S123" s="47"/>
      <c r="T123" s="85"/>
      <c r="AT123" s="24" t="s">
        <v>144</v>
      </c>
      <c r="AU123" s="24" t="s">
        <v>76</v>
      </c>
    </row>
    <row r="124" spans="2:51" s="12" customFormat="1" ht="13.5">
      <c r="B124" s="227"/>
      <c r="D124" s="223" t="s">
        <v>145</v>
      </c>
      <c r="E124" s="228" t="s">
        <v>5</v>
      </c>
      <c r="F124" s="229" t="s">
        <v>579</v>
      </c>
      <c r="H124" s="230">
        <v>33.66</v>
      </c>
      <c r="I124" s="231"/>
      <c r="L124" s="227"/>
      <c r="M124" s="243"/>
      <c r="N124" s="244"/>
      <c r="O124" s="244"/>
      <c r="P124" s="244"/>
      <c r="Q124" s="244"/>
      <c r="R124" s="244"/>
      <c r="S124" s="244"/>
      <c r="T124" s="245"/>
      <c r="AT124" s="228" t="s">
        <v>145</v>
      </c>
      <c r="AU124" s="228" t="s">
        <v>76</v>
      </c>
      <c r="AV124" s="12" t="s">
        <v>78</v>
      </c>
      <c r="AW124" s="12" t="s">
        <v>33</v>
      </c>
      <c r="AX124" s="12" t="s">
        <v>76</v>
      </c>
      <c r="AY124" s="228" t="s">
        <v>136</v>
      </c>
    </row>
    <row r="125" spans="2:12" s="1" customFormat="1" ht="6.95" customHeight="1">
      <c r="B125" s="67"/>
      <c r="C125" s="68"/>
      <c r="D125" s="68"/>
      <c r="E125" s="68"/>
      <c r="F125" s="68"/>
      <c r="G125" s="68"/>
      <c r="H125" s="68"/>
      <c r="I125" s="162"/>
      <c r="J125" s="68"/>
      <c r="K125" s="68"/>
      <c r="L125" s="46"/>
    </row>
  </sheetData>
  <autoFilter ref="C82:K124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3"/>
      <c r="C1" s="133"/>
      <c r="D1" s="134" t="s">
        <v>1</v>
      </c>
      <c r="E1" s="133"/>
      <c r="F1" s="135" t="s">
        <v>99</v>
      </c>
      <c r="G1" s="135" t="s">
        <v>100</v>
      </c>
      <c r="H1" s="135"/>
      <c r="I1" s="136"/>
      <c r="J1" s="135" t="s">
        <v>101</v>
      </c>
      <c r="K1" s="134" t="s">
        <v>102</v>
      </c>
      <c r="L1" s="135" t="s">
        <v>103</v>
      </c>
      <c r="M1" s="135"/>
      <c r="N1" s="135"/>
      <c r="O1" s="135"/>
      <c r="P1" s="135"/>
      <c r="Q1" s="135"/>
      <c r="R1" s="135"/>
      <c r="S1" s="135"/>
      <c r="T1" s="13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78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3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II/272 Starý Vestec, přeložka silnice - PD</v>
      </c>
      <c r="F7" s="40"/>
      <c r="G7" s="40"/>
      <c r="H7" s="40"/>
      <c r="I7" s="138"/>
      <c r="J7" s="29"/>
      <c r="K7" s="31"/>
    </row>
    <row r="8" spans="2:11" s="1" customFormat="1" ht="13.5">
      <c r="B8" s="46"/>
      <c r="C8" s="47"/>
      <c r="D8" s="40" t="s">
        <v>105</v>
      </c>
      <c r="E8" s="47"/>
      <c r="F8" s="47"/>
      <c r="G8" s="47"/>
      <c r="H8" s="47"/>
      <c r="I8" s="140"/>
      <c r="J8" s="47"/>
      <c r="K8" s="51"/>
    </row>
    <row r="9" spans="2:11" s="1" customFormat="1" ht="36.95" customHeight="1">
      <c r="B9" s="46"/>
      <c r="C9" s="47"/>
      <c r="D9" s="47"/>
      <c r="E9" s="141" t="s">
        <v>580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4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2" t="s">
        <v>25</v>
      </c>
      <c r="J12" s="143" t="str">
        <f>'Rekapitulace stavby'!AN8</f>
        <v>12. 11. 2018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2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2" t="s">
        <v>29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0"/>
      <c r="J16" s="47"/>
      <c r="K16" s="51"/>
    </row>
    <row r="17" spans="2:11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2" t="s">
        <v>29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0"/>
      <c r="J19" s="47"/>
      <c r="K19" s="51"/>
    </row>
    <row r="20" spans="2:11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2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2" t="s">
        <v>29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0"/>
      <c r="J22" s="47"/>
      <c r="K22" s="51"/>
    </row>
    <row r="23" spans="2:11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0"/>
      <c r="J23" s="47"/>
      <c r="K23" s="51"/>
    </row>
    <row r="24" spans="2:11" s="7" customFormat="1" ht="16.5" customHeight="1">
      <c r="B24" s="144"/>
      <c r="C24" s="145"/>
      <c r="D24" s="145"/>
      <c r="E24" s="44" t="s">
        <v>5</v>
      </c>
      <c r="F24" s="44"/>
      <c r="G24" s="44"/>
      <c r="H24" s="44"/>
      <c r="I24" s="146"/>
      <c r="J24" s="145"/>
      <c r="K24" s="14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48"/>
      <c r="J26" s="82"/>
      <c r="K26" s="149"/>
    </row>
    <row r="27" spans="2:11" s="1" customFormat="1" ht="25.4" customHeight="1">
      <c r="B27" s="46"/>
      <c r="C27" s="47"/>
      <c r="D27" s="150" t="s">
        <v>35</v>
      </c>
      <c r="E27" s="47"/>
      <c r="F27" s="47"/>
      <c r="G27" s="47"/>
      <c r="H27" s="47"/>
      <c r="I27" s="140"/>
      <c r="J27" s="151">
        <f>ROUND(J78,2)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48"/>
      <c r="J28" s="82"/>
      <c r="K28" s="149"/>
    </row>
    <row r="29" spans="2:11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2" t="s">
        <v>36</v>
      </c>
      <c r="J29" s="52" t="s">
        <v>38</v>
      </c>
      <c r="K29" s="51"/>
    </row>
    <row r="30" spans="2:11" s="1" customFormat="1" ht="14.4" customHeight="1">
      <c r="B30" s="46"/>
      <c r="C30" s="47"/>
      <c r="D30" s="55" t="s">
        <v>39</v>
      </c>
      <c r="E30" s="55" t="s">
        <v>40</v>
      </c>
      <c r="F30" s="153">
        <f>ROUND(SUM(BE78:BE83),2)</f>
        <v>0</v>
      </c>
      <c r="G30" s="47"/>
      <c r="H30" s="47"/>
      <c r="I30" s="154">
        <v>0.21</v>
      </c>
      <c r="J30" s="153">
        <f>ROUND(ROUND((SUM(BE78:BE83)),2)*I30,2)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41</v>
      </c>
      <c r="F31" s="153">
        <f>ROUND(SUM(BF78:BF83),2)</f>
        <v>0</v>
      </c>
      <c r="G31" s="47"/>
      <c r="H31" s="47"/>
      <c r="I31" s="154">
        <v>0.15</v>
      </c>
      <c r="J31" s="153">
        <f>ROUND(ROUND((SUM(BF78:BF83)),2)*I31,2)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42</v>
      </c>
      <c r="F32" s="153">
        <f>ROUND(SUM(BG78:BG83),2)</f>
        <v>0</v>
      </c>
      <c r="G32" s="47"/>
      <c r="H32" s="47"/>
      <c r="I32" s="154">
        <v>0.21</v>
      </c>
      <c r="J32" s="15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43</v>
      </c>
      <c r="F33" s="153">
        <f>ROUND(SUM(BH78:BH83),2)</f>
        <v>0</v>
      </c>
      <c r="G33" s="47"/>
      <c r="H33" s="47"/>
      <c r="I33" s="154">
        <v>0.15</v>
      </c>
      <c r="J33" s="15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53">
        <f>ROUND(SUM(BI78:BI83),2)</f>
        <v>0</v>
      </c>
      <c r="G34" s="47"/>
      <c r="H34" s="47"/>
      <c r="I34" s="154">
        <v>0</v>
      </c>
      <c r="J34" s="15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0"/>
      <c r="J35" s="47"/>
      <c r="K35" s="51"/>
    </row>
    <row r="36" spans="2:11" s="1" customFormat="1" ht="25.4" customHeight="1">
      <c r="B36" s="46"/>
      <c r="C36" s="155"/>
      <c r="D36" s="156" t="s">
        <v>45</v>
      </c>
      <c r="E36" s="88"/>
      <c r="F36" s="88"/>
      <c r="G36" s="157" t="s">
        <v>46</v>
      </c>
      <c r="H36" s="158" t="s">
        <v>47</v>
      </c>
      <c r="I36" s="159"/>
      <c r="J36" s="160">
        <f>SUM(J27:J34)</f>
        <v>0</v>
      </c>
      <c r="K36" s="16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63"/>
      <c r="J41" s="71"/>
      <c r="K41" s="164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16.5" customHeight="1">
      <c r="B45" s="46"/>
      <c r="C45" s="47"/>
      <c r="D45" s="47"/>
      <c r="E45" s="139" t="str">
        <f>E7</f>
        <v>II/272 Starý Vestec, přeložka silnice - PD</v>
      </c>
      <c r="F45" s="40"/>
      <c r="G45" s="40"/>
      <c r="H45" s="40"/>
      <c r="I45" s="140"/>
      <c r="J45" s="47"/>
      <c r="K45" s="51"/>
    </row>
    <row r="46" spans="2:11" s="1" customFormat="1" ht="14.4" customHeight="1">
      <c r="B46" s="46"/>
      <c r="C46" s="40" t="s">
        <v>105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7.25" customHeight="1">
      <c r="B47" s="46"/>
      <c r="C47" s="47"/>
      <c r="D47" s="47"/>
      <c r="E47" s="141" t="str">
        <f>E9</f>
        <v>SO 401 - Přeložka VO</v>
      </c>
      <c r="F47" s="47"/>
      <c r="G47" s="47"/>
      <c r="H47" s="47"/>
      <c r="I47" s="14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2" t="s">
        <v>25</v>
      </c>
      <c r="J49" s="143" t="str">
        <f>IF(J12="","",J12)</f>
        <v>12. 11. 2018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2" t="s">
        <v>32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0"/>
      <c r="J52" s="16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0"/>
      <c r="J53" s="47"/>
      <c r="K53" s="51"/>
    </row>
    <row r="54" spans="2:11" s="1" customFormat="1" ht="29.25" customHeight="1">
      <c r="B54" s="46"/>
      <c r="C54" s="166" t="s">
        <v>110</v>
      </c>
      <c r="D54" s="155"/>
      <c r="E54" s="155"/>
      <c r="F54" s="155"/>
      <c r="G54" s="155"/>
      <c r="H54" s="155"/>
      <c r="I54" s="167"/>
      <c r="J54" s="168" t="s">
        <v>111</v>
      </c>
      <c r="K54" s="16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0"/>
      <c r="J55" s="47"/>
      <c r="K55" s="51"/>
    </row>
    <row r="56" spans="2:47" s="1" customFormat="1" ht="29.25" customHeight="1">
      <c r="B56" s="46"/>
      <c r="C56" s="170" t="s">
        <v>112</v>
      </c>
      <c r="D56" s="47"/>
      <c r="E56" s="47"/>
      <c r="F56" s="47"/>
      <c r="G56" s="47"/>
      <c r="H56" s="47"/>
      <c r="I56" s="140"/>
      <c r="J56" s="151">
        <f>J78</f>
        <v>0</v>
      </c>
      <c r="K56" s="51"/>
      <c r="AU56" s="24" t="s">
        <v>113</v>
      </c>
    </row>
    <row r="57" spans="2:11" s="8" customFormat="1" ht="24.95" customHeight="1">
      <c r="B57" s="171"/>
      <c r="C57" s="172"/>
      <c r="D57" s="173" t="s">
        <v>581</v>
      </c>
      <c r="E57" s="174"/>
      <c r="F57" s="174"/>
      <c r="G57" s="174"/>
      <c r="H57" s="174"/>
      <c r="I57" s="175"/>
      <c r="J57" s="176">
        <f>J79</f>
        <v>0</v>
      </c>
      <c r="K57" s="177"/>
    </row>
    <row r="58" spans="2:11" s="9" customFormat="1" ht="19.9" customHeight="1">
      <c r="B58" s="178"/>
      <c r="C58" s="179"/>
      <c r="D58" s="180" t="s">
        <v>582</v>
      </c>
      <c r="E58" s="181"/>
      <c r="F58" s="181"/>
      <c r="G58" s="181"/>
      <c r="H58" s="181"/>
      <c r="I58" s="182"/>
      <c r="J58" s="183">
        <f>J80</f>
        <v>0</v>
      </c>
      <c r="K58" s="184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0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2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3"/>
      <c r="J64" s="71"/>
      <c r="K64" s="71"/>
      <c r="L64" s="46"/>
    </row>
    <row r="65" spans="2:12" s="1" customFormat="1" ht="36.95" customHeight="1">
      <c r="B65" s="46"/>
      <c r="C65" s="72" t="s">
        <v>120</v>
      </c>
      <c r="L65" s="46"/>
    </row>
    <row r="66" spans="2:12" s="1" customFormat="1" ht="6.95" customHeight="1">
      <c r="B66" s="46"/>
      <c r="L66" s="46"/>
    </row>
    <row r="67" spans="2:12" s="1" customFormat="1" ht="14.4" customHeight="1">
      <c r="B67" s="46"/>
      <c r="C67" s="74" t="s">
        <v>19</v>
      </c>
      <c r="L67" s="46"/>
    </row>
    <row r="68" spans="2:12" s="1" customFormat="1" ht="16.5" customHeight="1">
      <c r="B68" s="46"/>
      <c r="E68" s="185" t="str">
        <f>E7</f>
        <v>II/272 Starý Vestec, přeložka silnice - PD</v>
      </c>
      <c r="F68" s="74"/>
      <c r="G68" s="74"/>
      <c r="H68" s="74"/>
      <c r="L68" s="46"/>
    </row>
    <row r="69" spans="2:12" s="1" customFormat="1" ht="14.4" customHeight="1">
      <c r="B69" s="46"/>
      <c r="C69" s="74" t="s">
        <v>105</v>
      </c>
      <c r="L69" s="46"/>
    </row>
    <row r="70" spans="2:12" s="1" customFormat="1" ht="17.25" customHeight="1">
      <c r="B70" s="46"/>
      <c r="E70" s="77" t="str">
        <f>E9</f>
        <v>SO 401 - Přeložka VO</v>
      </c>
      <c r="F70" s="1"/>
      <c r="G70" s="1"/>
      <c r="H70" s="1"/>
      <c r="L70" s="46"/>
    </row>
    <row r="71" spans="2:12" s="1" customFormat="1" ht="6.95" customHeight="1">
      <c r="B71" s="46"/>
      <c r="L71" s="46"/>
    </row>
    <row r="72" spans="2:12" s="1" customFormat="1" ht="18" customHeight="1">
      <c r="B72" s="46"/>
      <c r="C72" s="74" t="s">
        <v>23</v>
      </c>
      <c r="F72" s="186" t="str">
        <f>F12</f>
        <v xml:space="preserve"> </v>
      </c>
      <c r="I72" s="187" t="s">
        <v>25</v>
      </c>
      <c r="J72" s="79" t="str">
        <f>IF(J12="","",J12)</f>
        <v>12. 11. 2018</v>
      </c>
      <c r="L72" s="46"/>
    </row>
    <row r="73" spans="2:12" s="1" customFormat="1" ht="6.95" customHeight="1">
      <c r="B73" s="46"/>
      <c r="L73" s="46"/>
    </row>
    <row r="74" spans="2:12" s="1" customFormat="1" ht="13.5">
      <c r="B74" s="46"/>
      <c r="C74" s="74" t="s">
        <v>27</v>
      </c>
      <c r="F74" s="186" t="str">
        <f>E15</f>
        <v xml:space="preserve"> </v>
      </c>
      <c r="I74" s="187" t="s">
        <v>32</v>
      </c>
      <c r="J74" s="186" t="str">
        <f>E21</f>
        <v xml:space="preserve"> </v>
      </c>
      <c r="L74" s="46"/>
    </row>
    <row r="75" spans="2:12" s="1" customFormat="1" ht="14.4" customHeight="1">
      <c r="B75" s="46"/>
      <c r="C75" s="74" t="s">
        <v>30</v>
      </c>
      <c r="F75" s="186" t="str">
        <f>IF(E18="","",E18)</f>
        <v/>
      </c>
      <c r="L75" s="46"/>
    </row>
    <row r="76" spans="2:12" s="1" customFormat="1" ht="10.3" customHeight="1">
      <c r="B76" s="46"/>
      <c r="L76" s="46"/>
    </row>
    <row r="77" spans="2:20" s="10" customFormat="1" ht="29.25" customHeight="1">
      <c r="B77" s="188"/>
      <c r="C77" s="189" t="s">
        <v>121</v>
      </c>
      <c r="D77" s="190" t="s">
        <v>54</v>
      </c>
      <c r="E77" s="190" t="s">
        <v>50</v>
      </c>
      <c r="F77" s="190" t="s">
        <v>122</v>
      </c>
      <c r="G77" s="190" t="s">
        <v>123</v>
      </c>
      <c r="H77" s="190" t="s">
        <v>124</v>
      </c>
      <c r="I77" s="191" t="s">
        <v>125</v>
      </c>
      <c r="J77" s="190" t="s">
        <v>111</v>
      </c>
      <c r="K77" s="192" t="s">
        <v>126</v>
      </c>
      <c r="L77" s="188"/>
      <c r="M77" s="92" t="s">
        <v>127</v>
      </c>
      <c r="N77" s="93" t="s">
        <v>39</v>
      </c>
      <c r="O77" s="93" t="s">
        <v>128</v>
      </c>
      <c r="P77" s="93" t="s">
        <v>129</v>
      </c>
      <c r="Q77" s="93" t="s">
        <v>130</v>
      </c>
      <c r="R77" s="93" t="s">
        <v>131</v>
      </c>
      <c r="S77" s="93" t="s">
        <v>132</v>
      </c>
      <c r="T77" s="94" t="s">
        <v>133</v>
      </c>
    </row>
    <row r="78" spans="2:63" s="1" customFormat="1" ht="29.25" customHeight="1">
      <c r="B78" s="46"/>
      <c r="C78" s="96" t="s">
        <v>112</v>
      </c>
      <c r="J78" s="193">
        <f>BK78</f>
        <v>0</v>
      </c>
      <c r="L78" s="46"/>
      <c r="M78" s="95"/>
      <c r="N78" s="82"/>
      <c r="O78" s="82"/>
      <c r="P78" s="194">
        <f>P79</f>
        <v>0</v>
      </c>
      <c r="Q78" s="82"/>
      <c r="R78" s="194">
        <f>R79</f>
        <v>0</v>
      </c>
      <c r="S78" s="82"/>
      <c r="T78" s="195">
        <f>T79</f>
        <v>0</v>
      </c>
      <c r="AT78" s="24" t="s">
        <v>68</v>
      </c>
      <c r="AU78" s="24" t="s">
        <v>113</v>
      </c>
      <c r="BK78" s="196">
        <f>BK79</f>
        <v>0</v>
      </c>
    </row>
    <row r="79" spans="2:63" s="11" customFormat="1" ht="37.4" customHeight="1">
      <c r="B79" s="197"/>
      <c r="D79" s="198" t="s">
        <v>68</v>
      </c>
      <c r="E79" s="199" t="s">
        <v>583</v>
      </c>
      <c r="F79" s="199" t="s">
        <v>584</v>
      </c>
      <c r="I79" s="200"/>
      <c r="J79" s="201">
        <f>BK79</f>
        <v>0</v>
      </c>
      <c r="L79" s="197"/>
      <c r="M79" s="202"/>
      <c r="N79" s="203"/>
      <c r="O79" s="203"/>
      <c r="P79" s="204">
        <f>P80</f>
        <v>0</v>
      </c>
      <c r="Q79" s="203"/>
      <c r="R79" s="204">
        <f>R80</f>
        <v>0</v>
      </c>
      <c r="S79" s="203"/>
      <c r="T79" s="205">
        <f>T80</f>
        <v>0</v>
      </c>
      <c r="AR79" s="198" t="s">
        <v>78</v>
      </c>
      <c r="AT79" s="206" t="s">
        <v>68</v>
      </c>
      <c r="AU79" s="206" t="s">
        <v>69</v>
      </c>
      <c r="AY79" s="198" t="s">
        <v>136</v>
      </c>
      <c r="BK79" s="207">
        <f>BK80</f>
        <v>0</v>
      </c>
    </row>
    <row r="80" spans="2:63" s="11" customFormat="1" ht="19.9" customHeight="1">
      <c r="B80" s="197"/>
      <c r="D80" s="198" t="s">
        <v>68</v>
      </c>
      <c r="E80" s="208" t="s">
        <v>585</v>
      </c>
      <c r="F80" s="208" t="s">
        <v>586</v>
      </c>
      <c r="I80" s="200"/>
      <c r="J80" s="209">
        <f>BK80</f>
        <v>0</v>
      </c>
      <c r="L80" s="197"/>
      <c r="M80" s="202"/>
      <c r="N80" s="203"/>
      <c r="O80" s="203"/>
      <c r="P80" s="204">
        <f>SUM(P81:P83)</f>
        <v>0</v>
      </c>
      <c r="Q80" s="203"/>
      <c r="R80" s="204">
        <f>SUM(R81:R83)</f>
        <v>0</v>
      </c>
      <c r="S80" s="203"/>
      <c r="T80" s="205">
        <f>SUM(T81:T83)</f>
        <v>0</v>
      </c>
      <c r="AR80" s="198" t="s">
        <v>78</v>
      </c>
      <c r="AT80" s="206" t="s">
        <v>68</v>
      </c>
      <c r="AU80" s="206" t="s">
        <v>76</v>
      </c>
      <c r="AY80" s="198" t="s">
        <v>136</v>
      </c>
      <c r="BK80" s="207">
        <f>SUM(BK81:BK83)</f>
        <v>0</v>
      </c>
    </row>
    <row r="81" spans="2:65" s="1" customFormat="1" ht="16.5" customHeight="1">
      <c r="B81" s="210"/>
      <c r="C81" s="211" t="s">
        <v>76</v>
      </c>
      <c r="D81" s="211" t="s">
        <v>138</v>
      </c>
      <c r="E81" s="212" t="s">
        <v>587</v>
      </c>
      <c r="F81" s="213" t="s">
        <v>588</v>
      </c>
      <c r="G81" s="214" t="s">
        <v>212</v>
      </c>
      <c r="H81" s="215">
        <v>1</v>
      </c>
      <c r="I81" s="216"/>
      <c r="J81" s="217">
        <f>ROUND(I81*H81,2)</f>
        <v>0</v>
      </c>
      <c r="K81" s="213" t="s">
        <v>5</v>
      </c>
      <c r="L81" s="46"/>
      <c r="M81" s="218" t="s">
        <v>5</v>
      </c>
      <c r="N81" s="219" t="s">
        <v>40</v>
      </c>
      <c r="O81" s="47"/>
      <c r="P81" s="220">
        <f>O81*H81</f>
        <v>0</v>
      </c>
      <c r="Q81" s="220">
        <v>0</v>
      </c>
      <c r="R81" s="220">
        <f>Q81*H81</f>
        <v>0</v>
      </c>
      <c r="S81" s="220">
        <v>0</v>
      </c>
      <c r="T81" s="221">
        <f>S81*H81</f>
        <v>0</v>
      </c>
      <c r="AR81" s="24" t="s">
        <v>258</v>
      </c>
      <c r="AT81" s="24" t="s">
        <v>138</v>
      </c>
      <c r="AU81" s="24" t="s">
        <v>78</v>
      </c>
      <c r="AY81" s="24" t="s">
        <v>136</v>
      </c>
      <c r="BE81" s="222">
        <f>IF(N81="základní",J81,0)</f>
        <v>0</v>
      </c>
      <c r="BF81" s="222">
        <f>IF(N81="snížená",J81,0)</f>
        <v>0</v>
      </c>
      <c r="BG81" s="222">
        <f>IF(N81="zákl. přenesená",J81,0)</f>
        <v>0</v>
      </c>
      <c r="BH81" s="222">
        <f>IF(N81="sníž. přenesená",J81,0)</f>
        <v>0</v>
      </c>
      <c r="BI81" s="222">
        <f>IF(N81="nulová",J81,0)</f>
        <v>0</v>
      </c>
      <c r="BJ81" s="24" t="s">
        <v>76</v>
      </c>
      <c r="BK81" s="222">
        <f>ROUND(I81*H81,2)</f>
        <v>0</v>
      </c>
      <c r="BL81" s="24" t="s">
        <v>258</v>
      </c>
      <c r="BM81" s="24" t="s">
        <v>589</v>
      </c>
    </row>
    <row r="82" spans="2:47" s="1" customFormat="1" ht="13.5">
      <c r="B82" s="46"/>
      <c r="D82" s="223" t="s">
        <v>144</v>
      </c>
      <c r="F82" s="224" t="s">
        <v>590</v>
      </c>
      <c r="I82" s="225"/>
      <c r="L82" s="46"/>
      <c r="M82" s="226"/>
      <c r="N82" s="47"/>
      <c r="O82" s="47"/>
      <c r="P82" s="47"/>
      <c r="Q82" s="47"/>
      <c r="R82" s="47"/>
      <c r="S82" s="47"/>
      <c r="T82" s="85"/>
      <c r="AT82" s="24" t="s">
        <v>144</v>
      </c>
      <c r="AU82" s="24" t="s">
        <v>78</v>
      </c>
    </row>
    <row r="83" spans="2:47" s="1" customFormat="1" ht="13.5">
      <c r="B83" s="46"/>
      <c r="D83" s="223" t="s">
        <v>154</v>
      </c>
      <c r="F83" s="235" t="s">
        <v>591</v>
      </c>
      <c r="I83" s="225"/>
      <c r="L83" s="46"/>
      <c r="M83" s="246"/>
      <c r="N83" s="247"/>
      <c r="O83" s="247"/>
      <c r="P83" s="247"/>
      <c r="Q83" s="247"/>
      <c r="R83" s="247"/>
      <c r="S83" s="247"/>
      <c r="T83" s="248"/>
      <c r="AT83" s="24" t="s">
        <v>154</v>
      </c>
      <c r="AU83" s="24" t="s">
        <v>78</v>
      </c>
    </row>
    <row r="84" spans="2:12" s="1" customFormat="1" ht="6.95" customHeight="1">
      <c r="B84" s="67"/>
      <c r="C84" s="68"/>
      <c r="D84" s="68"/>
      <c r="E84" s="68"/>
      <c r="F84" s="68"/>
      <c r="G84" s="68"/>
      <c r="H84" s="68"/>
      <c r="I84" s="162"/>
      <c r="J84" s="68"/>
      <c r="K84" s="68"/>
      <c r="L84" s="46"/>
    </row>
  </sheetData>
  <autoFilter ref="C77:K83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3"/>
      <c r="C1" s="133"/>
      <c r="D1" s="134" t="s">
        <v>1</v>
      </c>
      <c r="E1" s="133"/>
      <c r="F1" s="135" t="s">
        <v>99</v>
      </c>
      <c r="G1" s="135" t="s">
        <v>100</v>
      </c>
      <c r="H1" s="135"/>
      <c r="I1" s="136"/>
      <c r="J1" s="135" t="s">
        <v>101</v>
      </c>
      <c r="K1" s="134" t="s">
        <v>102</v>
      </c>
      <c r="L1" s="135" t="s">
        <v>103</v>
      </c>
      <c r="M1" s="135"/>
      <c r="N1" s="135"/>
      <c r="O1" s="135"/>
      <c r="P1" s="135"/>
      <c r="Q1" s="135"/>
      <c r="R1" s="135"/>
      <c r="S1" s="135"/>
      <c r="T1" s="13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37"/>
      <c r="J3" s="26"/>
      <c r="K3" s="27"/>
      <c r="AT3" s="24" t="s">
        <v>78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38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38"/>
      <c r="J5" s="29"/>
      <c r="K5" s="31"/>
    </row>
    <row r="6" spans="2:11" ht="13.5">
      <c r="B6" s="28"/>
      <c r="C6" s="29"/>
      <c r="D6" s="40" t="s">
        <v>19</v>
      </c>
      <c r="E6" s="29"/>
      <c r="F6" s="29"/>
      <c r="G6" s="29"/>
      <c r="H6" s="29"/>
      <c r="I6" s="138"/>
      <c r="J6" s="29"/>
      <c r="K6" s="31"/>
    </row>
    <row r="7" spans="2:11" ht="16.5" customHeight="1">
      <c r="B7" s="28"/>
      <c r="C7" s="29"/>
      <c r="D7" s="29"/>
      <c r="E7" s="139" t="str">
        <f>'Rekapitulace stavby'!K6</f>
        <v>II/272 Starý Vestec, přeložka silnice - PD</v>
      </c>
      <c r="F7" s="40"/>
      <c r="G7" s="40"/>
      <c r="H7" s="40"/>
      <c r="I7" s="138"/>
      <c r="J7" s="29"/>
      <c r="K7" s="31"/>
    </row>
    <row r="8" spans="2:11" s="1" customFormat="1" ht="13.5">
      <c r="B8" s="46"/>
      <c r="C8" s="47"/>
      <c r="D8" s="40" t="s">
        <v>105</v>
      </c>
      <c r="E8" s="47"/>
      <c r="F8" s="47"/>
      <c r="G8" s="47"/>
      <c r="H8" s="47"/>
      <c r="I8" s="140"/>
      <c r="J8" s="47"/>
      <c r="K8" s="51"/>
    </row>
    <row r="9" spans="2:11" s="1" customFormat="1" ht="36.95" customHeight="1">
      <c r="B9" s="46"/>
      <c r="C9" s="47"/>
      <c r="D9" s="47"/>
      <c r="E9" s="141" t="s">
        <v>592</v>
      </c>
      <c r="F9" s="47"/>
      <c r="G9" s="47"/>
      <c r="H9" s="47"/>
      <c r="I9" s="140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0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5</v>
      </c>
      <c r="G11" s="47"/>
      <c r="H11" s="47"/>
      <c r="I11" s="142" t="s">
        <v>22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2" t="s">
        <v>25</v>
      </c>
      <c r="J12" s="143" t="str">
        <f>'Rekapitulace stavby'!AN8</f>
        <v>12. 11. 2018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0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2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2" t="s">
        <v>29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0"/>
      <c r="J16" s="47"/>
      <c r="K16" s="51"/>
    </row>
    <row r="17" spans="2:11" s="1" customFormat="1" ht="14.4" customHeight="1">
      <c r="B17" s="46"/>
      <c r="C17" s="47"/>
      <c r="D17" s="40" t="s">
        <v>30</v>
      </c>
      <c r="E17" s="47"/>
      <c r="F17" s="47"/>
      <c r="G17" s="47"/>
      <c r="H17" s="47"/>
      <c r="I17" s="142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2" t="s">
        <v>29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0"/>
      <c r="J19" s="47"/>
      <c r="K19" s="51"/>
    </row>
    <row r="20" spans="2:11" s="1" customFormat="1" ht="14.4" customHeight="1">
      <c r="B20" s="46"/>
      <c r="C20" s="47"/>
      <c r="D20" s="40" t="s">
        <v>32</v>
      </c>
      <c r="E20" s="47"/>
      <c r="F20" s="47"/>
      <c r="G20" s="47"/>
      <c r="H20" s="47"/>
      <c r="I20" s="142" t="s">
        <v>28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 xml:space="preserve"> </v>
      </c>
      <c r="F21" s="47"/>
      <c r="G21" s="47"/>
      <c r="H21" s="47"/>
      <c r="I21" s="142" t="s">
        <v>29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0"/>
      <c r="J22" s="47"/>
      <c r="K22" s="51"/>
    </row>
    <row r="23" spans="2:11" s="1" customFormat="1" ht="14.4" customHeight="1">
      <c r="B23" s="46"/>
      <c r="C23" s="47"/>
      <c r="D23" s="40" t="s">
        <v>34</v>
      </c>
      <c r="E23" s="47"/>
      <c r="F23" s="47"/>
      <c r="G23" s="47"/>
      <c r="H23" s="47"/>
      <c r="I23" s="140"/>
      <c r="J23" s="47"/>
      <c r="K23" s="51"/>
    </row>
    <row r="24" spans="2:11" s="7" customFormat="1" ht="16.5" customHeight="1">
      <c r="B24" s="144"/>
      <c r="C24" s="145"/>
      <c r="D24" s="145"/>
      <c r="E24" s="44" t="s">
        <v>5</v>
      </c>
      <c r="F24" s="44"/>
      <c r="G24" s="44"/>
      <c r="H24" s="44"/>
      <c r="I24" s="146"/>
      <c r="J24" s="145"/>
      <c r="K24" s="147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0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48"/>
      <c r="J26" s="82"/>
      <c r="K26" s="149"/>
    </row>
    <row r="27" spans="2:11" s="1" customFormat="1" ht="25.4" customHeight="1">
      <c r="B27" s="46"/>
      <c r="C27" s="47"/>
      <c r="D27" s="150" t="s">
        <v>35</v>
      </c>
      <c r="E27" s="47"/>
      <c r="F27" s="47"/>
      <c r="G27" s="47"/>
      <c r="H27" s="47"/>
      <c r="I27" s="140"/>
      <c r="J27" s="151">
        <f>ROUND(J77,2)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48"/>
      <c r="J28" s="82"/>
      <c r="K28" s="149"/>
    </row>
    <row r="29" spans="2:11" s="1" customFormat="1" ht="14.4" customHeight="1">
      <c r="B29" s="46"/>
      <c r="C29" s="47"/>
      <c r="D29" s="47"/>
      <c r="E29" s="47"/>
      <c r="F29" s="52" t="s">
        <v>37</v>
      </c>
      <c r="G29" s="47"/>
      <c r="H29" s="47"/>
      <c r="I29" s="152" t="s">
        <v>36</v>
      </c>
      <c r="J29" s="52" t="s">
        <v>38</v>
      </c>
      <c r="K29" s="51"/>
    </row>
    <row r="30" spans="2:11" s="1" customFormat="1" ht="14.4" customHeight="1">
      <c r="B30" s="46"/>
      <c r="C30" s="47"/>
      <c r="D30" s="55" t="s">
        <v>39</v>
      </c>
      <c r="E30" s="55" t="s">
        <v>40</v>
      </c>
      <c r="F30" s="153">
        <f>ROUND(SUM(BE77:BE100),2)</f>
        <v>0</v>
      </c>
      <c r="G30" s="47"/>
      <c r="H30" s="47"/>
      <c r="I30" s="154">
        <v>0.21</v>
      </c>
      <c r="J30" s="153">
        <f>ROUND(ROUND((SUM(BE77:BE100)),2)*I30,2)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41</v>
      </c>
      <c r="F31" s="153">
        <f>ROUND(SUM(BF77:BF100),2)</f>
        <v>0</v>
      </c>
      <c r="G31" s="47"/>
      <c r="H31" s="47"/>
      <c r="I31" s="154">
        <v>0.15</v>
      </c>
      <c r="J31" s="153">
        <f>ROUND(ROUND((SUM(BF77:BF100)),2)*I31,2)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42</v>
      </c>
      <c r="F32" s="153">
        <f>ROUND(SUM(BG77:BG100),2)</f>
        <v>0</v>
      </c>
      <c r="G32" s="47"/>
      <c r="H32" s="47"/>
      <c r="I32" s="154">
        <v>0.21</v>
      </c>
      <c r="J32" s="153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43</v>
      </c>
      <c r="F33" s="153">
        <f>ROUND(SUM(BH77:BH100),2)</f>
        <v>0</v>
      </c>
      <c r="G33" s="47"/>
      <c r="H33" s="47"/>
      <c r="I33" s="154">
        <v>0.15</v>
      </c>
      <c r="J33" s="153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44</v>
      </c>
      <c r="F34" s="153">
        <f>ROUND(SUM(BI77:BI100),2)</f>
        <v>0</v>
      </c>
      <c r="G34" s="47"/>
      <c r="H34" s="47"/>
      <c r="I34" s="154">
        <v>0</v>
      </c>
      <c r="J34" s="153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0"/>
      <c r="J35" s="47"/>
      <c r="K35" s="51"/>
    </row>
    <row r="36" spans="2:11" s="1" customFormat="1" ht="25.4" customHeight="1">
      <c r="B36" s="46"/>
      <c r="C36" s="155"/>
      <c r="D36" s="156" t="s">
        <v>45</v>
      </c>
      <c r="E36" s="88"/>
      <c r="F36" s="88"/>
      <c r="G36" s="157" t="s">
        <v>46</v>
      </c>
      <c r="H36" s="158" t="s">
        <v>47</v>
      </c>
      <c r="I36" s="159"/>
      <c r="J36" s="160">
        <f>SUM(J27:J34)</f>
        <v>0</v>
      </c>
      <c r="K36" s="161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2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63"/>
      <c r="J41" s="71"/>
      <c r="K41" s="164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40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0"/>
      <c r="J43" s="47"/>
      <c r="K43" s="51"/>
    </row>
    <row r="44" spans="2:11" s="1" customFormat="1" ht="14.4" customHeight="1">
      <c r="B44" s="46"/>
      <c r="C44" s="40" t="s">
        <v>19</v>
      </c>
      <c r="D44" s="47"/>
      <c r="E44" s="47"/>
      <c r="F44" s="47"/>
      <c r="G44" s="47"/>
      <c r="H44" s="47"/>
      <c r="I44" s="140"/>
      <c r="J44" s="47"/>
      <c r="K44" s="51"/>
    </row>
    <row r="45" spans="2:11" s="1" customFormat="1" ht="16.5" customHeight="1">
      <c r="B45" s="46"/>
      <c r="C45" s="47"/>
      <c r="D45" s="47"/>
      <c r="E45" s="139" t="str">
        <f>E7</f>
        <v>II/272 Starý Vestec, přeložka silnice - PD</v>
      </c>
      <c r="F45" s="40"/>
      <c r="G45" s="40"/>
      <c r="H45" s="40"/>
      <c r="I45" s="140"/>
      <c r="J45" s="47"/>
      <c r="K45" s="51"/>
    </row>
    <row r="46" spans="2:11" s="1" customFormat="1" ht="14.4" customHeight="1">
      <c r="B46" s="46"/>
      <c r="C46" s="40" t="s">
        <v>105</v>
      </c>
      <c r="D46" s="47"/>
      <c r="E46" s="47"/>
      <c r="F46" s="47"/>
      <c r="G46" s="47"/>
      <c r="H46" s="47"/>
      <c r="I46" s="140"/>
      <c r="J46" s="47"/>
      <c r="K46" s="51"/>
    </row>
    <row r="47" spans="2:11" s="1" customFormat="1" ht="17.25" customHeight="1">
      <c r="B47" s="46"/>
      <c r="C47" s="47"/>
      <c r="D47" s="47"/>
      <c r="E47" s="141" t="str">
        <f>E9</f>
        <v>SO 000 - Vedlejší rozpočtové náklady</v>
      </c>
      <c r="F47" s="47"/>
      <c r="G47" s="47"/>
      <c r="H47" s="47"/>
      <c r="I47" s="140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0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 xml:space="preserve"> </v>
      </c>
      <c r="G49" s="47"/>
      <c r="H49" s="47"/>
      <c r="I49" s="142" t="s">
        <v>25</v>
      </c>
      <c r="J49" s="143" t="str">
        <f>IF(J12="","",J12)</f>
        <v>12. 11. 2018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0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2" t="s">
        <v>32</v>
      </c>
      <c r="J51" s="44" t="str">
        <f>E21</f>
        <v xml:space="preserve"> </v>
      </c>
      <c r="K51" s="51"/>
    </row>
    <row r="52" spans="2:11" s="1" customFormat="1" ht="14.4" customHeight="1">
      <c r="B52" s="46"/>
      <c r="C52" s="40" t="s">
        <v>30</v>
      </c>
      <c r="D52" s="47"/>
      <c r="E52" s="47"/>
      <c r="F52" s="35" t="str">
        <f>IF(E18="","",E18)</f>
        <v/>
      </c>
      <c r="G52" s="47"/>
      <c r="H52" s="47"/>
      <c r="I52" s="140"/>
      <c r="J52" s="165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0"/>
      <c r="J53" s="47"/>
      <c r="K53" s="51"/>
    </row>
    <row r="54" spans="2:11" s="1" customFormat="1" ht="29.25" customHeight="1">
      <c r="B54" s="46"/>
      <c r="C54" s="166" t="s">
        <v>110</v>
      </c>
      <c r="D54" s="155"/>
      <c r="E54" s="155"/>
      <c r="F54" s="155"/>
      <c r="G54" s="155"/>
      <c r="H54" s="155"/>
      <c r="I54" s="167"/>
      <c r="J54" s="168" t="s">
        <v>111</v>
      </c>
      <c r="K54" s="169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0"/>
      <c r="J55" s="47"/>
      <c r="K55" s="51"/>
    </row>
    <row r="56" spans="2:47" s="1" customFormat="1" ht="29.25" customHeight="1">
      <c r="B56" s="46"/>
      <c r="C56" s="170" t="s">
        <v>112</v>
      </c>
      <c r="D56" s="47"/>
      <c r="E56" s="47"/>
      <c r="F56" s="47"/>
      <c r="G56" s="47"/>
      <c r="H56" s="47"/>
      <c r="I56" s="140"/>
      <c r="J56" s="151">
        <f>J77</f>
        <v>0</v>
      </c>
      <c r="K56" s="51"/>
      <c r="AU56" s="24" t="s">
        <v>113</v>
      </c>
    </row>
    <row r="57" spans="2:11" s="8" customFormat="1" ht="24.95" customHeight="1">
      <c r="B57" s="171"/>
      <c r="C57" s="172"/>
      <c r="D57" s="173" t="s">
        <v>454</v>
      </c>
      <c r="E57" s="174"/>
      <c r="F57" s="174"/>
      <c r="G57" s="174"/>
      <c r="H57" s="174"/>
      <c r="I57" s="175"/>
      <c r="J57" s="176">
        <f>J78</f>
        <v>0</v>
      </c>
      <c r="K57" s="177"/>
    </row>
    <row r="58" spans="2:11" s="1" customFormat="1" ht="21.8" customHeight="1">
      <c r="B58" s="46"/>
      <c r="C58" s="47"/>
      <c r="D58" s="47"/>
      <c r="E58" s="47"/>
      <c r="F58" s="47"/>
      <c r="G58" s="47"/>
      <c r="H58" s="47"/>
      <c r="I58" s="140"/>
      <c r="J58" s="47"/>
      <c r="K58" s="51"/>
    </row>
    <row r="59" spans="2:11" s="1" customFormat="1" ht="6.95" customHeight="1">
      <c r="B59" s="67"/>
      <c r="C59" s="68"/>
      <c r="D59" s="68"/>
      <c r="E59" s="68"/>
      <c r="F59" s="68"/>
      <c r="G59" s="68"/>
      <c r="H59" s="68"/>
      <c r="I59" s="162"/>
      <c r="J59" s="68"/>
      <c r="K59" s="69"/>
    </row>
    <row r="63" spans="2:12" s="1" customFormat="1" ht="6.95" customHeight="1">
      <c r="B63" s="70"/>
      <c r="C63" s="71"/>
      <c r="D63" s="71"/>
      <c r="E63" s="71"/>
      <c r="F63" s="71"/>
      <c r="G63" s="71"/>
      <c r="H63" s="71"/>
      <c r="I63" s="163"/>
      <c r="J63" s="71"/>
      <c r="K63" s="71"/>
      <c r="L63" s="46"/>
    </row>
    <row r="64" spans="2:12" s="1" customFormat="1" ht="36.95" customHeight="1">
      <c r="B64" s="46"/>
      <c r="C64" s="72" t="s">
        <v>120</v>
      </c>
      <c r="L64" s="46"/>
    </row>
    <row r="65" spans="2:12" s="1" customFormat="1" ht="6.95" customHeight="1">
      <c r="B65" s="46"/>
      <c r="L65" s="46"/>
    </row>
    <row r="66" spans="2:12" s="1" customFormat="1" ht="14.4" customHeight="1">
      <c r="B66" s="46"/>
      <c r="C66" s="74" t="s">
        <v>19</v>
      </c>
      <c r="L66" s="46"/>
    </row>
    <row r="67" spans="2:12" s="1" customFormat="1" ht="16.5" customHeight="1">
      <c r="B67" s="46"/>
      <c r="E67" s="185" t="str">
        <f>E7</f>
        <v>II/272 Starý Vestec, přeložka silnice - PD</v>
      </c>
      <c r="F67" s="74"/>
      <c r="G67" s="74"/>
      <c r="H67" s="74"/>
      <c r="L67" s="46"/>
    </row>
    <row r="68" spans="2:12" s="1" customFormat="1" ht="14.4" customHeight="1">
      <c r="B68" s="46"/>
      <c r="C68" s="74" t="s">
        <v>105</v>
      </c>
      <c r="L68" s="46"/>
    </row>
    <row r="69" spans="2:12" s="1" customFormat="1" ht="17.25" customHeight="1">
      <c r="B69" s="46"/>
      <c r="E69" s="77" t="str">
        <f>E9</f>
        <v>SO 000 - Vedlejší rozpočtové náklady</v>
      </c>
      <c r="F69" s="1"/>
      <c r="G69" s="1"/>
      <c r="H69" s="1"/>
      <c r="L69" s="46"/>
    </row>
    <row r="70" spans="2:12" s="1" customFormat="1" ht="6.95" customHeight="1">
      <c r="B70" s="46"/>
      <c r="L70" s="46"/>
    </row>
    <row r="71" spans="2:12" s="1" customFormat="1" ht="18" customHeight="1">
      <c r="B71" s="46"/>
      <c r="C71" s="74" t="s">
        <v>23</v>
      </c>
      <c r="F71" s="186" t="str">
        <f>F12</f>
        <v xml:space="preserve"> </v>
      </c>
      <c r="I71" s="187" t="s">
        <v>25</v>
      </c>
      <c r="J71" s="79" t="str">
        <f>IF(J12="","",J12)</f>
        <v>12. 11. 2018</v>
      </c>
      <c r="L71" s="46"/>
    </row>
    <row r="72" spans="2:12" s="1" customFormat="1" ht="6.95" customHeight="1">
      <c r="B72" s="46"/>
      <c r="L72" s="46"/>
    </row>
    <row r="73" spans="2:12" s="1" customFormat="1" ht="13.5">
      <c r="B73" s="46"/>
      <c r="C73" s="74" t="s">
        <v>27</v>
      </c>
      <c r="F73" s="186" t="str">
        <f>E15</f>
        <v xml:space="preserve"> </v>
      </c>
      <c r="I73" s="187" t="s">
        <v>32</v>
      </c>
      <c r="J73" s="186" t="str">
        <f>E21</f>
        <v xml:space="preserve"> </v>
      </c>
      <c r="L73" s="46"/>
    </row>
    <row r="74" spans="2:12" s="1" customFormat="1" ht="14.4" customHeight="1">
      <c r="B74" s="46"/>
      <c r="C74" s="74" t="s">
        <v>30</v>
      </c>
      <c r="F74" s="186" t="str">
        <f>IF(E18="","",E18)</f>
        <v/>
      </c>
      <c r="L74" s="46"/>
    </row>
    <row r="75" spans="2:12" s="1" customFormat="1" ht="10.3" customHeight="1">
      <c r="B75" s="46"/>
      <c r="L75" s="46"/>
    </row>
    <row r="76" spans="2:20" s="10" customFormat="1" ht="29.25" customHeight="1">
      <c r="B76" s="188"/>
      <c r="C76" s="189" t="s">
        <v>121</v>
      </c>
      <c r="D76" s="190" t="s">
        <v>54</v>
      </c>
      <c r="E76" s="190" t="s">
        <v>50</v>
      </c>
      <c r="F76" s="190" t="s">
        <v>122</v>
      </c>
      <c r="G76" s="190" t="s">
        <v>123</v>
      </c>
      <c r="H76" s="190" t="s">
        <v>124</v>
      </c>
      <c r="I76" s="191" t="s">
        <v>125</v>
      </c>
      <c r="J76" s="190" t="s">
        <v>111</v>
      </c>
      <c r="K76" s="192" t="s">
        <v>126</v>
      </c>
      <c r="L76" s="188"/>
      <c r="M76" s="92" t="s">
        <v>127</v>
      </c>
      <c r="N76" s="93" t="s">
        <v>39</v>
      </c>
      <c r="O76" s="93" t="s">
        <v>128</v>
      </c>
      <c r="P76" s="93" t="s">
        <v>129</v>
      </c>
      <c r="Q76" s="93" t="s">
        <v>130</v>
      </c>
      <c r="R76" s="93" t="s">
        <v>131</v>
      </c>
      <c r="S76" s="93" t="s">
        <v>132</v>
      </c>
      <c r="T76" s="94" t="s">
        <v>133</v>
      </c>
    </row>
    <row r="77" spans="2:63" s="1" customFormat="1" ht="29.25" customHeight="1">
      <c r="B77" s="46"/>
      <c r="C77" s="96" t="s">
        <v>112</v>
      </c>
      <c r="J77" s="193">
        <f>BK77</f>
        <v>0</v>
      </c>
      <c r="L77" s="46"/>
      <c r="M77" s="95"/>
      <c r="N77" s="82"/>
      <c r="O77" s="82"/>
      <c r="P77" s="194">
        <f>P78</f>
        <v>0</v>
      </c>
      <c r="Q77" s="82"/>
      <c r="R77" s="194">
        <f>R78</f>
        <v>0</v>
      </c>
      <c r="S77" s="82"/>
      <c r="T77" s="195">
        <f>T78</f>
        <v>0</v>
      </c>
      <c r="AT77" s="24" t="s">
        <v>68</v>
      </c>
      <c r="AU77" s="24" t="s">
        <v>113</v>
      </c>
      <c r="BK77" s="196">
        <f>BK78</f>
        <v>0</v>
      </c>
    </row>
    <row r="78" spans="2:63" s="11" customFormat="1" ht="37.4" customHeight="1">
      <c r="B78" s="197"/>
      <c r="D78" s="198" t="s">
        <v>68</v>
      </c>
      <c r="E78" s="199" t="s">
        <v>491</v>
      </c>
      <c r="F78" s="199" t="s">
        <v>492</v>
      </c>
      <c r="I78" s="200"/>
      <c r="J78" s="201">
        <f>BK78</f>
        <v>0</v>
      </c>
      <c r="L78" s="197"/>
      <c r="M78" s="202"/>
      <c r="N78" s="203"/>
      <c r="O78" s="203"/>
      <c r="P78" s="204">
        <f>SUM(P79:P100)</f>
        <v>0</v>
      </c>
      <c r="Q78" s="203"/>
      <c r="R78" s="204">
        <f>SUM(R79:R100)</f>
        <v>0</v>
      </c>
      <c r="S78" s="203"/>
      <c r="T78" s="205">
        <f>SUM(T79:T100)</f>
        <v>0</v>
      </c>
      <c r="AR78" s="198" t="s">
        <v>76</v>
      </c>
      <c r="AT78" s="206" t="s">
        <v>68</v>
      </c>
      <c r="AU78" s="206" t="s">
        <v>69</v>
      </c>
      <c r="AY78" s="198" t="s">
        <v>136</v>
      </c>
      <c r="BK78" s="207">
        <f>SUM(BK79:BK100)</f>
        <v>0</v>
      </c>
    </row>
    <row r="79" spans="2:65" s="1" customFormat="1" ht="16.5" customHeight="1">
      <c r="B79" s="210"/>
      <c r="C79" s="211" t="s">
        <v>76</v>
      </c>
      <c r="D79" s="211" t="s">
        <v>138</v>
      </c>
      <c r="E79" s="212" t="s">
        <v>593</v>
      </c>
      <c r="F79" s="213" t="s">
        <v>594</v>
      </c>
      <c r="G79" s="214" t="s">
        <v>595</v>
      </c>
      <c r="H79" s="215">
        <v>1</v>
      </c>
      <c r="I79" s="216"/>
      <c r="J79" s="217">
        <f>ROUND(I79*H79,2)</f>
        <v>0</v>
      </c>
      <c r="K79" s="213" t="s">
        <v>5</v>
      </c>
      <c r="L79" s="46"/>
      <c r="M79" s="218" t="s">
        <v>5</v>
      </c>
      <c r="N79" s="219" t="s">
        <v>40</v>
      </c>
      <c r="O79" s="47"/>
      <c r="P79" s="220">
        <f>O79*H79</f>
        <v>0</v>
      </c>
      <c r="Q79" s="220">
        <v>0</v>
      </c>
      <c r="R79" s="220">
        <f>Q79*H79</f>
        <v>0</v>
      </c>
      <c r="S79" s="220">
        <v>0</v>
      </c>
      <c r="T79" s="221">
        <f>S79*H79</f>
        <v>0</v>
      </c>
      <c r="AR79" s="24" t="s">
        <v>142</v>
      </c>
      <c r="AT79" s="24" t="s">
        <v>138</v>
      </c>
      <c r="AU79" s="24" t="s">
        <v>76</v>
      </c>
      <c r="AY79" s="24" t="s">
        <v>136</v>
      </c>
      <c r="BE79" s="222">
        <f>IF(N79="základní",J79,0)</f>
        <v>0</v>
      </c>
      <c r="BF79" s="222">
        <f>IF(N79="snížená",J79,0)</f>
        <v>0</v>
      </c>
      <c r="BG79" s="222">
        <f>IF(N79="zákl. přenesená",J79,0)</f>
        <v>0</v>
      </c>
      <c r="BH79" s="222">
        <f>IF(N79="sníž. přenesená",J79,0)</f>
        <v>0</v>
      </c>
      <c r="BI79" s="222">
        <f>IF(N79="nulová",J79,0)</f>
        <v>0</v>
      </c>
      <c r="BJ79" s="24" t="s">
        <v>76</v>
      </c>
      <c r="BK79" s="222">
        <f>ROUND(I79*H79,2)</f>
        <v>0</v>
      </c>
      <c r="BL79" s="24" t="s">
        <v>142</v>
      </c>
      <c r="BM79" s="24" t="s">
        <v>596</v>
      </c>
    </row>
    <row r="80" spans="2:47" s="1" customFormat="1" ht="13.5">
      <c r="B80" s="46"/>
      <c r="D80" s="223" t="s">
        <v>144</v>
      </c>
      <c r="F80" s="224" t="s">
        <v>597</v>
      </c>
      <c r="I80" s="225"/>
      <c r="L80" s="46"/>
      <c r="M80" s="226"/>
      <c r="N80" s="47"/>
      <c r="O80" s="47"/>
      <c r="P80" s="47"/>
      <c r="Q80" s="47"/>
      <c r="R80" s="47"/>
      <c r="S80" s="47"/>
      <c r="T80" s="85"/>
      <c r="AT80" s="24" t="s">
        <v>144</v>
      </c>
      <c r="AU80" s="24" t="s">
        <v>76</v>
      </c>
    </row>
    <row r="81" spans="2:65" s="1" customFormat="1" ht="25.5" customHeight="1">
      <c r="B81" s="210"/>
      <c r="C81" s="211" t="s">
        <v>78</v>
      </c>
      <c r="D81" s="211" t="s">
        <v>138</v>
      </c>
      <c r="E81" s="212" t="s">
        <v>598</v>
      </c>
      <c r="F81" s="213" t="s">
        <v>599</v>
      </c>
      <c r="G81" s="214" t="s">
        <v>595</v>
      </c>
      <c r="H81" s="215">
        <v>1</v>
      </c>
      <c r="I81" s="216"/>
      <c r="J81" s="217">
        <f>ROUND(I81*H81,2)</f>
        <v>0</v>
      </c>
      <c r="K81" s="213" t="s">
        <v>5</v>
      </c>
      <c r="L81" s="46"/>
      <c r="M81" s="218" t="s">
        <v>5</v>
      </c>
      <c r="N81" s="219" t="s">
        <v>40</v>
      </c>
      <c r="O81" s="47"/>
      <c r="P81" s="220">
        <f>O81*H81</f>
        <v>0</v>
      </c>
      <c r="Q81" s="220">
        <v>0</v>
      </c>
      <c r="R81" s="220">
        <f>Q81*H81</f>
        <v>0</v>
      </c>
      <c r="S81" s="220">
        <v>0</v>
      </c>
      <c r="T81" s="221">
        <f>S81*H81</f>
        <v>0</v>
      </c>
      <c r="AR81" s="24" t="s">
        <v>142</v>
      </c>
      <c r="AT81" s="24" t="s">
        <v>138</v>
      </c>
      <c r="AU81" s="24" t="s">
        <v>76</v>
      </c>
      <c r="AY81" s="24" t="s">
        <v>136</v>
      </c>
      <c r="BE81" s="222">
        <f>IF(N81="základní",J81,0)</f>
        <v>0</v>
      </c>
      <c r="BF81" s="222">
        <f>IF(N81="snížená",J81,0)</f>
        <v>0</v>
      </c>
      <c r="BG81" s="222">
        <f>IF(N81="zákl. přenesená",J81,0)</f>
        <v>0</v>
      </c>
      <c r="BH81" s="222">
        <f>IF(N81="sníž. přenesená",J81,0)</f>
        <v>0</v>
      </c>
      <c r="BI81" s="222">
        <f>IF(N81="nulová",J81,0)</f>
        <v>0</v>
      </c>
      <c r="BJ81" s="24" t="s">
        <v>76</v>
      </c>
      <c r="BK81" s="222">
        <f>ROUND(I81*H81,2)</f>
        <v>0</v>
      </c>
      <c r="BL81" s="24" t="s">
        <v>142</v>
      </c>
      <c r="BM81" s="24" t="s">
        <v>600</v>
      </c>
    </row>
    <row r="82" spans="2:47" s="1" customFormat="1" ht="13.5">
      <c r="B82" s="46"/>
      <c r="D82" s="223" t="s">
        <v>144</v>
      </c>
      <c r="F82" s="224" t="s">
        <v>601</v>
      </c>
      <c r="I82" s="225"/>
      <c r="L82" s="46"/>
      <c r="M82" s="226"/>
      <c r="N82" s="47"/>
      <c r="O82" s="47"/>
      <c r="P82" s="47"/>
      <c r="Q82" s="47"/>
      <c r="R82" s="47"/>
      <c r="S82" s="47"/>
      <c r="T82" s="85"/>
      <c r="AT82" s="24" t="s">
        <v>144</v>
      </c>
      <c r="AU82" s="24" t="s">
        <v>76</v>
      </c>
    </row>
    <row r="83" spans="2:47" s="1" customFormat="1" ht="13.5">
      <c r="B83" s="46"/>
      <c r="D83" s="223" t="s">
        <v>154</v>
      </c>
      <c r="F83" s="235" t="s">
        <v>602</v>
      </c>
      <c r="I83" s="225"/>
      <c r="L83" s="46"/>
      <c r="M83" s="226"/>
      <c r="N83" s="47"/>
      <c r="O83" s="47"/>
      <c r="P83" s="47"/>
      <c r="Q83" s="47"/>
      <c r="R83" s="47"/>
      <c r="S83" s="47"/>
      <c r="T83" s="85"/>
      <c r="AT83" s="24" t="s">
        <v>154</v>
      </c>
      <c r="AU83" s="24" t="s">
        <v>76</v>
      </c>
    </row>
    <row r="84" spans="2:51" s="12" customFormat="1" ht="13.5">
      <c r="B84" s="227"/>
      <c r="D84" s="223" t="s">
        <v>145</v>
      </c>
      <c r="E84" s="228" t="s">
        <v>5</v>
      </c>
      <c r="F84" s="229" t="s">
        <v>603</v>
      </c>
      <c r="H84" s="230">
        <v>1</v>
      </c>
      <c r="I84" s="231"/>
      <c r="L84" s="227"/>
      <c r="M84" s="232"/>
      <c r="N84" s="233"/>
      <c r="O84" s="233"/>
      <c r="P84" s="233"/>
      <c r="Q84" s="233"/>
      <c r="R84" s="233"/>
      <c r="S84" s="233"/>
      <c r="T84" s="234"/>
      <c r="AT84" s="228" t="s">
        <v>145</v>
      </c>
      <c r="AU84" s="228" t="s">
        <v>76</v>
      </c>
      <c r="AV84" s="12" t="s">
        <v>78</v>
      </c>
      <c r="AW84" s="12" t="s">
        <v>33</v>
      </c>
      <c r="AX84" s="12" t="s">
        <v>69</v>
      </c>
      <c r="AY84" s="228" t="s">
        <v>136</v>
      </c>
    </row>
    <row r="85" spans="2:65" s="1" customFormat="1" ht="16.5" customHeight="1">
      <c r="B85" s="210"/>
      <c r="C85" s="211" t="s">
        <v>156</v>
      </c>
      <c r="D85" s="211" t="s">
        <v>138</v>
      </c>
      <c r="E85" s="212" t="s">
        <v>604</v>
      </c>
      <c r="F85" s="213" t="s">
        <v>605</v>
      </c>
      <c r="G85" s="214" t="s">
        <v>606</v>
      </c>
      <c r="H85" s="215">
        <v>1</v>
      </c>
      <c r="I85" s="216"/>
      <c r="J85" s="217">
        <f>ROUND(I85*H85,2)</f>
        <v>0</v>
      </c>
      <c r="K85" s="213" t="s">
        <v>5</v>
      </c>
      <c r="L85" s="46"/>
      <c r="M85" s="218" t="s">
        <v>5</v>
      </c>
      <c r="N85" s="219" t="s">
        <v>40</v>
      </c>
      <c r="O85" s="47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AR85" s="24" t="s">
        <v>142</v>
      </c>
      <c r="AT85" s="24" t="s">
        <v>138</v>
      </c>
      <c r="AU85" s="24" t="s">
        <v>76</v>
      </c>
      <c r="AY85" s="24" t="s">
        <v>136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24" t="s">
        <v>76</v>
      </c>
      <c r="BK85" s="222">
        <f>ROUND(I85*H85,2)</f>
        <v>0</v>
      </c>
      <c r="BL85" s="24" t="s">
        <v>142</v>
      </c>
      <c r="BM85" s="24" t="s">
        <v>607</v>
      </c>
    </row>
    <row r="86" spans="2:47" s="1" customFormat="1" ht="13.5">
      <c r="B86" s="46"/>
      <c r="D86" s="223" t="s">
        <v>144</v>
      </c>
      <c r="F86" s="224" t="s">
        <v>605</v>
      </c>
      <c r="I86" s="225"/>
      <c r="L86" s="46"/>
      <c r="M86" s="226"/>
      <c r="N86" s="47"/>
      <c r="O86" s="47"/>
      <c r="P86" s="47"/>
      <c r="Q86" s="47"/>
      <c r="R86" s="47"/>
      <c r="S86" s="47"/>
      <c r="T86" s="85"/>
      <c r="AT86" s="24" t="s">
        <v>144</v>
      </c>
      <c r="AU86" s="24" t="s">
        <v>76</v>
      </c>
    </row>
    <row r="87" spans="2:65" s="1" customFormat="1" ht="16.5" customHeight="1">
      <c r="B87" s="210"/>
      <c r="C87" s="211" t="s">
        <v>142</v>
      </c>
      <c r="D87" s="211" t="s">
        <v>138</v>
      </c>
      <c r="E87" s="212" t="s">
        <v>608</v>
      </c>
      <c r="F87" s="213" t="s">
        <v>609</v>
      </c>
      <c r="G87" s="214" t="s">
        <v>595</v>
      </c>
      <c r="H87" s="215">
        <v>1</v>
      </c>
      <c r="I87" s="216"/>
      <c r="J87" s="217">
        <f>ROUND(I87*H87,2)</f>
        <v>0</v>
      </c>
      <c r="K87" s="213" t="s">
        <v>5</v>
      </c>
      <c r="L87" s="46"/>
      <c r="M87" s="218" t="s">
        <v>5</v>
      </c>
      <c r="N87" s="219" t="s">
        <v>40</v>
      </c>
      <c r="O87" s="47"/>
      <c r="P87" s="220">
        <f>O87*H87</f>
        <v>0</v>
      </c>
      <c r="Q87" s="220">
        <v>0</v>
      </c>
      <c r="R87" s="220">
        <f>Q87*H87</f>
        <v>0</v>
      </c>
      <c r="S87" s="220">
        <v>0</v>
      </c>
      <c r="T87" s="221">
        <f>S87*H87</f>
        <v>0</v>
      </c>
      <c r="AR87" s="24" t="s">
        <v>142</v>
      </c>
      <c r="AT87" s="24" t="s">
        <v>138</v>
      </c>
      <c r="AU87" s="24" t="s">
        <v>76</v>
      </c>
      <c r="AY87" s="24" t="s">
        <v>136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24" t="s">
        <v>76</v>
      </c>
      <c r="BK87" s="222">
        <f>ROUND(I87*H87,2)</f>
        <v>0</v>
      </c>
      <c r="BL87" s="24" t="s">
        <v>142</v>
      </c>
      <c r="BM87" s="24" t="s">
        <v>610</v>
      </c>
    </row>
    <row r="88" spans="2:47" s="1" customFormat="1" ht="13.5">
      <c r="B88" s="46"/>
      <c r="D88" s="223" t="s">
        <v>144</v>
      </c>
      <c r="F88" s="224" t="s">
        <v>609</v>
      </c>
      <c r="I88" s="225"/>
      <c r="L88" s="46"/>
      <c r="M88" s="226"/>
      <c r="N88" s="47"/>
      <c r="O88" s="47"/>
      <c r="P88" s="47"/>
      <c r="Q88" s="47"/>
      <c r="R88" s="47"/>
      <c r="S88" s="47"/>
      <c r="T88" s="85"/>
      <c r="AT88" s="24" t="s">
        <v>144</v>
      </c>
      <c r="AU88" s="24" t="s">
        <v>76</v>
      </c>
    </row>
    <row r="89" spans="2:65" s="1" customFormat="1" ht="16.5" customHeight="1">
      <c r="B89" s="210"/>
      <c r="C89" s="211" t="s">
        <v>169</v>
      </c>
      <c r="D89" s="211" t="s">
        <v>138</v>
      </c>
      <c r="E89" s="212" t="s">
        <v>611</v>
      </c>
      <c r="F89" s="213" t="s">
        <v>612</v>
      </c>
      <c r="G89" s="214" t="s">
        <v>613</v>
      </c>
      <c r="H89" s="215">
        <v>1</v>
      </c>
      <c r="I89" s="216"/>
      <c r="J89" s="217">
        <f>ROUND(I89*H89,2)</f>
        <v>0</v>
      </c>
      <c r="K89" s="213" t="s">
        <v>5</v>
      </c>
      <c r="L89" s="46"/>
      <c r="M89" s="218" t="s">
        <v>5</v>
      </c>
      <c r="N89" s="219" t="s">
        <v>40</v>
      </c>
      <c r="O89" s="47"/>
      <c r="P89" s="220">
        <f>O89*H89</f>
        <v>0</v>
      </c>
      <c r="Q89" s="220">
        <v>0</v>
      </c>
      <c r="R89" s="220">
        <f>Q89*H89</f>
        <v>0</v>
      </c>
      <c r="S89" s="220">
        <v>0</v>
      </c>
      <c r="T89" s="221">
        <f>S89*H89</f>
        <v>0</v>
      </c>
      <c r="AR89" s="24" t="s">
        <v>142</v>
      </c>
      <c r="AT89" s="24" t="s">
        <v>138</v>
      </c>
      <c r="AU89" s="24" t="s">
        <v>76</v>
      </c>
      <c r="AY89" s="24" t="s">
        <v>136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24" t="s">
        <v>76</v>
      </c>
      <c r="BK89" s="222">
        <f>ROUND(I89*H89,2)</f>
        <v>0</v>
      </c>
      <c r="BL89" s="24" t="s">
        <v>142</v>
      </c>
      <c r="BM89" s="24" t="s">
        <v>614</v>
      </c>
    </row>
    <row r="90" spans="2:47" s="1" customFormat="1" ht="13.5">
      <c r="B90" s="46"/>
      <c r="D90" s="223" t="s">
        <v>144</v>
      </c>
      <c r="F90" s="224" t="s">
        <v>609</v>
      </c>
      <c r="I90" s="225"/>
      <c r="L90" s="46"/>
      <c r="M90" s="226"/>
      <c r="N90" s="47"/>
      <c r="O90" s="47"/>
      <c r="P90" s="47"/>
      <c r="Q90" s="47"/>
      <c r="R90" s="47"/>
      <c r="S90" s="47"/>
      <c r="T90" s="85"/>
      <c r="AT90" s="24" t="s">
        <v>144</v>
      </c>
      <c r="AU90" s="24" t="s">
        <v>76</v>
      </c>
    </row>
    <row r="91" spans="2:65" s="1" customFormat="1" ht="16.5" customHeight="1">
      <c r="B91" s="210"/>
      <c r="C91" s="211" t="s">
        <v>177</v>
      </c>
      <c r="D91" s="211" t="s">
        <v>138</v>
      </c>
      <c r="E91" s="212" t="s">
        <v>615</v>
      </c>
      <c r="F91" s="213" t="s">
        <v>616</v>
      </c>
      <c r="G91" s="214" t="s">
        <v>595</v>
      </c>
      <c r="H91" s="215">
        <v>1</v>
      </c>
      <c r="I91" s="216"/>
      <c r="J91" s="217">
        <f>ROUND(I91*H91,2)</f>
        <v>0</v>
      </c>
      <c r="K91" s="213" t="s">
        <v>152</v>
      </c>
      <c r="L91" s="46"/>
      <c r="M91" s="218" t="s">
        <v>5</v>
      </c>
      <c r="N91" s="219" t="s">
        <v>40</v>
      </c>
      <c r="O91" s="47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4" t="s">
        <v>493</v>
      </c>
      <c r="AT91" s="24" t="s">
        <v>138</v>
      </c>
      <c r="AU91" s="24" t="s">
        <v>76</v>
      </c>
      <c r="AY91" s="24" t="s">
        <v>136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24" t="s">
        <v>76</v>
      </c>
      <c r="BK91" s="222">
        <f>ROUND(I91*H91,2)</f>
        <v>0</v>
      </c>
      <c r="BL91" s="24" t="s">
        <v>493</v>
      </c>
      <c r="BM91" s="24" t="s">
        <v>617</v>
      </c>
    </row>
    <row r="92" spans="2:47" s="1" customFormat="1" ht="13.5">
      <c r="B92" s="46"/>
      <c r="D92" s="223" t="s">
        <v>144</v>
      </c>
      <c r="F92" s="224" t="s">
        <v>616</v>
      </c>
      <c r="I92" s="225"/>
      <c r="L92" s="46"/>
      <c r="M92" s="226"/>
      <c r="N92" s="47"/>
      <c r="O92" s="47"/>
      <c r="P92" s="47"/>
      <c r="Q92" s="47"/>
      <c r="R92" s="47"/>
      <c r="S92" s="47"/>
      <c r="T92" s="85"/>
      <c r="AT92" s="24" t="s">
        <v>144</v>
      </c>
      <c r="AU92" s="24" t="s">
        <v>76</v>
      </c>
    </row>
    <row r="93" spans="2:47" s="1" customFormat="1" ht="13.5">
      <c r="B93" s="46"/>
      <c r="D93" s="223" t="s">
        <v>154</v>
      </c>
      <c r="F93" s="235" t="s">
        <v>618</v>
      </c>
      <c r="I93" s="225"/>
      <c r="L93" s="46"/>
      <c r="M93" s="226"/>
      <c r="N93" s="47"/>
      <c r="O93" s="47"/>
      <c r="P93" s="47"/>
      <c r="Q93" s="47"/>
      <c r="R93" s="47"/>
      <c r="S93" s="47"/>
      <c r="T93" s="85"/>
      <c r="AT93" s="24" t="s">
        <v>154</v>
      </c>
      <c r="AU93" s="24" t="s">
        <v>76</v>
      </c>
    </row>
    <row r="94" spans="2:65" s="1" customFormat="1" ht="16.5" customHeight="1">
      <c r="B94" s="210"/>
      <c r="C94" s="211" t="s">
        <v>195</v>
      </c>
      <c r="D94" s="211" t="s">
        <v>138</v>
      </c>
      <c r="E94" s="212" t="s">
        <v>619</v>
      </c>
      <c r="F94" s="213" t="s">
        <v>620</v>
      </c>
      <c r="G94" s="214" t="s">
        <v>606</v>
      </c>
      <c r="H94" s="215">
        <v>1</v>
      </c>
      <c r="I94" s="216"/>
      <c r="J94" s="217">
        <f>ROUND(I94*H94,2)</f>
        <v>0</v>
      </c>
      <c r="K94" s="213" t="s">
        <v>5</v>
      </c>
      <c r="L94" s="46"/>
      <c r="M94" s="218" t="s">
        <v>5</v>
      </c>
      <c r="N94" s="219" t="s">
        <v>40</v>
      </c>
      <c r="O94" s="47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24" t="s">
        <v>142</v>
      </c>
      <c r="AT94" s="24" t="s">
        <v>138</v>
      </c>
      <c r="AU94" s="24" t="s">
        <v>76</v>
      </c>
      <c r="AY94" s="24" t="s">
        <v>136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24" t="s">
        <v>76</v>
      </c>
      <c r="BK94" s="222">
        <f>ROUND(I94*H94,2)</f>
        <v>0</v>
      </c>
      <c r="BL94" s="24" t="s">
        <v>142</v>
      </c>
      <c r="BM94" s="24" t="s">
        <v>621</v>
      </c>
    </row>
    <row r="95" spans="2:47" s="1" customFormat="1" ht="13.5">
      <c r="B95" s="46"/>
      <c r="D95" s="223" t="s">
        <v>144</v>
      </c>
      <c r="F95" s="224" t="s">
        <v>620</v>
      </c>
      <c r="I95" s="225"/>
      <c r="L95" s="46"/>
      <c r="M95" s="226"/>
      <c r="N95" s="47"/>
      <c r="O95" s="47"/>
      <c r="P95" s="47"/>
      <c r="Q95" s="47"/>
      <c r="R95" s="47"/>
      <c r="S95" s="47"/>
      <c r="T95" s="85"/>
      <c r="AT95" s="24" t="s">
        <v>144</v>
      </c>
      <c r="AU95" s="24" t="s">
        <v>76</v>
      </c>
    </row>
    <row r="96" spans="2:65" s="1" customFormat="1" ht="16.5" customHeight="1">
      <c r="B96" s="210"/>
      <c r="C96" s="211" t="s">
        <v>200</v>
      </c>
      <c r="D96" s="211" t="s">
        <v>138</v>
      </c>
      <c r="E96" s="212" t="s">
        <v>622</v>
      </c>
      <c r="F96" s="213" t="s">
        <v>623</v>
      </c>
      <c r="G96" s="214" t="s">
        <v>595</v>
      </c>
      <c r="H96" s="215">
        <v>1</v>
      </c>
      <c r="I96" s="216"/>
      <c r="J96" s="217">
        <f>ROUND(I96*H96,2)</f>
        <v>0</v>
      </c>
      <c r="K96" s="213" t="s">
        <v>152</v>
      </c>
      <c r="L96" s="46"/>
      <c r="M96" s="218" t="s">
        <v>5</v>
      </c>
      <c r="N96" s="219" t="s">
        <v>40</v>
      </c>
      <c r="O96" s="47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24" t="s">
        <v>493</v>
      </c>
      <c r="AT96" s="24" t="s">
        <v>138</v>
      </c>
      <c r="AU96" s="24" t="s">
        <v>76</v>
      </c>
      <c r="AY96" s="24" t="s">
        <v>136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24" t="s">
        <v>76</v>
      </c>
      <c r="BK96" s="222">
        <f>ROUND(I96*H96,2)</f>
        <v>0</v>
      </c>
      <c r="BL96" s="24" t="s">
        <v>493</v>
      </c>
      <c r="BM96" s="24" t="s">
        <v>624</v>
      </c>
    </row>
    <row r="97" spans="2:47" s="1" customFormat="1" ht="13.5">
      <c r="B97" s="46"/>
      <c r="D97" s="223" t="s">
        <v>144</v>
      </c>
      <c r="F97" s="224" t="s">
        <v>625</v>
      </c>
      <c r="I97" s="225"/>
      <c r="L97" s="46"/>
      <c r="M97" s="226"/>
      <c r="N97" s="47"/>
      <c r="O97" s="47"/>
      <c r="P97" s="47"/>
      <c r="Q97" s="47"/>
      <c r="R97" s="47"/>
      <c r="S97" s="47"/>
      <c r="T97" s="85"/>
      <c r="AT97" s="24" t="s">
        <v>144</v>
      </c>
      <c r="AU97" s="24" t="s">
        <v>76</v>
      </c>
    </row>
    <row r="98" spans="2:47" s="1" customFormat="1" ht="13.5">
      <c r="B98" s="46"/>
      <c r="D98" s="223" t="s">
        <v>154</v>
      </c>
      <c r="F98" s="235" t="s">
        <v>626</v>
      </c>
      <c r="I98" s="225"/>
      <c r="L98" s="46"/>
      <c r="M98" s="226"/>
      <c r="N98" s="47"/>
      <c r="O98" s="47"/>
      <c r="P98" s="47"/>
      <c r="Q98" s="47"/>
      <c r="R98" s="47"/>
      <c r="S98" s="47"/>
      <c r="T98" s="85"/>
      <c r="AT98" s="24" t="s">
        <v>154</v>
      </c>
      <c r="AU98" s="24" t="s">
        <v>76</v>
      </c>
    </row>
    <row r="99" spans="2:65" s="1" customFormat="1" ht="16.5" customHeight="1">
      <c r="B99" s="210"/>
      <c r="C99" s="211" t="s">
        <v>209</v>
      </c>
      <c r="D99" s="211" t="s">
        <v>138</v>
      </c>
      <c r="E99" s="212" t="s">
        <v>627</v>
      </c>
      <c r="F99" s="213" t="s">
        <v>628</v>
      </c>
      <c r="G99" s="214" t="s">
        <v>595</v>
      </c>
      <c r="H99" s="215">
        <v>1</v>
      </c>
      <c r="I99" s="216"/>
      <c r="J99" s="217">
        <f>ROUND(I99*H99,2)</f>
        <v>0</v>
      </c>
      <c r="K99" s="213" t="s">
        <v>482</v>
      </c>
      <c r="L99" s="46"/>
      <c r="M99" s="218" t="s">
        <v>5</v>
      </c>
      <c r="N99" s="219" t="s">
        <v>40</v>
      </c>
      <c r="O99" s="47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AR99" s="24" t="s">
        <v>493</v>
      </c>
      <c r="AT99" s="24" t="s">
        <v>138</v>
      </c>
      <c r="AU99" s="24" t="s">
        <v>76</v>
      </c>
      <c r="AY99" s="24" t="s">
        <v>136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24" t="s">
        <v>76</v>
      </c>
      <c r="BK99" s="222">
        <f>ROUND(I99*H99,2)</f>
        <v>0</v>
      </c>
      <c r="BL99" s="24" t="s">
        <v>493</v>
      </c>
      <c r="BM99" s="24" t="s">
        <v>629</v>
      </c>
    </row>
    <row r="100" spans="2:47" s="1" customFormat="1" ht="13.5">
      <c r="B100" s="46"/>
      <c r="D100" s="223" t="s">
        <v>144</v>
      </c>
      <c r="F100" s="224" t="s">
        <v>630</v>
      </c>
      <c r="I100" s="225"/>
      <c r="L100" s="46"/>
      <c r="M100" s="246"/>
      <c r="N100" s="247"/>
      <c r="O100" s="247"/>
      <c r="P100" s="247"/>
      <c r="Q100" s="247"/>
      <c r="R100" s="247"/>
      <c r="S100" s="247"/>
      <c r="T100" s="248"/>
      <c r="AT100" s="24" t="s">
        <v>144</v>
      </c>
      <c r="AU100" s="24" t="s">
        <v>76</v>
      </c>
    </row>
    <row r="101" spans="2:12" s="1" customFormat="1" ht="6.95" customHeight="1">
      <c r="B101" s="67"/>
      <c r="C101" s="68"/>
      <c r="D101" s="68"/>
      <c r="E101" s="68"/>
      <c r="F101" s="68"/>
      <c r="G101" s="68"/>
      <c r="H101" s="68"/>
      <c r="I101" s="162"/>
      <c r="J101" s="68"/>
      <c r="K101" s="68"/>
      <c r="L101" s="46"/>
    </row>
  </sheetData>
  <autoFilter ref="C76:K100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9" customWidth="1"/>
    <col min="2" max="2" width="1.66796875" style="249" customWidth="1"/>
    <col min="3" max="4" width="5" style="249" customWidth="1"/>
    <col min="5" max="5" width="11.66015625" style="249" customWidth="1"/>
    <col min="6" max="6" width="9.16015625" style="249" customWidth="1"/>
    <col min="7" max="7" width="5" style="249" customWidth="1"/>
    <col min="8" max="8" width="77.83203125" style="249" customWidth="1"/>
    <col min="9" max="10" width="20" style="249" customWidth="1"/>
    <col min="11" max="11" width="1.66796875" style="249" customWidth="1"/>
  </cols>
  <sheetData>
    <row r="1" ht="37.5" customHeight="1"/>
    <row r="2" spans="2:11" ht="7.5" customHeight="1">
      <c r="B2" s="250"/>
      <c r="C2" s="251"/>
      <c r="D2" s="251"/>
      <c r="E2" s="251"/>
      <c r="F2" s="251"/>
      <c r="G2" s="251"/>
      <c r="H2" s="251"/>
      <c r="I2" s="251"/>
      <c r="J2" s="251"/>
      <c r="K2" s="252"/>
    </row>
    <row r="3" spans="2:11" s="14" customFormat="1" ht="45" customHeight="1">
      <c r="B3" s="253"/>
      <c r="C3" s="254" t="s">
        <v>631</v>
      </c>
      <c r="D3" s="254"/>
      <c r="E3" s="254"/>
      <c r="F3" s="254"/>
      <c r="G3" s="254"/>
      <c r="H3" s="254"/>
      <c r="I3" s="254"/>
      <c r="J3" s="254"/>
      <c r="K3" s="255"/>
    </row>
    <row r="4" spans="2:11" ht="25.5" customHeight="1">
      <c r="B4" s="256"/>
      <c r="C4" s="257" t="s">
        <v>632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633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634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260" t="s">
        <v>635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0"/>
      <c r="D10" s="260" t="s">
        <v>636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2"/>
      <c r="D11" s="260" t="s">
        <v>637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260" t="s">
        <v>638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2"/>
      <c r="D14" s="260" t="s">
        <v>639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2"/>
      <c r="D15" s="260" t="s">
        <v>640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2"/>
      <c r="D16" s="262"/>
      <c r="E16" s="263" t="s">
        <v>75</v>
      </c>
      <c r="F16" s="260" t="s">
        <v>641</v>
      </c>
      <c r="G16" s="260"/>
      <c r="H16" s="260"/>
      <c r="I16" s="260"/>
      <c r="J16" s="260"/>
      <c r="K16" s="258"/>
    </row>
    <row r="17" spans="2:11" ht="15" customHeight="1">
      <c r="B17" s="261"/>
      <c r="C17" s="262"/>
      <c r="D17" s="262"/>
      <c r="E17" s="263" t="s">
        <v>642</v>
      </c>
      <c r="F17" s="260" t="s">
        <v>643</v>
      </c>
      <c r="G17" s="260"/>
      <c r="H17" s="260"/>
      <c r="I17" s="260"/>
      <c r="J17" s="260"/>
      <c r="K17" s="258"/>
    </row>
    <row r="18" spans="2:11" ht="15" customHeight="1">
      <c r="B18" s="261"/>
      <c r="C18" s="262"/>
      <c r="D18" s="262"/>
      <c r="E18" s="263" t="s">
        <v>644</v>
      </c>
      <c r="F18" s="260" t="s">
        <v>645</v>
      </c>
      <c r="G18" s="260"/>
      <c r="H18" s="260"/>
      <c r="I18" s="260"/>
      <c r="J18" s="260"/>
      <c r="K18" s="258"/>
    </row>
    <row r="19" spans="2:11" ht="15" customHeight="1">
      <c r="B19" s="261"/>
      <c r="C19" s="262"/>
      <c r="D19" s="262"/>
      <c r="E19" s="263" t="s">
        <v>646</v>
      </c>
      <c r="F19" s="260" t="s">
        <v>647</v>
      </c>
      <c r="G19" s="260"/>
      <c r="H19" s="260"/>
      <c r="I19" s="260"/>
      <c r="J19" s="260"/>
      <c r="K19" s="258"/>
    </row>
    <row r="20" spans="2:11" ht="15" customHeight="1">
      <c r="B20" s="261"/>
      <c r="C20" s="262"/>
      <c r="D20" s="262"/>
      <c r="E20" s="263" t="s">
        <v>491</v>
      </c>
      <c r="F20" s="260" t="s">
        <v>492</v>
      </c>
      <c r="G20" s="260"/>
      <c r="H20" s="260"/>
      <c r="I20" s="260"/>
      <c r="J20" s="260"/>
      <c r="K20" s="258"/>
    </row>
    <row r="21" spans="2:11" ht="15" customHeight="1">
      <c r="B21" s="261"/>
      <c r="C21" s="262"/>
      <c r="D21" s="262"/>
      <c r="E21" s="263" t="s">
        <v>81</v>
      </c>
      <c r="F21" s="260" t="s">
        <v>648</v>
      </c>
      <c r="G21" s="260"/>
      <c r="H21" s="260"/>
      <c r="I21" s="260"/>
      <c r="J21" s="260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260" t="s">
        <v>649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650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0"/>
      <c r="D25" s="260" t="s">
        <v>651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2"/>
      <c r="D26" s="260" t="s">
        <v>652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260" t="s">
        <v>653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2"/>
      <c r="D29" s="260" t="s">
        <v>654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260" t="s">
        <v>655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2"/>
      <c r="D32" s="260" t="s">
        <v>656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2"/>
      <c r="D33" s="260" t="s">
        <v>657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2"/>
      <c r="D34" s="260"/>
      <c r="E34" s="264" t="s">
        <v>121</v>
      </c>
      <c r="F34" s="260"/>
      <c r="G34" s="260" t="s">
        <v>658</v>
      </c>
      <c r="H34" s="260"/>
      <c r="I34" s="260"/>
      <c r="J34" s="260"/>
      <c r="K34" s="258"/>
    </row>
    <row r="35" spans="2:11" ht="30.75" customHeight="1">
      <c r="B35" s="261"/>
      <c r="C35" s="262"/>
      <c r="D35" s="260"/>
      <c r="E35" s="264" t="s">
        <v>659</v>
      </c>
      <c r="F35" s="260"/>
      <c r="G35" s="260" t="s">
        <v>660</v>
      </c>
      <c r="H35" s="260"/>
      <c r="I35" s="260"/>
      <c r="J35" s="260"/>
      <c r="K35" s="258"/>
    </row>
    <row r="36" spans="2:11" ht="15" customHeight="1">
      <c r="B36" s="261"/>
      <c r="C36" s="262"/>
      <c r="D36" s="260"/>
      <c r="E36" s="264" t="s">
        <v>50</v>
      </c>
      <c r="F36" s="260"/>
      <c r="G36" s="260" t="s">
        <v>661</v>
      </c>
      <c r="H36" s="260"/>
      <c r="I36" s="260"/>
      <c r="J36" s="260"/>
      <c r="K36" s="258"/>
    </row>
    <row r="37" spans="2:11" ht="15" customHeight="1">
      <c r="B37" s="261"/>
      <c r="C37" s="262"/>
      <c r="D37" s="260"/>
      <c r="E37" s="264" t="s">
        <v>122</v>
      </c>
      <c r="F37" s="260"/>
      <c r="G37" s="260" t="s">
        <v>662</v>
      </c>
      <c r="H37" s="260"/>
      <c r="I37" s="260"/>
      <c r="J37" s="260"/>
      <c r="K37" s="258"/>
    </row>
    <row r="38" spans="2:11" ht="15" customHeight="1">
      <c r="B38" s="261"/>
      <c r="C38" s="262"/>
      <c r="D38" s="260"/>
      <c r="E38" s="264" t="s">
        <v>123</v>
      </c>
      <c r="F38" s="260"/>
      <c r="G38" s="260" t="s">
        <v>663</v>
      </c>
      <c r="H38" s="260"/>
      <c r="I38" s="260"/>
      <c r="J38" s="260"/>
      <c r="K38" s="258"/>
    </row>
    <row r="39" spans="2:11" ht="15" customHeight="1">
      <c r="B39" s="261"/>
      <c r="C39" s="262"/>
      <c r="D39" s="260"/>
      <c r="E39" s="264" t="s">
        <v>124</v>
      </c>
      <c r="F39" s="260"/>
      <c r="G39" s="260" t="s">
        <v>664</v>
      </c>
      <c r="H39" s="260"/>
      <c r="I39" s="260"/>
      <c r="J39" s="260"/>
      <c r="K39" s="258"/>
    </row>
    <row r="40" spans="2:11" ht="15" customHeight="1">
      <c r="B40" s="261"/>
      <c r="C40" s="262"/>
      <c r="D40" s="260"/>
      <c r="E40" s="264" t="s">
        <v>665</v>
      </c>
      <c r="F40" s="260"/>
      <c r="G40" s="260" t="s">
        <v>666</v>
      </c>
      <c r="H40" s="260"/>
      <c r="I40" s="260"/>
      <c r="J40" s="260"/>
      <c r="K40" s="258"/>
    </row>
    <row r="41" spans="2:11" ht="15" customHeight="1">
      <c r="B41" s="261"/>
      <c r="C41" s="262"/>
      <c r="D41" s="260"/>
      <c r="E41" s="264"/>
      <c r="F41" s="260"/>
      <c r="G41" s="260" t="s">
        <v>667</v>
      </c>
      <c r="H41" s="260"/>
      <c r="I41" s="260"/>
      <c r="J41" s="260"/>
      <c r="K41" s="258"/>
    </row>
    <row r="42" spans="2:11" ht="15" customHeight="1">
      <c r="B42" s="261"/>
      <c r="C42" s="262"/>
      <c r="D42" s="260"/>
      <c r="E42" s="264" t="s">
        <v>668</v>
      </c>
      <c r="F42" s="260"/>
      <c r="G42" s="260" t="s">
        <v>669</v>
      </c>
      <c r="H42" s="260"/>
      <c r="I42" s="260"/>
      <c r="J42" s="260"/>
      <c r="K42" s="258"/>
    </row>
    <row r="43" spans="2:11" ht="15" customHeight="1">
      <c r="B43" s="261"/>
      <c r="C43" s="262"/>
      <c r="D43" s="260"/>
      <c r="E43" s="264" t="s">
        <v>126</v>
      </c>
      <c r="F43" s="260"/>
      <c r="G43" s="260" t="s">
        <v>670</v>
      </c>
      <c r="H43" s="260"/>
      <c r="I43" s="260"/>
      <c r="J43" s="260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260" t="s">
        <v>671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2"/>
      <c r="D46" s="262"/>
      <c r="E46" s="260" t="s">
        <v>672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2"/>
      <c r="D47" s="262"/>
      <c r="E47" s="260" t="s">
        <v>673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2"/>
      <c r="D48" s="262"/>
      <c r="E48" s="260" t="s">
        <v>674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2"/>
      <c r="D49" s="260" t="s">
        <v>675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676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677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678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6"/>
      <c r="C55" s="260" t="s">
        <v>679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2"/>
      <c r="D56" s="260" t="s">
        <v>680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2"/>
      <c r="D57" s="260" t="s">
        <v>681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2"/>
      <c r="D58" s="260" t="s">
        <v>682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2"/>
      <c r="D59" s="260" t="s">
        <v>683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2"/>
      <c r="D60" s="265" t="s">
        <v>684</v>
      </c>
      <c r="E60" s="265"/>
      <c r="F60" s="265"/>
      <c r="G60" s="265"/>
      <c r="H60" s="265"/>
      <c r="I60" s="265"/>
      <c r="J60" s="265"/>
      <c r="K60" s="258"/>
    </row>
    <row r="61" spans="2:11" ht="15" customHeight="1">
      <c r="B61" s="256"/>
      <c r="C61" s="262"/>
      <c r="D61" s="260" t="s">
        <v>685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2"/>
      <c r="D62" s="262"/>
      <c r="E62" s="266"/>
      <c r="F62" s="262"/>
      <c r="G62" s="262"/>
      <c r="H62" s="262"/>
      <c r="I62" s="262"/>
      <c r="J62" s="262"/>
      <c r="K62" s="258"/>
    </row>
    <row r="63" spans="2:11" ht="15" customHeight="1">
      <c r="B63" s="256"/>
      <c r="C63" s="262"/>
      <c r="D63" s="260" t="s">
        <v>686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2"/>
      <c r="D64" s="265" t="s">
        <v>687</v>
      </c>
      <c r="E64" s="265"/>
      <c r="F64" s="265"/>
      <c r="G64" s="265"/>
      <c r="H64" s="265"/>
      <c r="I64" s="265"/>
      <c r="J64" s="265"/>
      <c r="K64" s="258"/>
    </row>
    <row r="65" spans="2:11" ht="15" customHeight="1">
      <c r="B65" s="256"/>
      <c r="C65" s="262"/>
      <c r="D65" s="260" t="s">
        <v>688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2"/>
      <c r="D66" s="260" t="s">
        <v>689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2"/>
      <c r="D67" s="260" t="s">
        <v>690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2"/>
      <c r="D68" s="260" t="s">
        <v>691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7"/>
      <c r="C69" s="268"/>
      <c r="D69" s="268"/>
      <c r="E69" s="268"/>
      <c r="F69" s="268"/>
      <c r="G69" s="268"/>
      <c r="H69" s="268"/>
      <c r="I69" s="268"/>
      <c r="J69" s="268"/>
      <c r="K69" s="269"/>
    </row>
    <row r="70" spans="2:11" ht="18.75" customHeight="1">
      <c r="B70" s="270"/>
      <c r="C70" s="270"/>
      <c r="D70" s="270"/>
      <c r="E70" s="270"/>
      <c r="F70" s="270"/>
      <c r="G70" s="270"/>
      <c r="H70" s="270"/>
      <c r="I70" s="270"/>
      <c r="J70" s="270"/>
      <c r="K70" s="271"/>
    </row>
    <row r="71" spans="2:11" ht="18.75" customHeight="1">
      <c r="B71" s="271"/>
      <c r="C71" s="271"/>
      <c r="D71" s="271"/>
      <c r="E71" s="271"/>
      <c r="F71" s="271"/>
      <c r="G71" s="271"/>
      <c r="H71" s="271"/>
      <c r="I71" s="271"/>
      <c r="J71" s="271"/>
      <c r="K71" s="271"/>
    </row>
    <row r="72" spans="2:11" ht="7.5" customHeight="1">
      <c r="B72" s="272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45" customHeight="1">
      <c r="B73" s="275"/>
      <c r="C73" s="276" t="s">
        <v>103</v>
      </c>
      <c r="D73" s="276"/>
      <c r="E73" s="276"/>
      <c r="F73" s="276"/>
      <c r="G73" s="276"/>
      <c r="H73" s="276"/>
      <c r="I73" s="276"/>
      <c r="J73" s="276"/>
      <c r="K73" s="277"/>
    </row>
    <row r="74" spans="2:11" ht="17.25" customHeight="1">
      <c r="B74" s="275"/>
      <c r="C74" s="278" t="s">
        <v>692</v>
      </c>
      <c r="D74" s="278"/>
      <c r="E74" s="278"/>
      <c r="F74" s="278" t="s">
        <v>693</v>
      </c>
      <c r="G74" s="279"/>
      <c r="H74" s="278" t="s">
        <v>122</v>
      </c>
      <c r="I74" s="278" t="s">
        <v>54</v>
      </c>
      <c r="J74" s="278" t="s">
        <v>694</v>
      </c>
      <c r="K74" s="277"/>
    </row>
    <row r="75" spans="2:11" ht="17.25" customHeight="1">
      <c r="B75" s="275"/>
      <c r="C75" s="280" t="s">
        <v>695</v>
      </c>
      <c r="D75" s="280"/>
      <c r="E75" s="280"/>
      <c r="F75" s="281" t="s">
        <v>696</v>
      </c>
      <c r="G75" s="282"/>
      <c r="H75" s="280"/>
      <c r="I75" s="280"/>
      <c r="J75" s="280" t="s">
        <v>697</v>
      </c>
      <c r="K75" s="277"/>
    </row>
    <row r="76" spans="2:11" ht="5.25" customHeight="1">
      <c r="B76" s="275"/>
      <c r="C76" s="283"/>
      <c r="D76" s="283"/>
      <c r="E76" s="283"/>
      <c r="F76" s="283"/>
      <c r="G76" s="284"/>
      <c r="H76" s="283"/>
      <c r="I76" s="283"/>
      <c r="J76" s="283"/>
      <c r="K76" s="277"/>
    </row>
    <row r="77" spans="2:11" ht="15" customHeight="1">
      <c r="B77" s="275"/>
      <c r="C77" s="264" t="s">
        <v>50</v>
      </c>
      <c r="D77" s="283"/>
      <c r="E77" s="283"/>
      <c r="F77" s="285" t="s">
        <v>698</v>
      </c>
      <c r="G77" s="284"/>
      <c r="H77" s="264" t="s">
        <v>699</v>
      </c>
      <c r="I77" s="264" t="s">
        <v>700</v>
      </c>
      <c r="J77" s="264">
        <v>20</v>
      </c>
      <c r="K77" s="277"/>
    </row>
    <row r="78" spans="2:11" ht="15" customHeight="1">
      <c r="B78" s="275"/>
      <c r="C78" s="264" t="s">
        <v>701</v>
      </c>
      <c r="D78" s="264"/>
      <c r="E78" s="264"/>
      <c r="F78" s="285" t="s">
        <v>698</v>
      </c>
      <c r="G78" s="284"/>
      <c r="H78" s="264" t="s">
        <v>702</v>
      </c>
      <c r="I78" s="264" t="s">
        <v>700</v>
      </c>
      <c r="J78" s="264">
        <v>120</v>
      </c>
      <c r="K78" s="277"/>
    </row>
    <row r="79" spans="2:11" ht="15" customHeight="1">
      <c r="B79" s="286"/>
      <c r="C79" s="264" t="s">
        <v>703</v>
      </c>
      <c r="D79" s="264"/>
      <c r="E79" s="264"/>
      <c r="F79" s="285" t="s">
        <v>704</v>
      </c>
      <c r="G79" s="284"/>
      <c r="H79" s="264" t="s">
        <v>705</v>
      </c>
      <c r="I79" s="264" t="s">
        <v>700</v>
      </c>
      <c r="J79" s="264">
        <v>50</v>
      </c>
      <c r="K79" s="277"/>
    </row>
    <row r="80" spans="2:11" ht="15" customHeight="1">
      <c r="B80" s="286"/>
      <c r="C80" s="264" t="s">
        <v>706</v>
      </c>
      <c r="D80" s="264"/>
      <c r="E80" s="264"/>
      <c r="F80" s="285" t="s">
        <v>698</v>
      </c>
      <c r="G80" s="284"/>
      <c r="H80" s="264" t="s">
        <v>707</v>
      </c>
      <c r="I80" s="264" t="s">
        <v>708</v>
      </c>
      <c r="J80" s="264"/>
      <c r="K80" s="277"/>
    </row>
    <row r="81" spans="2:11" ht="15" customHeight="1">
      <c r="B81" s="286"/>
      <c r="C81" s="287" t="s">
        <v>709</v>
      </c>
      <c r="D81" s="287"/>
      <c r="E81" s="287"/>
      <c r="F81" s="288" t="s">
        <v>704</v>
      </c>
      <c r="G81" s="287"/>
      <c r="H81" s="287" t="s">
        <v>710</v>
      </c>
      <c r="I81" s="287" t="s">
        <v>700</v>
      </c>
      <c r="J81" s="287">
        <v>15</v>
      </c>
      <c r="K81" s="277"/>
    </row>
    <row r="82" spans="2:11" ht="15" customHeight="1">
      <c r="B82" s="286"/>
      <c r="C82" s="287" t="s">
        <v>711</v>
      </c>
      <c r="D82" s="287"/>
      <c r="E82" s="287"/>
      <c r="F82" s="288" t="s">
        <v>704</v>
      </c>
      <c r="G82" s="287"/>
      <c r="H82" s="287" t="s">
        <v>712</v>
      </c>
      <c r="I82" s="287" t="s">
        <v>700</v>
      </c>
      <c r="J82" s="287">
        <v>15</v>
      </c>
      <c r="K82" s="277"/>
    </row>
    <row r="83" spans="2:11" ht="15" customHeight="1">
      <c r="B83" s="286"/>
      <c r="C83" s="287" t="s">
        <v>713</v>
      </c>
      <c r="D83" s="287"/>
      <c r="E83" s="287"/>
      <c r="F83" s="288" t="s">
        <v>704</v>
      </c>
      <c r="G83" s="287"/>
      <c r="H83" s="287" t="s">
        <v>714</v>
      </c>
      <c r="I83" s="287" t="s">
        <v>700</v>
      </c>
      <c r="J83" s="287">
        <v>20</v>
      </c>
      <c r="K83" s="277"/>
    </row>
    <row r="84" spans="2:11" ht="15" customHeight="1">
      <c r="B84" s="286"/>
      <c r="C84" s="287" t="s">
        <v>715</v>
      </c>
      <c r="D84" s="287"/>
      <c r="E84" s="287"/>
      <c r="F84" s="288" t="s">
        <v>704</v>
      </c>
      <c r="G84" s="287"/>
      <c r="H84" s="287" t="s">
        <v>716</v>
      </c>
      <c r="I84" s="287" t="s">
        <v>700</v>
      </c>
      <c r="J84" s="287">
        <v>20</v>
      </c>
      <c r="K84" s="277"/>
    </row>
    <row r="85" spans="2:11" ht="15" customHeight="1">
      <c r="B85" s="286"/>
      <c r="C85" s="264" t="s">
        <v>717</v>
      </c>
      <c r="D85" s="264"/>
      <c r="E85" s="264"/>
      <c r="F85" s="285" t="s">
        <v>704</v>
      </c>
      <c r="G85" s="284"/>
      <c r="H85" s="264" t="s">
        <v>718</v>
      </c>
      <c r="I85" s="264" t="s">
        <v>700</v>
      </c>
      <c r="J85" s="264">
        <v>50</v>
      </c>
      <c r="K85" s="277"/>
    </row>
    <row r="86" spans="2:11" ht="15" customHeight="1">
      <c r="B86" s="286"/>
      <c r="C86" s="264" t="s">
        <v>719</v>
      </c>
      <c r="D86" s="264"/>
      <c r="E86" s="264"/>
      <c r="F86" s="285" t="s">
        <v>704</v>
      </c>
      <c r="G86" s="284"/>
      <c r="H86" s="264" t="s">
        <v>720</v>
      </c>
      <c r="I86" s="264" t="s">
        <v>700</v>
      </c>
      <c r="J86" s="264">
        <v>20</v>
      </c>
      <c r="K86" s="277"/>
    </row>
    <row r="87" spans="2:11" ht="15" customHeight="1">
      <c r="B87" s="286"/>
      <c r="C87" s="264" t="s">
        <v>721</v>
      </c>
      <c r="D87" s="264"/>
      <c r="E87" s="264"/>
      <c r="F87" s="285" t="s">
        <v>704</v>
      </c>
      <c r="G87" s="284"/>
      <c r="H87" s="264" t="s">
        <v>722</v>
      </c>
      <c r="I87" s="264" t="s">
        <v>700</v>
      </c>
      <c r="J87" s="264">
        <v>20</v>
      </c>
      <c r="K87" s="277"/>
    </row>
    <row r="88" spans="2:11" ht="15" customHeight="1">
      <c r="B88" s="286"/>
      <c r="C88" s="264" t="s">
        <v>723</v>
      </c>
      <c r="D88" s="264"/>
      <c r="E88" s="264"/>
      <c r="F88" s="285" t="s">
        <v>704</v>
      </c>
      <c r="G88" s="284"/>
      <c r="H88" s="264" t="s">
        <v>724</v>
      </c>
      <c r="I88" s="264" t="s">
        <v>700</v>
      </c>
      <c r="J88" s="264">
        <v>50</v>
      </c>
      <c r="K88" s="277"/>
    </row>
    <row r="89" spans="2:11" ht="15" customHeight="1">
      <c r="B89" s="286"/>
      <c r="C89" s="264" t="s">
        <v>725</v>
      </c>
      <c r="D89" s="264"/>
      <c r="E89" s="264"/>
      <c r="F89" s="285" t="s">
        <v>704</v>
      </c>
      <c r="G89" s="284"/>
      <c r="H89" s="264" t="s">
        <v>725</v>
      </c>
      <c r="I89" s="264" t="s">
        <v>700</v>
      </c>
      <c r="J89" s="264">
        <v>50</v>
      </c>
      <c r="K89" s="277"/>
    </row>
    <row r="90" spans="2:11" ht="15" customHeight="1">
      <c r="B90" s="286"/>
      <c r="C90" s="264" t="s">
        <v>127</v>
      </c>
      <c r="D90" s="264"/>
      <c r="E90" s="264"/>
      <c r="F90" s="285" t="s">
        <v>704</v>
      </c>
      <c r="G90" s="284"/>
      <c r="H90" s="264" t="s">
        <v>726</v>
      </c>
      <c r="I90" s="264" t="s">
        <v>700</v>
      </c>
      <c r="J90" s="264">
        <v>255</v>
      </c>
      <c r="K90" s="277"/>
    </row>
    <row r="91" spans="2:11" ht="15" customHeight="1">
      <c r="B91" s="286"/>
      <c r="C91" s="264" t="s">
        <v>727</v>
      </c>
      <c r="D91" s="264"/>
      <c r="E91" s="264"/>
      <c r="F91" s="285" t="s">
        <v>698</v>
      </c>
      <c r="G91" s="284"/>
      <c r="H91" s="264" t="s">
        <v>728</v>
      </c>
      <c r="I91" s="264" t="s">
        <v>729</v>
      </c>
      <c r="J91" s="264"/>
      <c r="K91" s="277"/>
    </row>
    <row r="92" spans="2:11" ht="15" customHeight="1">
      <c r="B92" s="286"/>
      <c r="C92" s="264" t="s">
        <v>730</v>
      </c>
      <c r="D92" s="264"/>
      <c r="E92" s="264"/>
      <c r="F92" s="285" t="s">
        <v>698</v>
      </c>
      <c r="G92" s="284"/>
      <c r="H92" s="264" t="s">
        <v>731</v>
      </c>
      <c r="I92" s="264" t="s">
        <v>732</v>
      </c>
      <c r="J92" s="264"/>
      <c r="K92" s="277"/>
    </row>
    <row r="93" spans="2:11" ht="15" customHeight="1">
      <c r="B93" s="286"/>
      <c r="C93" s="264" t="s">
        <v>733</v>
      </c>
      <c r="D93" s="264"/>
      <c r="E93" s="264"/>
      <c r="F93" s="285" t="s">
        <v>698</v>
      </c>
      <c r="G93" s="284"/>
      <c r="H93" s="264" t="s">
        <v>733</v>
      </c>
      <c r="I93" s="264" t="s">
        <v>732</v>
      </c>
      <c r="J93" s="264"/>
      <c r="K93" s="277"/>
    </row>
    <row r="94" spans="2:11" ht="15" customHeight="1">
      <c r="B94" s="286"/>
      <c r="C94" s="264" t="s">
        <v>35</v>
      </c>
      <c r="D94" s="264"/>
      <c r="E94" s="264"/>
      <c r="F94" s="285" t="s">
        <v>698</v>
      </c>
      <c r="G94" s="284"/>
      <c r="H94" s="264" t="s">
        <v>734</v>
      </c>
      <c r="I94" s="264" t="s">
        <v>732</v>
      </c>
      <c r="J94" s="264"/>
      <c r="K94" s="277"/>
    </row>
    <row r="95" spans="2:11" ht="15" customHeight="1">
      <c r="B95" s="286"/>
      <c r="C95" s="264" t="s">
        <v>45</v>
      </c>
      <c r="D95" s="264"/>
      <c r="E95" s="264"/>
      <c r="F95" s="285" t="s">
        <v>698</v>
      </c>
      <c r="G95" s="284"/>
      <c r="H95" s="264" t="s">
        <v>735</v>
      </c>
      <c r="I95" s="264" t="s">
        <v>732</v>
      </c>
      <c r="J95" s="264"/>
      <c r="K95" s="277"/>
    </row>
    <row r="96" spans="2:11" ht="15" customHeight="1">
      <c r="B96" s="289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2:11" ht="18.75" customHeight="1">
      <c r="B97" s="292"/>
      <c r="C97" s="293"/>
      <c r="D97" s="293"/>
      <c r="E97" s="293"/>
      <c r="F97" s="293"/>
      <c r="G97" s="293"/>
      <c r="H97" s="293"/>
      <c r="I97" s="293"/>
      <c r="J97" s="293"/>
      <c r="K97" s="292"/>
    </row>
    <row r="98" spans="2:11" ht="18.75" customHeight="1">
      <c r="B98" s="271"/>
      <c r="C98" s="271"/>
      <c r="D98" s="271"/>
      <c r="E98" s="271"/>
      <c r="F98" s="271"/>
      <c r="G98" s="271"/>
      <c r="H98" s="271"/>
      <c r="I98" s="271"/>
      <c r="J98" s="271"/>
      <c r="K98" s="271"/>
    </row>
    <row r="99" spans="2:11" ht="7.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4"/>
    </row>
    <row r="100" spans="2:11" ht="45" customHeight="1">
      <c r="B100" s="275"/>
      <c r="C100" s="276" t="s">
        <v>736</v>
      </c>
      <c r="D100" s="276"/>
      <c r="E100" s="276"/>
      <c r="F100" s="276"/>
      <c r="G100" s="276"/>
      <c r="H100" s="276"/>
      <c r="I100" s="276"/>
      <c r="J100" s="276"/>
      <c r="K100" s="277"/>
    </row>
    <row r="101" spans="2:11" ht="17.25" customHeight="1">
      <c r="B101" s="275"/>
      <c r="C101" s="278" t="s">
        <v>692</v>
      </c>
      <c r="D101" s="278"/>
      <c r="E101" s="278"/>
      <c r="F101" s="278" t="s">
        <v>693</v>
      </c>
      <c r="G101" s="279"/>
      <c r="H101" s="278" t="s">
        <v>122</v>
      </c>
      <c r="I101" s="278" t="s">
        <v>54</v>
      </c>
      <c r="J101" s="278" t="s">
        <v>694</v>
      </c>
      <c r="K101" s="277"/>
    </row>
    <row r="102" spans="2:11" ht="17.25" customHeight="1">
      <c r="B102" s="275"/>
      <c r="C102" s="280" t="s">
        <v>695</v>
      </c>
      <c r="D102" s="280"/>
      <c r="E102" s="280"/>
      <c r="F102" s="281" t="s">
        <v>696</v>
      </c>
      <c r="G102" s="282"/>
      <c r="H102" s="280"/>
      <c r="I102" s="280"/>
      <c r="J102" s="280" t="s">
        <v>697</v>
      </c>
      <c r="K102" s="277"/>
    </row>
    <row r="103" spans="2:11" ht="5.25" customHeight="1">
      <c r="B103" s="275"/>
      <c r="C103" s="278"/>
      <c r="D103" s="278"/>
      <c r="E103" s="278"/>
      <c r="F103" s="278"/>
      <c r="G103" s="294"/>
      <c r="H103" s="278"/>
      <c r="I103" s="278"/>
      <c r="J103" s="278"/>
      <c r="K103" s="277"/>
    </row>
    <row r="104" spans="2:11" ht="15" customHeight="1">
      <c r="B104" s="275"/>
      <c r="C104" s="264" t="s">
        <v>50</v>
      </c>
      <c r="D104" s="283"/>
      <c r="E104" s="283"/>
      <c r="F104" s="285" t="s">
        <v>698</v>
      </c>
      <c r="G104" s="294"/>
      <c r="H104" s="264" t="s">
        <v>737</v>
      </c>
      <c r="I104" s="264" t="s">
        <v>700</v>
      </c>
      <c r="J104" s="264">
        <v>20</v>
      </c>
      <c r="K104" s="277"/>
    </row>
    <row r="105" spans="2:11" ht="15" customHeight="1">
      <c r="B105" s="275"/>
      <c r="C105" s="264" t="s">
        <v>701</v>
      </c>
      <c r="D105" s="264"/>
      <c r="E105" s="264"/>
      <c r="F105" s="285" t="s">
        <v>698</v>
      </c>
      <c r="G105" s="264"/>
      <c r="H105" s="264" t="s">
        <v>737</v>
      </c>
      <c r="I105" s="264" t="s">
        <v>700</v>
      </c>
      <c r="J105" s="264">
        <v>120</v>
      </c>
      <c r="K105" s="277"/>
    </row>
    <row r="106" spans="2:11" ht="15" customHeight="1">
      <c r="B106" s="286"/>
      <c r="C106" s="264" t="s">
        <v>703</v>
      </c>
      <c r="D106" s="264"/>
      <c r="E106" s="264"/>
      <c r="F106" s="285" t="s">
        <v>704</v>
      </c>
      <c r="G106" s="264"/>
      <c r="H106" s="264" t="s">
        <v>737</v>
      </c>
      <c r="I106" s="264" t="s">
        <v>700</v>
      </c>
      <c r="J106" s="264">
        <v>50</v>
      </c>
      <c r="K106" s="277"/>
    </row>
    <row r="107" spans="2:11" ht="15" customHeight="1">
      <c r="B107" s="286"/>
      <c r="C107" s="264" t="s">
        <v>706</v>
      </c>
      <c r="D107" s="264"/>
      <c r="E107" s="264"/>
      <c r="F107" s="285" t="s">
        <v>698</v>
      </c>
      <c r="G107" s="264"/>
      <c r="H107" s="264" t="s">
        <v>737</v>
      </c>
      <c r="I107" s="264" t="s">
        <v>708</v>
      </c>
      <c r="J107" s="264"/>
      <c r="K107" s="277"/>
    </row>
    <row r="108" spans="2:11" ht="15" customHeight="1">
      <c r="B108" s="286"/>
      <c r="C108" s="264" t="s">
        <v>717</v>
      </c>
      <c r="D108" s="264"/>
      <c r="E108" s="264"/>
      <c r="F108" s="285" t="s">
        <v>704</v>
      </c>
      <c r="G108" s="264"/>
      <c r="H108" s="264" t="s">
        <v>737</v>
      </c>
      <c r="I108" s="264" t="s">
        <v>700</v>
      </c>
      <c r="J108" s="264">
        <v>50</v>
      </c>
      <c r="K108" s="277"/>
    </row>
    <row r="109" spans="2:11" ht="15" customHeight="1">
      <c r="B109" s="286"/>
      <c r="C109" s="264" t="s">
        <v>725</v>
      </c>
      <c r="D109" s="264"/>
      <c r="E109" s="264"/>
      <c r="F109" s="285" t="s">
        <v>704</v>
      </c>
      <c r="G109" s="264"/>
      <c r="H109" s="264" t="s">
        <v>737</v>
      </c>
      <c r="I109" s="264" t="s">
        <v>700</v>
      </c>
      <c r="J109" s="264">
        <v>50</v>
      </c>
      <c r="K109" s="277"/>
    </row>
    <row r="110" spans="2:11" ht="15" customHeight="1">
      <c r="B110" s="286"/>
      <c r="C110" s="264" t="s">
        <v>723</v>
      </c>
      <c r="D110" s="264"/>
      <c r="E110" s="264"/>
      <c r="F110" s="285" t="s">
        <v>704</v>
      </c>
      <c r="G110" s="264"/>
      <c r="H110" s="264" t="s">
        <v>737</v>
      </c>
      <c r="I110" s="264" t="s">
        <v>700</v>
      </c>
      <c r="J110" s="264">
        <v>50</v>
      </c>
      <c r="K110" s="277"/>
    </row>
    <row r="111" spans="2:11" ht="15" customHeight="1">
      <c r="B111" s="286"/>
      <c r="C111" s="264" t="s">
        <v>50</v>
      </c>
      <c r="D111" s="264"/>
      <c r="E111" s="264"/>
      <c r="F111" s="285" t="s">
        <v>698</v>
      </c>
      <c r="G111" s="264"/>
      <c r="H111" s="264" t="s">
        <v>738</v>
      </c>
      <c r="I111" s="264" t="s">
        <v>700</v>
      </c>
      <c r="J111" s="264">
        <v>20</v>
      </c>
      <c r="K111" s="277"/>
    </row>
    <row r="112" spans="2:11" ht="15" customHeight="1">
      <c r="B112" s="286"/>
      <c r="C112" s="264" t="s">
        <v>739</v>
      </c>
      <c r="D112" s="264"/>
      <c r="E112" s="264"/>
      <c r="F112" s="285" t="s">
        <v>698</v>
      </c>
      <c r="G112" s="264"/>
      <c r="H112" s="264" t="s">
        <v>740</v>
      </c>
      <c r="I112" s="264" t="s">
        <v>700</v>
      </c>
      <c r="J112" s="264">
        <v>120</v>
      </c>
      <c r="K112" s="277"/>
    </row>
    <row r="113" spans="2:11" ht="15" customHeight="1">
      <c r="B113" s="286"/>
      <c r="C113" s="264" t="s">
        <v>35</v>
      </c>
      <c r="D113" s="264"/>
      <c r="E113" s="264"/>
      <c r="F113" s="285" t="s">
        <v>698</v>
      </c>
      <c r="G113" s="264"/>
      <c r="H113" s="264" t="s">
        <v>741</v>
      </c>
      <c r="I113" s="264" t="s">
        <v>732</v>
      </c>
      <c r="J113" s="264"/>
      <c r="K113" s="277"/>
    </row>
    <row r="114" spans="2:11" ht="15" customHeight="1">
      <c r="B114" s="286"/>
      <c r="C114" s="264" t="s">
        <v>45</v>
      </c>
      <c r="D114" s="264"/>
      <c r="E114" s="264"/>
      <c r="F114" s="285" t="s">
        <v>698</v>
      </c>
      <c r="G114" s="264"/>
      <c r="H114" s="264" t="s">
        <v>742</v>
      </c>
      <c r="I114" s="264" t="s">
        <v>732</v>
      </c>
      <c r="J114" s="264"/>
      <c r="K114" s="277"/>
    </row>
    <row r="115" spans="2:11" ht="15" customHeight="1">
      <c r="B115" s="286"/>
      <c r="C115" s="264" t="s">
        <v>54</v>
      </c>
      <c r="D115" s="264"/>
      <c r="E115" s="264"/>
      <c r="F115" s="285" t="s">
        <v>698</v>
      </c>
      <c r="G115" s="264"/>
      <c r="H115" s="264" t="s">
        <v>743</v>
      </c>
      <c r="I115" s="264" t="s">
        <v>744</v>
      </c>
      <c r="J115" s="264"/>
      <c r="K115" s="277"/>
    </row>
    <row r="116" spans="2:11" ht="15" customHeight="1">
      <c r="B116" s="289"/>
      <c r="C116" s="295"/>
      <c r="D116" s="295"/>
      <c r="E116" s="295"/>
      <c r="F116" s="295"/>
      <c r="G116" s="295"/>
      <c r="H116" s="295"/>
      <c r="I116" s="295"/>
      <c r="J116" s="295"/>
      <c r="K116" s="291"/>
    </row>
    <row r="117" spans="2:11" ht="18.75" customHeight="1">
      <c r="B117" s="296"/>
      <c r="C117" s="260"/>
      <c r="D117" s="260"/>
      <c r="E117" s="260"/>
      <c r="F117" s="297"/>
      <c r="G117" s="260"/>
      <c r="H117" s="260"/>
      <c r="I117" s="260"/>
      <c r="J117" s="260"/>
      <c r="K117" s="296"/>
    </row>
    <row r="118" spans="2:11" ht="18.75" customHeight="1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</row>
    <row r="119" spans="2:11" ht="7.5" customHeight="1">
      <c r="B119" s="298"/>
      <c r="C119" s="299"/>
      <c r="D119" s="299"/>
      <c r="E119" s="299"/>
      <c r="F119" s="299"/>
      <c r="G119" s="299"/>
      <c r="H119" s="299"/>
      <c r="I119" s="299"/>
      <c r="J119" s="299"/>
      <c r="K119" s="300"/>
    </row>
    <row r="120" spans="2:11" ht="45" customHeight="1">
      <c r="B120" s="301"/>
      <c r="C120" s="254" t="s">
        <v>745</v>
      </c>
      <c r="D120" s="254"/>
      <c r="E120" s="254"/>
      <c r="F120" s="254"/>
      <c r="G120" s="254"/>
      <c r="H120" s="254"/>
      <c r="I120" s="254"/>
      <c r="J120" s="254"/>
      <c r="K120" s="302"/>
    </row>
    <row r="121" spans="2:11" ht="17.25" customHeight="1">
      <c r="B121" s="303"/>
      <c r="C121" s="278" t="s">
        <v>692</v>
      </c>
      <c r="D121" s="278"/>
      <c r="E121" s="278"/>
      <c r="F121" s="278" t="s">
        <v>693</v>
      </c>
      <c r="G121" s="279"/>
      <c r="H121" s="278" t="s">
        <v>122</v>
      </c>
      <c r="I121" s="278" t="s">
        <v>54</v>
      </c>
      <c r="J121" s="278" t="s">
        <v>694</v>
      </c>
      <c r="K121" s="304"/>
    </row>
    <row r="122" spans="2:11" ht="17.25" customHeight="1">
      <c r="B122" s="303"/>
      <c r="C122" s="280" t="s">
        <v>695</v>
      </c>
      <c r="D122" s="280"/>
      <c r="E122" s="280"/>
      <c r="F122" s="281" t="s">
        <v>696</v>
      </c>
      <c r="G122" s="282"/>
      <c r="H122" s="280"/>
      <c r="I122" s="280"/>
      <c r="J122" s="280" t="s">
        <v>697</v>
      </c>
      <c r="K122" s="304"/>
    </row>
    <row r="123" spans="2:11" ht="5.25" customHeight="1">
      <c r="B123" s="305"/>
      <c r="C123" s="283"/>
      <c r="D123" s="283"/>
      <c r="E123" s="283"/>
      <c r="F123" s="283"/>
      <c r="G123" s="264"/>
      <c r="H123" s="283"/>
      <c r="I123" s="283"/>
      <c r="J123" s="283"/>
      <c r="K123" s="306"/>
    </row>
    <row r="124" spans="2:11" ht="15" customHeight="1">
      <c r="B124" s="305"/>
      <c r="C124" s="264" t="s">
        <v>701</v>
      </c>
      <c r="D124" s="283"/>
      <c r="E124" s="283"/>
      <c r="F124" s="285" t="s">
        <v>698</v>
      </c>
      <c r="G124" s="264"/>
      <c r="H124" s="264" t="s">
        <v>737</v>
      </c>
      <c r="I124" s="264" t="s">
        <v>700</v>
      </c>
      <c r="J124" s="264">
        <v>120</v>
      </c>
      <c r="K124" s="307"/>
    </row>
    <row r="125" spans="2:11" ht="15" customHeight="1">
      <c r="B125" s="305"/>
      <c r="C125" s="264" t="s">
        <v>746</v>
      </c>
      <c r="D125" s="264"/>
      <c r="E125" s="264"/>
      <c r="F125" s="285" t="s">
        <v>698</v>
      </c>
      <c r="G125" s="264"/>
      <c r="H125" s="264" t="s">
        <v>747</v>
      </c>
      <c r="I125" s="264" t="s">
        <v>700</v>
      </c>
      <c r="J125" s="264" t="s">
        <v>748</v>
      </c>
      <c r="K125" s="307"/>
    </row>
    <row r="126" spans="2:11" ht="15" customHeight="1">
      <c r="B126" s="305"/>
      <c r="C126" s="264" t="s">
        <v>81</v>
      </c>
      <c r="D126" s="264"/>
      <c r="E126" s="264"/>
      <c r="F126" s="285" t="s">
        <v>698</v>
      </c>
      <c r="G126" s="264"/>
      <c r="H126" s="264" t="s">
        <v>749</v>
      </c>
      <c r="I126" s="264" t="s">
        <v>700</v>
      </c>
      <c r="J126" s="264" t="s">
        <v>748</v>
      </c>
      <c r="K126" s="307"/>
    </row>
    <row r="127" spans="2:11" ht="15" customHeight="1">
      <c r="B127" s="305"/>
      <c r="C127" s="264" t="s">
        <v>709</v>
      </c>
      <c r="D127" s="264"/>
      <c r="E127" s="264"/>
      <c r="F127" s="285" t="s">
        <v>704</v>
      </c>
      <c r="G127" s="264"/>
      <c r="H127" s="264" t="s">
        <v>710</v>
      </c>
      <c r="I127" s="264" t="s">
        <v>700</v>
      </c>
      <c r="J127" s="264">
        <v>15</v>
      </c>
      <c r="K127" s="307"/>
    </row>
    <row r="128" spans="2:11" ht="15" customHeight="1">
      <c r="B128" s="305"/>
      <c r="C128" s="287" t="s">
        <v>711</v>
      </c>
      <c r="D128" s="287"/>
      <c r="E128" s="287"/>
      <c r="F128" s="288" t="s">
        <v>704</v>
      </c>
      <c r="G128" s="287"/>
      <c r="H128" s="287" t="s">
        <v>712</v>
      </c>
      <c r="I128" s="287" t="s">
        <v>700</v>
      </c>
      <c r="J128" s="287">
        <v>15</v>
      </c>
      <c r="K128" s="307"/>
    </row>
    <row r="129" spans="2:11" ht="15" customHeight="1">
      <c r="B129" s="305"/>
      <c r="C129" s="287" t="s">
        <v>713</v>
      </c>
      <c r="D129" s="287"/>
      <c r="E129" s="287"/>
      <c r="F129" s="288" t="s">
        <v>704</v>
      </c>
      <c r="G129" s="287"/>
      <c r="H129" s="287" t="s">
        <v>714</v>
      </c>
      <c r="I129" s="287" t="s">
        <v>700</v>
      </c>
      <c r="J129" s="287">
        <v>20</v>
      </c>
      <c r="K129" s="307"/>
    </row>
    <row r="130" spans="2:11" ht="15" customHeight="1">
      <c r="B130" s="305"/>
      <c r="C130" s="287" t="s">
        <v>715</v>
      </c>
      <c r="D130" s="287"/>
      <c r="E130" s="287"/>
      <c r="F130" s="288" t="s">
        <v>704</v>
      </c>
      <c r="G130" s="287"/>
      <c r="H130" s="287" t="s">
        <v>716</v>
      </c>
      <c r="I130" s="287" t="s">
        <v>700</v>
      </c>
      <c r="J130" s="287">
        <v>20</v>
      </c>
      <c r="K130" s="307"/>
    </row>
    <row r="131" spans="2:11" ht="15" customHeight="1">
      <c r="B131" s="305"/>
      <c r="C131" s="264" t="s">
        <v>703</v>
      </c>
      <c r="D131" s="264"/>
      <c r="E131" s="264"/>
      <c r="F131" s="285" t="s">
        <v>704</v>
      </c>
      <c r="G131" s="264"/>
      <c r="H131" s="264" t="s">
        <v>737</v>
      </c>
      <c r="I131" s="264" t="s">
        <v>700</v>
      </c>
      <c r="J131" s="264">
        <v>50</v>
      </c>
      <c r="K131" s="307"/>
    </row>
    <row r="132" spans="2:11" ht="15" customHeight="1">
      <c r="B132" s="305"/>
      <c r="C132" s="264" t="s">
        <v>717</v>
      </c>
      <c r="D132" s="264"/>
      <c r="E132" s="264"/>
      <c r="F132" s="285" t="s">
        <v>704</v>
      </c>
      <c r="G132" s="264"/>
      <c r="H132" s="264" t="s">
        <v>737</v>
      </c>
      <c r="I132" s="264" t="s">
        <v>700</v>
      </c>
      <c r="J132" s="264">
        <v>50</v>
      </c>
      <c r="K132" s="307"/>
    </row>
    <row r="133" spans="2:11" ht="15" customHeight="1">
      <c r="B133" s="305"/>
      <c r="C133" s="264" t="s">
        <v>723</v>
      </c>
      <c r="D133" s="264"/>
      <c r="E133" s="264"/>
      <c r="F133" s="285" t="s">
        <v>704</v>
      </c>
      <c r="G133" s="264"/>
      <c r="H133" s="264" t="s">
        <v>737</v>
      </c>
      <c r="I133" s="264" t="s">
        <v>700</v>
      </c>
      <c r="J133" s="264">
        <v>50</v>
      </c>
      <c r="K133" s="307"/>
    </row>
    <row r="134" spans="2:11" ht="15" customHeight="1">
      <c r="B134" s="305"/>
      <c r="C134" s="264" t="s">
        <v>725</v>
      </c>
      <c r="D134" s="264"/>
      <c r="E134" s="264"/>
      <c r="F134" s="285" t="s">
        <v>704</v>
      </c>
      <c r="G134" s="264"/>
      <c r="H134" s="264" t="s">
        <v>737</v>
      </c>
      <c r="I134" s="264" t="s">
        <v>700</v>
      </c>
      <c r="J134" s="264">
        <v>50</v>
      </c>
      <c r="K134" s="307"/>
    </row>
    <row r="135" spans="2:11" ht="15" customHeight="1">
      <c r="B135" s="305"/>
      <c r="C135" s="264" t="s">
        <v>127</v>
      </c>
      <c r="D135" s="264"/>
      <c r="E135" s="264"/>
      <c r="F135" s="285" t="s">
        <v>704</v>
      </c>
      <c r="G135" s="264"/>
      <c r="H135" s="264" t="s">
        <v>750</v>
      </c>
      <c r="I135" s="264" t="s">
        <v>700</v>
      </c>
      <c r="J135" s="264">
        <v>255</v>
      </c>
      <c r="K135" s="307"/>
    </row>
    <row r="136" spans="2:11" ht="15" customHeight="1">
      <c r="B136" s="305"/>
      <c r="C136" s="264" t="s">
        <v>727</v>
      </c>
      <c r="D136" s="264"/>
      <c r="E136" s="264"/>
      <c r="F136" s="285" t="s">
        <v>698</v>
      </c>
      <c r="G136" s="264"/>
      <c r="H136" s="264" t="s">
        <v>751</v>
      </c>
      <c r="I136" s="264" t="s">
        <v>729</v>
      </c>
      <c r="J136" s="264"/>
      <c r="K136" s="307"/>
    </row>
    <row r="137" spans="2:11" ht="15" customHeight="1">
      <c r="B137" s="305"/>
      <c r="C137" s="264" t="s">
        <v>730</v>
      </c>
      <c r="D137" s="264"/>
      <c r="E137" s="264"/>
      <c r="F137" s="285" t="s">
        <v>698</v>
      </c>
      <c r="G137" s="264"/>
      <c r="H137" s="264" t="s">
        <v>752</v>
      </c>
      <c r="I137" s="264" t="s">
        <v>732</v>
      </c>
      <c r="J137" s="264"/>
      <c r="K137" s="307"/>
    </row>
    <row r="138" spans="2:11" ht="15" customHeight="1">
      <c r="B138" s="305"/>
      <c r="C138" s="264" t="s">
        <v>733</v>
      </c>
      <c r="D138" s="264"/>
      <c r="E138" s="264"/>
      <c r="F138" s="285" t="s">
        <v>698</v>
      </c>
      <c r="G138" s="264"/>
      <c r="H138" s="264" t="s">
        <v>733</v>
      </c>
      <c r="I138" s="264" t="s">
        <v>732</v>
      </c>
      <c r="J138" s="264"/>
      <c r="K138" s="307"/>
    </row>
    <row r="139" spans="2:11" ht="15" customHeight="1">
      <c r="B139" s="305"/>
      <c r="C139" s="264" t="s">
        <v>35</v>
      </c>
      <c r="D139" s="264"/>
      <c r="E139" s="264"/>
      <c r="F139" s="285" t="s">
        <v>698</v>
      </c>
      <c r="G139" s="264"/>
      <c r="H139" s="264" t="s">
        <v>753</v>
      </c>
      <c r="I139" s="264" t="s">
        <v>732</v>
      </c>
      <c r="J139" s="264"/>
      <c r="K139" s="307"/>
    </row>
    <row r="140" spans="2:11" ht="15" customHeight="1">
      <c r="B140" s="305"/>
      <c r="C140" s="264" t="s">
        <v>754</v>
      </c>
      <c r="D140" s="264"/>
      <c r="E140" s="264"/>
      <c r="F140" s="285" t="s">
        <v>698</v>
      </c>
      <c r="G140" s="264"/>
      <c r="H140" s="264" t="s">
        <v>755</v>
      </c>
      <c r="I140" s="264" t="s">
        <v>732</v>
      </c>
      <c r="J140" s="264"/>
      <c r="K140" s="307"/>
    </row>
    <row r="141" spans="2:11" ht="15" customHeight="1">
      <c r="B141" s="308"/>
      <c r="C141" s="309"/>
      <c r="D141" s="309"/>
      <c r="E141" s="309"/>
      <c r="F141" s="309"/>
      <c r="G141" s="309"/>
      <c r="H141" s="309"/>
      <c r="I141" s="309"/>
      <c r="J141" s="309"/>
      <c r="K141" s="310"/>
    </row>
    <row r="142" spans="2:11" ht="18.75" customHeight="1">
      <c r="B142" s="260"/>
      <c r="C142" s="260"/>
      <c r="D142" s="260"/>
      <c r="E142" s="260"/>
      <c r="F142" s="297"/>
      <c r="G142" s="260"/>
      <c r="H142" s="260"/>
      <c r="I142" s="260"/>
      <c r="J142" s="260"/>
      <c r="K142" s="260"/>
    </row>
    <row r="143" spans="2:11" ht="18.75" customHeight="1">
      <c r="B143" s="271"/>
      <c r="C143" s="271"/>
      <c r="D143" s="271"/>
      <c r="E143" s="271"/>
      <c r="F143" s="271"/>
      <c r="G143" s="271"/>
      <c r="H143" s="271"/>
      <c r="I143" s="271"/>
      <c r="J143" s="271"/>
      <c r="K143" s="271"/>
    </row>
    <row r="144" spans="2:11" ht="7.5" customHeight="1">
      <c r="B144" s="272"/>
      <c r="C144" s="273"/>
      <c r="D144" s="273"/>
      <c r="E144" s="273"/>
      <c r="F144" s="273"/>
      <c r="G144" s="273"/>
      <c r="H144" s="273"/>
      <c r="I144" s="273"/>
      <c r="J144" s="273"/>
      <c r="K144" s="274"/>
    </row>
    <row r="145" spans="2:11" ht="45" customHeight="1">
      <c r="B145" s="275"/>
      <c r="C145" s="276" t="s">
        <v>756</v>
      </c>
      <c r="D145" s="276"/>
      <c r="E145" s="276"/>
      <c r="F145" s="276"/>
      <c r="G145" s="276"/>
      <c r="H145" s="276"/>
      <c r="I145" s="276"/>
      <c r="J145" s="276"/>
      <c r="K145" s="277"/>
    </row>
    <row r="146" spans="2:11" ht="17.25" customHeight="1">
      <c r="B146" s="275"/>
      <c r="C146" s="278" t="s">
        <v>692</v>
      </c>
      <c r="D146" s="278"/>
      <c r="E146" s="278"/>
      <c r="F146" s="278" t="s">
        <v>693</v>
      </c>
      <c r="G146" s="279"/>
      <c r="H146" s="278" t="s">
        <v>122</v>
      </c>
      <c r="I146" s="278" t="s">
        <v>54</v>
      </c>
      <c r="J146" s="278" t="s">
        <v>694</v>
      </c>
      <c r="K146" s="277"/>
    </row>
    <row r="147" spans="2:11" ht="17.25" customHeight="1">
      <c r="B147" s="275"/>
      <c r="C147" s="280" t="s">
        <v>695</v>
      </c>
      <c r="D147" s="280"/>
      <c r="E147" s="280"/>
      <c r="F147" s="281" t="s">
        <v>696</v>
      </c>
      <c r="G147" s="282"/>
      <c r="H147" s="280"/>
      <c r="I147" s="280"/>
      <c r="J147" s="280" t="s">
        <v>697</v>
      </c>
      <c r="K147" s="277"/>
    </row>
    <row r="148" spans="2:11" ht="5.25" customHeight="1">
      <c r="B148" s="286"/>
      <c r="C148" s="283"/>
      <c r="D148" s="283"/>
      <c r="E148" s="283"/>
      <c r="F148" s="283"/>
      <c r="G148" s="284"/>
      <c r="H148" s="283"/>
      <c r="I148" s="283"/>
      <c r="J148" s="283"/>
      <c r="K148" s="307"/>
    </row>
    <row r="149" spans="2:11" ht="15" customHeight="1">
      <c r="B149" s="286"/>
      <c r="C149" s="311" t="s">
        <v>701</v>
      </c>
      <c r="D149" s="264"/>
      <c r="E149" s="264"/>
      <c r="F149" s="312" t="s">
        <v>698</v>
      </c>
      <c r="G149" s="264"/>
      <c r="H149" s="311" t="s">
        <v>737</v>
      </c>
      <c r="I149" s="311" t="s">
        <v>700</v>
      </c>
      <c r="J149" s="311">
        <v>120</v>
      </c>
      <c r="K149" s="307"/>
    </row>
    <row r="150" spans="2:11" ht="15" customHeight="1">
      <c r="B150" s="286"/>
      <c r="C150" s="311" t="s">
        <v>746</v>
      </c>
      <c r="D150" s="264"/>
      <c r="E150" s="264"/>
      <c r="F150" s="312" t="s">
        <v>698</v>
      </c>
      <c r="G150" s="264"/>
      <c r="H150" s="311" t="s">
        <v>757</v>
      </c>
      <c r="I150" s="311" t="s">
        <v>700</v>
      </c>
      <c r="J150" s="311" t="s">
        <v>748</v>
      </c>
      <c r="K150" s="307"/>
    </row>
    <row r="151" spans="2:11" ht="15" customHeight="1">
      <c r="B151" s="286"/>
      <c r="C151" s="311" t="s">
        <v>81</v>
      </c>
      <c r="D151" s="264"/>
      <c r="E151" s="264"/>
      <c r="F151" s="312" t="s">
        <v>698</v>
      </c>
      <c r="G151" s="264"/>
      <c r="H151" s="311" t="s">
        <v>758</v>
      </c>
      <c r="I151" s="311" t="s">
        <v>700</v>
      </c>
      <c r="J151" s="311" t="s">
        <v>748</v>
      </c>
      <c r="K151" s="307"/>
    </row>
    <row r="152" spans="2:11" ht="15" customHeight="1">
      <c r="B152" s="286"/>
      <c r="C152" s="311" t="s">
        <v>703</v>
      </c>
      <c r="D152" s="264"/>
      <c r="E152" s="264"/>
      <c r="F152" s="312" t="s">
        <v>704</v>
      </c>
      <c r="G152" s="264"/>
      <c r="H152" s="311" t="s">
        <v>737</v>
      </c>
      <c r="I152" s="311" t="s">
        <v>700</v>
      </c>
      <c r="J152" s="311">
        <v>50</v>
      </c>
      <c r="K152" s="307"/>
    </row>
    <row r="153" spans="2:11" ht="15" customHeight="1">
      <c r="B153" s="286"/>
      <c r="C153" s="311" t="s">
        <v>706</v>
      </c>
      <c r="D153" s="264"/>
      <c r="E153" s="264"/>
      <c r="F153" s="312" t="s">
        <v>698</v>
      </c>
      <c r="G153" s="264"/>
      <c r="H153" s="311" t="s">
        <v>737</v>
      </c>
      <c r="I153" s="311" t="s">
        <v>708</v>
      </c>
      <c r="J153" s="311"/>
      <c r="K153" s="307"/>
    </row>
    <row r="154" spans="2:11" ht="15" customHeight="1">
      <c r="B154" s="286"/>
      <c r="C154" s="311" t="s">
        <v>717</v>
      </c>
      <c r="D154" s="264"/>
      <c r="E154" s="264"/>
      <c r="F154" s="312" t="s">
        <v>704</v>
      </c>
      <c r="G154" s="264"/>
      <c r="H154" s="311" t="s">
        <v>737</v>
      </c>
      <c r="I154" s="311" t="s">
        <v>700</v>
      </c>
      <c r="J154" s="311">
        <v>50</v>
      </c>
      <c r="K154" s="307"/>
    </row>
    <row r="155" spans="2:11" ht="15" customHeight="1">
      <c r="B155" s="286"/>
      <c r="C155" s="311" t="s">
        <v>725</v>
      </c>
      <c r="D155" s="264"/>
      <c r="E155" s="264"/>
      <c r="F155" s="312" t="s">
        <v>704</v>
      </c>
      <c r="G155" s="264"/>
      <c r="H155" s="311" t="s">
        <v>737</v>
      </c>
      <c r="I155" s="311" t="s">
        <v>700</v>
      </c>
      <c r="J155" s="311">
        <v>50</v>
      </c>
      <c r="K155" s="307"/>
    </row>
    <row r="156" spans="2:11" ht="15" customHeight="1">
      <c r="B156" s="286"/>
      <c r="C156" s="311" t="s">
        <v>723</v>
      </c>
      <c r="D156" s="264"/>
      <c r="E156" s="264"/>
      <c r="F156" s="312" t="s">
        <v>704</v>
      </c>
      <c r="G156" s="264"/>
      <c r="H156" s="311" t="s">
        <v>737</v>
      </c>
      <c r="I156" s="311" t="s">
        <v>700</v>
      </c>
      <c r="J156" s="311">
        <v>50</v>
      </c>
      <c r="K156" s="307"/>
    </row>
    <row r="157" spans="2:11" ht="15" customHeight="1">
      <c r="B157" s="286"/>
      <c r="C157" s="311" t="s">
        <v>110</v>
      </c>
      <c r="D157" s="264"/>
      <c r="E157" s="264"/>
      <c r="F157" s="312" t="s">
        <v>698</v>
      </c>
      <c r="G157" s="264"/>
      <c r="H157" s="311" t="s">
        <v>759</v>
      </c>
      <c r="I157" s="311" t="s">
        <v>700</v>
      </c>
      <c r="J157" s="311" t="s">
        <v>760</v>
      </c>
      <c r="K157" s="307"/>
    </row>
    <row r="158" spans="2:11" ht="15" customHeight="1">
      <c r="B158" s="286"/>
      <c r="C158" s="311" t="s">
        <v>761</v>
      </c>
      <c r="D158" s="264"/>
      <c r="E158" s="264"/>
      <c r="F158" s="312" t="s">
        <v>698</v>
      </c>
      <c r="G158" s="264"/>
      <c r="H158" s="311" t="s">
        <v>762</v>
      </c>
      <c r="I158" s="311" t="s">
        <v>732</v>
      </c>
      <c r="J158" s="311"/>
      <c r="K158" s="307"/>
    </row>
    <row r="159" spans="2:11" ht="15" customHeight="1">
      <c r="B159" s="313"/>
      <c r="C159" s="295"/>
      <c r="D159" s="295"/>
      <c r="E159" s="295"/>
      <c r="F159" s="295"/>
      <c r="G159" s="295"/>
      <c r="H159" s="295"/>
      <c r="I159" s="295"/>
      <c r="J159" s="295"/>
      <c r="K159" s="314"/>
    </row>
    <row r="160" spans="2:11" ht="18.75" customHeight="1">
      <c r="B160" s="260"/>
      <c r="C160" s="264"/>
      <c r="D160" s="264"/>
      <c r="E160" s="264"/>
      <c r="F160" s="285"/>
      <c r="G160" s="264"/>
      <c r="H160" s="264"/>
      <c r="I160" s="264"/>
      <c r="J160" s="264"/>
      <c r="K160" s="260"/>
    </row>
    <row r="161" spans="2:11" ht="18.75" customHeight="1">
      <c r="B161" s="271"/>
      <c r="C161" s="271"/>
      <c r="D161" s="271"/>
      <c r="E161" s="271"/>
      <c r="F161" s="271"/>
      <c r="G161" s="271"/>
      <c r="H161" s="271"/>
      <c r="I161" s="271"/>
      <c r="J161" s="271"/>
      <c r="K161" s="271"/>
    </row>
    <row r="162" spans="2:11" ht="7.5" customHeight="1">
      <c r="B162" s="250"/>
      <c r="C162" s="251"/>
      <c r="D162" s="251"/>
      <c r="E162" s="251"/>
      <c r="F162" s="251"/>
      <c r="G162" s="251"/>
      <c r="H162" s="251"/>
      <c r="I162" s="251"/>
      <c r="J162" s="251"/>
      <c r="K162" s="252"/>
    </row>
    <row r="163" spans="2:11" ht="45" customHeight="1">
      <c r="B163" s="253"/>
      <c r="C163" s="254" t="s">
        <v>763</v>
      </c>
      <c r="D163" s="254"/>
      <c r="E163" s="254"/>
      <c r="F163" s="254"/>
      <c r="G163" s="254"/>
      <c r="H163" s="254"/>
      <c r="I163" s="254"/>
      <c r="J163" s="254"/>
      <c r="K163" s="255"/>
    </row>
    <row r="164" spans="2:11" ht="17.25" customHeight="1">
      <c r="B164" s="253"/>
      <c r="C164" s="278" t="s">
        <v>692</v>
      </c>
      <c r="D164" s="278"/>
      <c r="E164" s="278"/>
      <c r="F164" s="278" t="s">
        <v>693</v>
      </c>
      <c r="G164" s="315"/>
      <c r="H164" s="316" t="s">
        <v>122</v>
      </c>
      <c r="I164" s="316" t="s">
        <v>54</v>
      </c>
      <c r="J164" s="278" t="s">
        <v>694</v>
      </c>
      <c r="K164" s="255"/>
    </row>
    <row r="165" spans="2:11" ht="17.25" customHeight="1">
      <c r="B165" s="256"/>
      <c r="C165" s="280" t="s">
        <v>695</v>
      </c>
      <c r="D165" s="280"/>
      <c r="E165" s="280"/>
      <c r="F165" s="281" t="s">
        <v>696</v>
      </c>
      <c r="G165" s="317"/>
      <c r="H165" s="318"/>
      <c r="I165" s="318"/>
      <c r="J165" s="280" t="s">
        <v>697</v>
      </c>
      <c r="K165" s="258"/>
    </row>
    <row r="166" spans="2:11" ht="5.25" customHeight="1">
      <c r="B166" s="286"/>
      <c r="C166" s="283"/>
      <c r="D166" s="283"/>
      <c r="E166" s="283"/>
      <c r="F166" s="283"/>
      <c r="G166" s="284"/>
      <c r="H166" s="283"/>
      <c r="I166" s="283"/>
      <c r="J166" s="283"/>
      <c r="K166" s="307"/>
    </row>
    <row r="167" spans="2:11" ht="15" customHeight="1">
      <c r="B167" s="286"/>
      <c r="C167" s="264" t="s">
        <v>701</v>
      </c>
      <c r="D167" s="264"/>
      <c r="E167" s="264"/>
      <c r="F167" s="285" t="s">
        <v>698</v>
      </c>
      <c r="G167" s="264"/>
      <c r="H167" s="264" t="s">
        <v>737</v>
      </c>
      <c r="I167" s="264" t="s">
        <v>700</v>
      </c>
      <c r="J167" s="264">
        <v>120</v>
      </c>
      <c r="K167" s="307"/>
    </row>
    <row r="168" spans="2:11" ht="15" customHeight="1">
      <c r="B168" s="286"/>
      <c r="C168" s="264" t="s">
        <v>746</v>
      </c>
      <c r="D168" s="264"/>
      <c r="E168" s="264"/>
      <c r="F168" s="285" t="s">
        <v>698</v>
      </c>
      <c r="G168" s="264"/>
      <c r="H168" s="264" t="s">
        <v>747</v>
      </c>
      <c r="I168" s="264" t="s">
        <v>700</v>
      </c>
      <c r="J168" s="264" t="s">
        <v>748</v>
      </c>
      <c r="K168" s="307"/>
    </row>
    <row r="169" spans="2:11" ht="15" customHeight="1">
      <c r="B169" s="286"/>
      <c r="C169" s="264" t="s">
        <v>81</v>
      </c>
      <c r="D169" s="264"/>
      <c r="E169" s="264"/>
      <c r="F169" s="285" t="s">
        <v>698</v>
      </c>
      <c r="G169" s="264"/>
      <c r="H169" s="264" t="s">
        <v>764</v>
      </c>
      <c r="I169" s="264" t="s">
        <v>700</v>
      </c>
      <c r="J169" s="264" t="s">
        <v>748</v>
      </c>
      <c r="K169" s="307"/>
    </row>
    <row r="170" spans="2:11" ht="15" customHeight="1">
      <c r="B170" s="286"/>
      <c r="C170" s="264" t="s">
        <v>703</v>
      </c>
      <c r="D170" s="264"/>
      <c r="E170" s="264"/>
      <c r="F170" s="285" t="s">
        <v>704</v>
      </c>
      <c r="G170" s="264"/>
      <c r="H170" s="264" t="s">
        <v>764</v>
      </c>
      <c r="I170" s="264" t="s">
        <v>700</v>
      </c>
      <c r="J170" s="264">
        <v>50</v>
      </c>
      <c r="K170" s="307"/>
    </row>
    <row r="171" spans="2:11" ht="15" customHeight="1">
      <c r="B171" s="286"/>
      <c r="C171" s="264" t="s">
        <v>706</v>
      </c>
      <c r="D171" s="264"/>
      <c r="E171" s="264"/>
      <c r="F171" s="285" t="s">
        <v>698</v>
      </c>
      <c r="G171" s="264"/>
      <c r="H171" s="264" t="s">
        <v>764</v>
      </c>
      <c r="I171" s="264" t="s">
        <v>708</v>
      </c>
      <c r="J171" s="264"/>
      <c r="K171" s="307"/>
    </row>
    <row r="172" spans="2:11" ht="15" customHeight="1">
      <c r="B172" s="286"/>
      <c r="C172" s="264" t="s">
        <v>717</v>
      </c>
      <c r="D172" s="264"/>
      <c r="E172" s="264"/>
      <c r="F172" s="285" t="s">
        <v>704</v>
      </c>
      <c r="G172" s="264"/>
      <c r="H172" s="264" t="s">
        <v>764</v>
      </c>
      <c r="I172" s="264" t="s">
        <v>700</v>
      </c>
      <c r="J172" s="264">
        <v>50</v>
      </c>
      <c r="K172" s="307"/>
    </row>
    <row r="173" spans="2:11" ht="15" customHeight="1">
      <c r="B173" s="286"/>
      <c r="C173" s="264" t="s">
        <v>725</v>
      </c>
      <c r="D173" s="264"/>
      <c r="E173" s="264"/>
      <c r="F173" s="285" t="s">
        <v>704</v>
      </c>
      <c r="G173" s="264"/>
      <c r="H173" s="264" t="s">
        <v>764</v>
      </c>
      <c r="I173" s="264" t="s">
        <v>700</v>
      </c>
      <c r="J173" s="264">
        <v>50</v>
      </c>
      <c r="K173" s="307"/>
    </row>
    <row r="174" spans="2:11" ht="15" customHeight="1">
      <c r="B174" s="286"/>
      <c r="C174" s="264" t="s">
        <v>723</v>
      </c>
      <c r="D174" s="264"/>
      <c r="E174" s="264"/>
      <c r="F174" s="285" t="s">
        <v>704</v>
      </c>
      <c r="G174" s="264"/>
      <c r="H174" s="264" t="s">
        <v>764</v>
      </c>
      <c r="I174" s="264" t="s">
        <v>700</v>
      </c>
      <c r="J174" s="264">
        <v>50</v>
      </c>
      <c r="K174" s="307"/>
    </row>
    <row r="175" spans="2:11" ht="15" customHeight="1">
      <c r="B175" s="286"/>
      <c r="C175" s="264" t="s">
        <v>121</v>
      </c>
      <c r="D175" s="264"/>
      <c r="E175" s="264"/>
      <c r="F175" s="285" t="s">
        <v>698</v>
      </c>
      <c r="G175" s="264"/>
      <c r="H175" s="264" t="s">
        <v>765</v>
      </c>
      <c r="I175" s="264" t="s">
        <v>766</v>
      </c>
      <c r="J175" s="264"/>
      <c r="K175" s="307"/>
    </row>
    <row r="176" spans="2:11" ht="15" customHeight="1">
      <c r="B176" s="286"/>
      <c r="C176" s="264" t="s">
        <v>54</v>
      </c>
      <c r="D176" s="264"/>
      <c r="E176" s="264"/>
      <c r="F176" s="285" t="s">
        <v>698</v>
      </c>
      <c r="G176" s="264"/>
      <c r="H176" s="264" t="s">
        <v>767</v>
      </c>
      <c r="I176" s="264" t="s">
        <v>768</v>
      </c>
      <c r="J176" s="264">
        <v>1</v>
      </c>
      <c r="K176" s="307"/>
    </row>
    <row r="177" spans="2:11" ht="15" customHeight="1">
      <c r="B177" s="286"/>
      <c r="C177" s="264" t="s">
        <v>50</v>
      </c>
      <c r="D177" s="264"/>
      <c r="E177" s="264"/>
      <c r="F177" s="285" t="s">
        <v>698</v>
      </c>
      <c r="G177" s="264"/>
      <c r="H177" s="264" t="s">
        <v>769</v>
      </c>
      <c r="I177" s="264" t="s">
        <v>700</v>
      </c>
      <c r="J177" s="264">
        <v>20</v>
      </c>
      <c r="K177" s="307"/>
    </row>
    <row r="178" spans="2:11" ht="15" customHeight="1">
      <c r="B178" s="286"/>
      <c r="C178" s="264" t="s">
        <v>122</v>
      </c>
      <c r="D178" s="264"/>
      <c r="E178" s="264"/>
      <c r="F178" s="285" t="s">
        <v>698</v>
      </c>
      <c r="G178" s="264"/>
      <c r="H178" s="264" t="s">
        <v>770</v>
      </c>
      <c r="I178" s="264" t="s">
        <v>700</v>
      </c>
      <c r="J178" s="264">
        <v>255</v>
      </c>
      <c r="K178" s="307"/>
    </row>
    <row r="179" spans="2:11" ht="15" customHeight="1">
      <c r="B179" s="286"/>
      <c r="C179" s="264" t="s">
        <v>123</v>
      </c>
      <c r="D179" s="264"/>
      <c r="E179" s="264"/>
      <c r="F179" s="285" t="s">
        <v>698</v>
      </c>
      <c r="G179" s="264"/>
      <c r="H179" s="264" t="s">
        <v>663</v>
      </c>
      <c r="I179" s="264" t="s">
        <v>700</v>
      </c>
      <c r="J179" s="264">
        <v>10</v>
      </c>
      <c r="K179" s="307"/>
    </row>
    <row r="180" spans="2:11" ht="15" customHeight="1">
      <c r="B180" s="286"/>
      <c r="C180" s="264" t="s">
        <v>124</v>
      </c>
      <c r="D180" s="264"/>
      <c r="E180" s="264"/>
      <c r="F180" s="285" t="s">
        <v>698</v>
      </c>
      <c r="G180" s="264"/>
      <c r="H180" s="264" t="s">
        <v>771</v>
      </c>
      <c r="I180" s="264" t="s">
        <v>732</v>
      </c>
      <c r="J180" s="264"/>
      <c r="K180" s="307"/>
    </row>
    <row r="181" spans="2:11" ht="15" customHeight="1">
      <c r="B181" s="286"/>
      <c r="C181" s="264" t="s">
        <v>772</v>
      </c>
      <c r="D181" s="264"/>
      <c r="E181" s="264"/>
      <c r="F181" s="285" t="s">
        <v>698</v>
      </c>
      <c r="G181" s="264"/>
      <c r="H181" s="264" t="s">
        <v>773</v>
      </c>
      <c r="I181" s="264" t="s">
        <v>732</v>
      </c>
      <c r="J181" s="264"/>
      <c r="K181" s="307"/>
    </row>
    <row r="182" spans="2:11" ht="15" customHeight="1">
      <c r="B182" s="286"/>
      <c r="C182" s="264" t="s">
        <v>761</v>
      </c>
      <c r="D182" s="264"/>
      <c r="E182" s="264"/>
      <c r="F182" s="285" t="s">
        <v>698</v>
      </c>
      <c r="G182" s="264"/>
      <c r="H182" s="264" t="s">
        <v>774</v>
      </c>
      <c r="I182" s="264" t="s">
        <v>732</v>
      </c>
      <c r="J182" s="264"/>
      <c r="K182" s="307"/>
    </row>
    <row r="183" spans="2:11" ht="15" customHeight="1">
      <c r="B183" s="286"/>
      <c r="C183" s="264" t="s">
        <v>126</v>
      </c>
      <c r="D183" s="264"/>
      <c r="E183" s="264"/>
      <c r="F183" s="285" t="s">
        <v>704</v>
      </c>
      <c r="G183" s="264"/>
      <c r="H183" s="264" t="s">
        <v>775</v>
      </c>
      <c r="I183" s="264" t="s">
        <v>700</v>
      </c>
      <c r="J183" s="264">
        <v>50</v>
      </c>
      <c r="K183" s="307"/>
    </row>
    <row r="184" spans="2:11" ht="15" customHeight="1">
      <c r="B184" s="286"/>
      <c r="C184" s="264" t="s">
        <v>776</v>
      </c>
      <c r="D184" s="264"/>
      <c r="E184" s="264"/>
      <c r="F184" s="285" t="s">
        <v>704</v>
      </c>
      <c r="G184" s="264"/>
      <c r="H184" s="264" t="s">
        <v>777</v>
      </c>
      <c r="I184" s="264" t="s">
        <v>778</v>
      </c>
      <c r="J184" s="264"/>
      <c r="K184" s="307"/>
    </row>
    <row r="185" spans="2:11" ht="15" customHeight="1">
      <c r="B185" s="286"/>
      <c r="C185" s="264" t="s">
        <v>779</v>
      </c>
      <c r="D185" s="264"/>
      <c r="E185" s="264"/>
      <c r="F185" s="285" t="s">
        <v>704</v>
      </c>
      <c r="G185" s="264"/>
      <c r="H185" s="264" t="s">
        <v>780</v>
      </c>
      <c r="I185" s="264" t="s">
        <v>778</v>
      </c>
      <c r="J185" s="264"/>
      <c r="K185" s="307"/>
    </row>
    <row r="186" spans="2:11" ht="15" customHeight="1">
      <c r="B186" s="286"/>
      <c r="C186" s="264" t="s">
        <v>781</v>
      </c>
      <c r="D186" s="264"/>
      <c r="E186" s="264"/>
      <c r="F186" s="285" t="s">
        <v>704</v>
      </c>
      <c r="G186" s="264"/>
      <c r="H186" s="264" t="s">
        <v>782</v>
      </c>
      <c r="I186" s="264" t="s">
        <v>778</v>
      </c>
      <c r="J186" s="264"/>
      <c r="K186" s="307"/>
    </row>
    <row r="187" spans="2:11" ht="15" customHeight="1">
      <c r="B187" s="286"/>
      <c r="C187" s="319" t="s">
        <v>783</v>
      </c>
      <c r="D187" s="264"/>
      <c r="E187" s="264"/>
      <c r="F187" s="285" t="s">
        <v>704</v>
      </c>
      <c r="G187" s="264"/>
      <c r="H187" s="264" t="s">
        <v>784</v>
      </c>
      <c r="I187" s="264" t="s">
        <v>785</v>
      </c>
      <c r="J187" s="320" t="s">
        <v>786</v>
      </c>
      <c r="K187" s="307"/>
    </row>
    <row r="188" spans="2:11" ht="15" customHeight="1">
      <c r="B188" s="286"/>
      <c r="C188" s="270" t="s">
        <v>39</v>
      </c>
      <c r="D188" s="264"/>
      <c r="E188" s="264"/>
      <c r="F188" s="285" t="s">
        <v>698</v>
      </c>
      <c r="G188" s="264"/>
      <c r="H188" s="260" t="s">
        <v>787</v>
      </c>
      <c r="I188" s="264" t="s">
        <v>788</v>
      </c>
      <c r="J188" s="264"/>
      <c r="K188" s="307"/>
    </row>
    <row r="189" spans="2:11" ht="15" customHeight="1">
      <c r="B189" s="286"/>
      <c r="C189" s="270" t="s">
        <v>789</v>
      </c>
      <c r="D189" s="264"/>
      <c r="E189" s="264"/>
      <c r="F189" s="285" t="s">
        <v>698</v>
      </c>
      <c r="G189" s="264"/>
      <c r="H189" s="264" t="s">
        <v>790</v>
      </c>
      <c r="I189" s="264" t="s">
        <v>732</v>
      </c>
      <c r="J189" s="264"/>
      <c r="K189" s="307"/>
    </row>
    <row r="190" spans="2:11" ht="15" customHeight="1">
      <c r="B190" s="286"/>
      <c r="C190" s="270" t="s">
        <v>791</v>
      </c>
      <c r="D190" s="264"/>
      <c r="E190" s="264"/>
      <c r="F190" s="285" t="s">
        <v>698</v>
      </c>
      <c r="G190" s="264"/>
      <c r="H190" s="264" t="s">
        <v>792</v>
      </c>
      <c r="I190" s="264" t="s">
        <v>732</v>
      </c>
      <c r="J190" s="264"/>
      <c r="K190" s="307"/>
    </row>
    <row r="191" spans="2:11" ht="15" customHeight="1">
      <c r="B191" s="286"/>
      <c r="C191" s="270" t="s">
        <v>793</v>
      </c>
      <c r="D191" s="264"/>
      <c r="E191" s="264"/>
      <c r="F191" s="285" t="s">
        <v>704</v>
      </c>
      <c r="G191" s="264"/>
      <c r="H191" s="264" t="s">
        <v>794</v>
      </c>
      <c r="I191" s="264" t="s">
        <v>732</v>
      </c>
      <c r="J191" s="264"/>
      <c r="K191" s="307"/>
    </row>
    <row r="192" spans="2:11" ht="15" customHeight="1">
      <c r="B192" s="313"/>
      <c r="C192" s="321"/>
      <c r="D192" s="295"/>
      <c r="E192" s="295"/>
      <c r="F192" s="295"/>
      <c r="G192" s="295"/>
      <c r="H192" s="295"/>
      <c r="I192" s="295"/>
      <c r="J192" s="295"/>
      <c r="K192" s="314"/>
    </row>
    <row r="193" spans="2:11" ht="18.75" customHeight="1">
      <c r="B193" s="260"/>
      <c r="C193" s="264"/>
      <c r="D193" s="264"/>
      <c r="E193" s="264"/>
      <c r="F193" s="285"/>
      <c r="G193" s="264"/>
      <c r="H193" s="264"/>
      <c r="I193" s="264"/>
      <c r="J193" s="264"/>
      <c r="K193" s="260"/>
    </row>
    <row r="194" spans="2:11" ht="18.75" customHeight="1">
      <c r="B194" s="260"/>
      <c r="C194" s="264"/>
      <c r="D194" s="264"/>
      <c r="E194" s="264"/>
      <c r="F194" s="285"/>
      <c r="G194" s="264"/>
      <c r="H194" s="264"/>
      <c r="I194" s="264"/>
      <c r="J194" s="264"/>
      <c r="K194" s="260"/>
    </row>
    <row r="195" spans="2:11" ht="18.75" customHeight="1"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</row>
    <row r="196" spans="2:11" ht="13.5">
      <c r="B196" s="250"/>
      <c r="C196" s="251"/>
      <c r="D196" s="251"/>
      <c r="E196" s="251"/>
      <c r="F196" s="251"/>
      <c r="G196" s="251"/>
      <c r="H196" s="251"/>
      <c r="I196" s="251"/>
      <c r="J196" s="251"/>
      <c r="K196" s="252"/>
    </row>
    <row r="197" spans="2:11" ht="21">
      <c r="B197" s="253"/>
      <c r="C197" s="254" t="s">
        <v>795</v>
      </c>
      <c r="D197" s="254"/>
      <c r="E197" s="254"/>
      <c r="F197" s="254"/>
      <c r="G197" s="254"/>
      <c r="H197" s="254"/>
      <c r="I197" s="254"/>
      <c r="J197" s="254"/>
      <c r="K197" s="255"/>
    </row>
    <row r="198" spans="2:11" ht="25.5" customHeight="1">
      <c r="B198" s="253"/>
      <c r="C198" s="322" t="s">
        <v>796</v>
      </c>
      <c r="D198" s="322"/>
      <c r="E198" s="322"/>
      <c r="F198" s="322" t="s">
        <v>797</v>
      </c>
      <c r="G198" s="323"/>
      <c r="H198" s="322" t="s">
        <v>798</v>
      </c>
      <c r="I198" s="322"/>
      <c r="J198" s="322"/>
      <c r="K198" s="255"/>
    </row>
    <row r="199" spans="2:11" ht="5.25" customHeight="1">
      <c r="B199" s="286"/>
      <c r="C199" s="283"/>
      <c r="D199" s="283"/>
      <c r="E199" s="283"/>
      <c r="F199" s="283"/>
      <c r="G199" s="264"/>
      <c r="H199" s="283"/>
      <c r="I199" s="283"/>
      <c r="J199" s="283"/>
      <c r="K199" s="307"/>
    </row>
    <row r="200" spans="2:11" ht="15" customHeight="1">
      <c r="B200" s="286"/>
      <c r="C200" s="264" t="s">
        <v>788</v>
      </c>
      <c r="D200" s="264"/>
      <c r="E200" s="264"/>
      <c r="F200" s="285" t="s">
        <v>40</v>
      </c>
      <c r="G200" s="264"/>
      <c r="H200" s="264" t="s">
        <v>799</v>
      </c>
      <c r="I200" s="264"/>
      <c r="J200" s="264"/>
      <c r="K200" s="307"/>
    </row>
    <row r="201" spans="2:11" ht="15" customHeight="1">
      <c r="B201" s="286"/>
      <c r="C201" s="292"/>
      <c r="D201" s="264"/>
      <c r="E201" s="264"/>
      <c r="F201" s="285" t="s">
        <v>41</v>
      </c>
      <c r="G201" s="264"/>
      <c r="H201" s="264" t="s">
        <v>800</v>
      </c>
      <c r="I201" s="264"/>
      <c r="J201" s="264"/>
      <c r="K201" s="307"/>
    </row>
    <row r="202" spans="2:11" ht="15" customHeight="1">
      <c r="B202" s="286"/>
      <c r="C202" s="292"/>
      <c r="D202" s="264"/>
      <c r="E202" s="264"/>
      <c r="F202" s="285" t="s">
        <v>44</v>
      </c>
      <c r="G202" s="264"/>
      <c r="H202" s="264" t="s">
        <v>801</v>
      </c>
      <c r="I202" s="264"/>
      <c r="J202" s="264"/>
      <c r="K202" s="307"/>
    </row>
    <row r="203" spans="2:11" ht="15" customHeight="1">
      <c r="B203" s="286"/>
      <c r="C203" s="264"/>
      <c r="D203" s="264"/>
      <c r="E203" s="264"/>
      <c r="F203" s="285" t="s">
        <v>42</v>
      </c>
      <c r="G203" s="264"/>
      <c r="H203" s="264" t="s">
        <v>802</v>
      </c>
      <c r="I203" s="264"/>
      <c r="J203" s="264"/>
      <c r="K203" s="307"/>
    </row>
    <row r="204" spans="2:11" ht="15" customHeight="1">
      <c r="B204" s="286"/>
      <c r="C204" s="264"/>
      <c r="D204" s="264"/>
      <c r="E204" s="264"/>
      <c r="F204" s="285" t="s">
        <v>43</v>
      </c>
      <c r="G204" s="264"/>
      <c r="H204" s="264" t="s">
        <v>803</v>
      </c>
      <c r="I204" s="264"/>
      <c r="J204" s="264"/>
      <c r="K204" s="307"/>
    </row>
    <row r="205" spans="2:11" ht="15" customHeight="1">
      <c r="B205" s="286"/>
      <c r="C205" s="264"/>
      <c r="D205" s="264"/>
      <c r="E205" s="264"/>
      <c r="F205" s="285"/>
      <c r="G205" s="264"/>
      <c r="H205" s="264"/>
      <c r="I205" s="264"/>
      <c r="J205" s="264"/>
      <c r="K205" s="307"/>
    </row>
    <row r="206" spans="2:11" ht="15" customHeight="1">
      <c r="B206" s="286"/>
      <c r="C206" s="264" t="s">
        <v>744</v>
      </c>
      <c r="D206" s="264"/>
      <c r="E206" s="264"/>
      <c r="F206" s="285" t="s">
        <v>75</v>
      </c>
      <c r="G206" s="264"/>
      <c r="H206" s="264" t="s">
        <v>804</v>
      </c>
      <c r="I206" s="264"/>
      <c r="J206" s="264"/>
      <c r="K206" s="307"/>
    </row>
    <row r="207" spans="2:11" ht="15" customHeight="1">
      <c r="B207" s="286"/>
      <c r="C207" s="292"/>
      <c r="D207" s="264"/>
      <c r="E207" s="264"/>
      <c r="F207" s="285" t="s">
        <v>644</v>
      </c>
      <c r="G207" s="264"/>
      <c r="H207" s="264" t="s">
        <v>645</v>
      </c>
      <c r="I207" s="264"/>
      <c r="J207" s="264"/>
      <c r="K207" s="307"/>
    </row>
    <row r="208" spans="2:11" ht="15" customHeight="1">
      <c r="B208" s="286"/>
      <c r="C208" s="264"/>
      <c r="D208" s="264"/>
      <c r="E208" s="264"/>
      <c r="F208" s="285" t="s">
        <v>642</v>
      </c>
      <c r="G208" s="264"/>
      <c r="H208" s="264" t="s">
        <v>805</v>
      </c>
      <c r="I208" s="264"/>
      <c r="J208" s="264"/>
      <c r="K208" s="307"/>
    </row>
    <row r="209" spans="2:11" ht="15" customHeight="1">
      <c r="B209" s="324"/>
      <c r="C209" s="292"/>
      <c r="D209" s="292"/>
      <c r="E209" s="292"/>
      <c r="F209" s="285" t="s">
        <v>646</v>
      </c>
      <c r="G209" s="270"/>
      <c r="H209" s="311" t="s">
        <v>647</v>
      </c>
      <c r="I209" s="311"/>
      <c r="J209" s="311"/>
      <c r="K209" s="325"/>
    </row>
    <row r="210" spans="2:11" ht="15" customHeight="1">
      <c r="B210" s="324"/>
      <c r="C210" s="292"/>
      <c r="D210" s="292"/>
      <c r="E210" s="292"/>
      <c r="F210" s="285" t="s">
        <v>491</v>
      </c>
      <c r="G210" s="270"/>
      <c r="H210" s="311" t="s">
        <v>806</v>
      </c>
      <c r="I210" s="311"/>
      <c r="J210" s="311"/>
      <c r="K210" s="325"/>
    </row>
    <row r="211" spans="2:11" ht="15" customHeight="1">
      <c r="B211" s="324"/>
      <c r="C211" s="292"/>
      <c r="D211" s="292"/>
      <c r="E211" s="292"/>
      <c r="F211" s="326"/>
      <c r="G211" s="270"/>
      <c r="H211" s="327"/>
      <c r="I211" s="327"/>
      <c r="J211" s="327"/>
      <c r="K211" s="325"/>
    </row>
    <row r="212" spans="2:11" ht="15" customHeight="1">
      <c r="B212" s="324"/>
      <c r="C212" s="264" t="s">
        <v>768</v>
      </c>
      <c r="D212" s="292"/>
      <c r="E212" s="292"/>
      <c r="F212" s="285">
        <v>1</v>
      </c>
      <c r="G212" s="270"/>
      <c r="H212" s="311" t="s">
        <v>807</v>
      </c>
      <c r="I212" s="311"/>
      <c r="J212" s="311"/>
      <c r="K212" s="325"/>
    </row>
    <row r="213" spans="2:11" ht="15" customHeight="1">
      <c r="B213" s="324"/>
      <c r="C213" s="292"/>
      <c r="D213" s="292"/>
      <c r="E213" s="292"/>
      <c r="F213" s="285">
        <v>2</v>
      </c>
      <c r="G213" s="270"/>
      <c r="H213" s="311" t="s">
        <v>808</v>
      </c>
      <c r="I213" s="311"/>
      <c r="J213" s="311"/>
      <c r="K213" s="325"/>
    </row>
    <row r="214" spans="2:11" ht="15" customHeight="1">
      <c r="B214" s="324"/>
      <c r="C214" s="292"/>
      <c r="D214" s="292"/>
      <c r="E214" s="292"/>
      <c r="F214" s="285">
        <v>3</v>
      </c>
      <c r="G214" s="270"/>
      <c r="H214" s="311" t="s">
        <v>809</v>
      </c>
      <c r="I214" s="311"/>
      <c r="J214" s="311"/>
      <c r="K214" s="325"/>
    </row>
    <row r="215" spans="2:11" ht="15" customHeight="1">
      <c r="B215" s="324"/>
      <c r="C215" s="292"/>
      <c r="D215" s="292"/>
      <c r="E215" s="292"/>
      <c r="F215" s="285">
        <v>4</v>
      </c>
      <c r="G215" s="270"/>
      <c r="H215" s="311" t="s">
        <v>810</v>
      </c>
      <c r="I215" s="311"/>
      <c r="J215" s="311"/>
      <c r="K215" s="325"/>
    </row>
    <row r="216" spans="2:11" ht="12.75" customHeight="1">
      <c r="B216" s="328"/>
      <c r="C216" s="329"/>
      <c r="D216" s="329"/>
      <c r="E216" s="329"/>
      <c r="F216" s="329"/>
      <c r="G216" s="329"/>
      <c r="H216" s="329"/>
      <c r="I216" s="329"/>
      <c r="J216" s="329"/>
      <c r="K216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2019-05-07T08:17:08Z</dcterms:created>
  <dcterms:modified xsi:type="dcterms:W3CDTF">2019-05-07T08:17:19Z</dcterms:modified>
  <cp:category/>
  <cp:version/>
  <cp:contentType/>
  <cp:contentStatus/>
</cp:coreProperties>
</file>