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25" windowWidth="28455" windowHeight="12210" activeTab="0"/>
  </bookViews>
  <sheets>
    <sheet name="Rekapitulace stavby" sheetId="1" r:id="rId1"/>
    <sheet name="EK-023-2019 - Rekonstrukc..." sheetId="2" r:id="rId2"/>
    <sheet name="Pokyny pro vyplnění" sheetId="3" r:id="rId3"/>
  </sheets>
  <definedNames>
    <definedName name="_xlnm._FilterDatabase" localSheetId="1" hidden="1">'EK-023-2019 - Rekonstrukc...'!$C$91:$K$431</definedName>
    <definedName name="_xlnm.Print_Area" localSheetId="1">'EK-023-2019 - Rekonstrukc...'!$C$4:$J$37,'EK-023-2019 - Rekonstrukc...'!$C$43:$J$75,'EK-023-2019 - Rekonstrukc...'!$C$81:$K$431</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'EK-023-2019 - Rekonstrukc...'!$91:$91</definedName>
  </definedNames>
  <calcPr calcId="125725"/>
</workbook>
</file>

<file path=xl/sharedStrings.xml><?xml version="1.0" encoding="utf-8"?>
<sst xmlns="http://schemas.openxmlformats.org/spreadsheetml/2006/main" count="3589" uniqueCount="842">
  <si>
    <t>Export Komplet</t>
  </si>
  <si>
    <t>VZ</t>
  </si>
  <si>
    <t>2.0</t>
  </si>
  <si>
    <t>ZAMOK</t>
  </si>
  <si>
    <t>False</t>
  </si>
  <si>
    <t>{febafb66-4fef-4e19-a641-f594bba20d7e}</t>
  </si>
  <si>
    <t>0,01</t>
  </si>
  <si>
    <t>21</t>
  </si>
  <si>
    <t>15</t>
  </si>
  <si>
    <t>REKAPITULACE STAVBY</t>
  </si>
  <si>
    <t>v ---  níže se nacházejí doplnkové a pomocné údaje k sestavám  --- v</t>
  </si>
  <si>
    <t>Návod na vyplnění</t>
  </si>
  <si>
    <t>0,001</t>
  </si>
  <si>
    <t>Kód:</t>
  </si>
  <si>
    <t>EK-023/2019</t>
  </si>
  <si>
    <t>Měnit lze pouze buňky se žlutým podbarvením!
1) v Rekapitulaci stavby vyplňte údaje o Uchazeči (přenesou se do ostatních sestav i v jiných listech)
2) na vybraných listech vyplňte v sestavě Soupis prací ceny u položek</t>
  </si>
  <si>
    <t>Stavba:</t>
  </si>
  <si>
    <t>Rekonstrukce fasády SZŠ Havířská, Kladno</t>
  </si>
  <si>
    <t>KSO:</t>
  </si>
  <si>
    <t>801 32 12</t>
  </si>
  <si>
    <t>CC-CZ:</t>
  </si>
  <si>
    <t>12631</t>
  </si>
  <si>
    <t>Místo:</t>
  </si>
  <si>
    <t>Kladno</t>
  </si>
  <si>
    <t>Datum:</t>
  </si>
  <si>
    <t>27. 2. 2019</t>
  </si>
  <si>
    <t>CZ-CPV:</t>
  </si>
  <si>
    <t>45000000-7</t>
  </si>
  <si>
    <t>CZ-CPA:</t>
  </si>
  <si>
    <t>41.00.28</t>
  </si>
  <si>
    <t>Zadavatel:</t>
  </si>
  <si>
    <t>IČ:</t>
  </si>
  <si>
    <t/>
  </si>
  <si>
    <t>Středočeský kraj</t>
  </si>
  <si>
    <t>DIČ:</t>
  </si>
  <si>
    <t>Uchazeč:</t>
  </si>
  <si>
    <t>Vyplň údaj</t>
  </si>
  <si>
    <t>Projektant:</t>
  </si>
  <si>
    <t>Ing.arch.Vladimír Volman, ČKA 02 527</t>
  </si>
  <si>
    <t>True</t>
  </si>
  <si>
    <t>Zpracovatel:</t>
  </si>
  <si>
    <t>65639081</t>
  </si>
  <si>
    <t>Zbyněk Jarolím, J.Hory 1639/17, Teplice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</si>
  <si>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</si>
  <si>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</si>
  <si>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</si>
  <si>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</si>
  <si>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</si>
  <si>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</si>
  <si>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</si>
  <si>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</si>
  <si>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</si>
  <si>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</si>
  <si>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</si>
  <si>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</si>
  <si>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</si>
  <si>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</si>
  <si>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</si>
  <si>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</si>
  <si>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</si>
  <si>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</si>
  <si>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</si>
  <si>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</si>
  <si>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</si>
  <si>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</si>
  <si>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</si>
  <si>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</si>
  <si>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</si>
  <si>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</si>
  <si>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</si>
  <si>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</si>
  <si>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</si>
  <si>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</si>
  <si>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</si>
  <si>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</si>
  <si>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</si>
  <si>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</si>
  <si>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</si>
  <si>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</si>
  <si>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</si>
  <si>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</si>
  <si>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</si>
  <si>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</si>
  <si>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</si>
  <si>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</si>
  <si>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</si>
  <si>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</si>
  <si>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</si>
  <si>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</si>
  <si>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</si>
  <si>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</si>
  <si>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</si>
  <si>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</si>
  <si>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</si>
  <si>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</si>
  <si>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</si>
  <si>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</si>
  <si>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</si>
  <si>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</si>
  <si>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</si>
  <si>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</si>
  <si>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</si>
  <si>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</si>
  <si>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721 - Zdravotechnika - vnitřní kanalizace</t>
  </si>
  <si>
    <t xml:space="preserve">    764 - Konstrukce klempířské</t>
  </si>
  <si>
    <t xml:space="preserve">    783 - Dokončovací práce - nátěry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</si>
  <si>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</si>
  <si>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</si>
  <si>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</si>
  <si>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</si>
  <si>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</si>
  <si>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</si>
  <si>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</si>
  <si>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</si>
  <si>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</si>
  <si>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</si>
  <si>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</si>
  <si>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</si>
  <si>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</si>
  <si>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</si>
  <si>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</si>
  <si>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</si>
  <si>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</si>
  <si>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</si>
  <si>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</si>
  <si>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</si>
  <si>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</si>
  <si>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</si>
  <si>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</si>
  <si>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</si>
  <si>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průměru kmene do 100 mm i s kořeny z celkové plochy do 1000 m2</t>
  </si>
  <si>
    <t>m2</t>
  </si>
  <si>
    <t>CS ÚRS 2019 01</t>
  </si>
  <si>
    <t>4</t>
  </si>
  <si>
    <t>1964347426</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</si>
  <si>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</si>
  <si>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</si>
  <si>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</si>
  <si>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</si>
  <si>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</si>
  <si>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"odstranění náletů u severozápadní fasády" 20,0*4,0</t>
  </si>
  <si>
    <t>111201401</t>
  </si>
  <si>
    <t>Spálení křovin a stromů průměru kmene do 100 mm</t>
  </si>
  <si>
    <t>1585425805</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</si>
  <si>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</si>
  <si>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</si>
  <si>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</si>
  <si>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113106023</t>
  </si>
  <si>
    <t>Rozebrání dlažeb při překopech komunikací pro pěší ze zámkové dlažby ručně</t>
  </si>
  <si>
    <t>-218228685</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</si>
  <si>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</si>
  <si>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</si>
  <si>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"odstranění zámkové dlažby pro výměnu lapačů splavenin" 0,8*0,8*4</t>
  </si>
  <si>
    <t>Svislé a kompletní konstrukce</t>
  </si>
  <si>
    <t>319201321</t>
  </si>
  <si>
    <t>Vyrovnání nerovného povrchu zdiva tl do 30 mm maltou</t>
  </si>
  <si>
    <t>25880931</t>
  </si>
  <si>
    <t>Vyrovnání nerovného povrchu vnitřního i vnějšího zdiva bez odsekání vadných cihel, maltou (s dodáním hmot) tl. do 30 mm</t>
  </si>
  <si>
    <t>P</t>
  </si>
  <si>
    <t>Poznámka k položce:
Fakultativní položka - bude uplatněna dle skutečné potřeby zjištěné při realizaci a potvrzené technickým dozorem investora formou zápisu do stavebního deníku.</t>
  </si>
  <si>
    <t>"vyrovnání zdiva - předpoklad 10% celkové plochy" 3043,0*0,10</t>
  </si>
  <si>
    <t>5</t>
  </si>
  <si>
    <t>319202321</t>
  </si>
  <si>
    <t>Vyrovnání nerovného povrchu zdiva tl do 80 mm přizděním</t>
  </si>
  <si>
    <t>-1305731801</t>
  </si>
  <si>
    <t>Vyrovnání nerovného povrchu vnitřního i vnějšího zdiva přizděním, tl. přes 30 do 80 mm</t>
  </si>
  <si>
    <t>"vyrovnání zdiva - předpoklad 5% celkové plochy" 3043,0*0,05</t>
  </si>
  <si>
    <t>Komunikace pozemní</t>
  </si>
  <si>
    <t>6</t>
  </si>
  <si>
    <t>566901132</t>
  </si>
  <si>
    <t>Vyspravení podkladu po překopech ing sítí plochy do 15 m2 štěrkodrtí tl. 150 mm</t>
  </si>
  <si>
    <t>2093839229</t>
  </si>
  <si>
    <t>Vyspravení podkladu po překopech inženýrských sítí plochy do 15 m2 s rozprostřením a zhutněním štěrkodrtí tl. 150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</si>
  <si>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</si>
  <si>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"zpětná montáž zámkové dlažby při výměně lapačů splavenin" 0,8*0,8*4</t>
  </si>
  <si>
    <t>7</t>
  </si>
  <si>
    <t>596211110</t>
  </si>
  <si>
    <t>Kladení zámkové dlažby komunikací pro pěší tl 60 mm skupiny A pl do 50 m2</t>
  </si>
  <si>
    <t>-1096316162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</si>
  <si>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</si>
  <si>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</si>
  <si>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Úpravy povrchů, podlahy a osazování výplní</t>
  </si>
  <si>
    <t>8</t>
  </si>
  <si>
    <t>622135001</t>
  </si>
  <si>
    <t>Vyrovnání podkladu vnějších stěn maltou vápenocementovou tl do 10 mm</t>
  </si>
  <si>
    <t>-288033978</t>
  </si>
  <si>
    <t>Vyrovnání nerovností podkladu vnějších omítaných ploch maltou, tloušťky do 10 mm vápenocementovou stěn</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</si>
  <si>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</si>
  <si>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"vyrovnání zdiva - předpoklad 20% celkové plochy" 3043,0*0,20</t>
  </si>
  <si>
    <t>9</t>
  </si>
  <si>
    <t>622135011</t>
  </si>
  <si>
    <t>Vyrovnání podkladu vnějších stěn tmelem tl do 2 mm</t>
  </si>
  <si>
    <t>-403733414</t>
  </si>
  <si>
    <t>Vyrovnání nerovností podkladu vnějších omítaných ploch tmelem, tloušťky do 2 mm stěn</t>
  </si>
  <si>
    <t>"předúprava plochy pro provedení fasádního nátěru - 100% plochy" 3043,0</t>
  </si>
  <si>
    <t>10</t>
  </si>
  <si>
    <t>622135095</t>
  </si>
  <si>
    <t>Příplatek k vyrovnání vnějších stěn tmelem za každý dalších 1 mm tl</t>
  </si>
  <si>
    <t>480710556</t>
  </si>
  <si>
    <t>Vyrovnání nerovností podkladu vnějších omítaných ploch tmelem, tloušťky do 2 mm Příplatek k ceně za každý další 1 mm tloušťky podkladní vrstvy přes 2 mm tmelem stěn</t>
  </si>
  <si>
    <t>Poznámka k položce:
Předpokládaná tloušťka vyrovnávací vrstvy 5mm.</t>
  </si>
  <si>
    <t>3043*3 'Přepočtené koeficientem množství</t>
  </si>
  <si>
    <t>11</t>
  </si>
  <si>
    <t>622325102</t>
  </si>
  <si>
    <t>Oprava vnější vápenocementové hladké omítky složitosti 1 stěn v rozsahu do 30%</t>
  </si>
  <si>
    <t>-1094901010</t>
  </si>
  <si>
    <t>Oprava vápenocementové omítky vnějších ploch stupně členitosti 1 hladké stěn, v rozsahu opravované plochy přes 10 do 30%</t>
  </si>
  <si>
    <t>"oprava fasády hladké (výměra poskytnutá zpracovatelem PD)" 1315,0</t>
  </si>
  <si>
    <t>"oprava fasády soklů (výměra poskytnutá zpracovatelem PD)" 275,0</t>
  </si>
  <si>
    <t>"oprava fasády loubí (výměra poskytnutá zpracovatelem PD)" 105,0</t>
  </si>
  <si>
    <t>12</t>
  </si>
  <si>
    <t>6223251.R1</t>
  </si>
  <si>
    <t>Oprava vnější vápenocementové hladké omítky složitosti 4 stěn v rozsahu do 30%</t>
  </si>
  <si>
    <t>133269417</t>
  </si>
  <si>
    <t>"oprava fasády profilované (výměra poskytnutá zpracovatelem PD)" 1348,0</t>
  </si>
  <si>
    <t>13</t>
  </si>
  <si>
    <t>629135102</t>
  </si>
  <si>
    <t>Vyrovnávací vrstva pod klempířské prvky z MC š do 300 mm</t>
  </si>
  <si>
    <t>m</t>
  </si>
  <si>
    <t>-780445811</t>
  </si>
  <si>
    <t>Vyrovnávací vrstva z cementové malty pod klempířskými prvky šířky přes 150 do 300 mm</t>
  </si>
  <si>
    <t>"vyrovnávací vrstva pod klempířské prvky r.š.250mm" 129,20*0,20</t>
  </si>
  <si>
    <t>"vyrovnávací vrstva pod klempířské prvky r.š.330mm" 110,90*0,28</t>
  </si>
  <si>
    <t>14</t>
  </si>
  <si>
    <t>629991011</t>
  </si>
  <si>
    <t>Zakrytí výplní otvorů a svislých ploch fólií přilepenou lepící páskou</t>
  </si>
  <si>
    <t>1451735522</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</si>
  <si>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</si>
  <si>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</si>
  <si>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"vstupní dveře" 2,4*5,0</t>
  </si>
  <si>
    <t>"vstupní dveře" 2,2*3,85*2</t>
  </si>
  <si>
    <t>"vstupní dveře" 1,0*3,85*2</t>
  </si>
  <si>
    <t>"okno 1000/700mm 1ks" 1,0*0,7</t>
  </si>
  <si>
    <t>"okno 1000/1000mm 1ks" 1,0*1,0</t>
  </si>
  <si>
    <t>"okno 1000/1300mm 7ks" 1,0*1,3*7</t>
  </si>
  <si>
    <t>"okno 1200/1800mm 27ks" 1,2*1,8*27</t>
  </si>
  <si>
    <t>"okno 1150/2600mm 14ks" 1,15*2,6*14</t>
  </si>
  <si>
    <t>"okno 1200/2600mm 102ks" 1,2*2,6*102</t>
  </si>
  <si>
    <t>"okno 2400/2000mm 5ks" 2,4*2,0*5</t>
  </si>
  <si>
    <t>629995101</t>
  </si>
  <si>
    <t>Očištění vnějších ploch tlakovou vodou</t>
  </si>
  <si>
    <t>-1493126757</t>
  </si>
  <si>
    <t>Očištění vnějších ploch tlakovou vodou omytím</t>
  </si>
  <si>
    <t>"základní očištění fasády profilované (výměra poskytnutá zpracovatelem PD)" 1348,0</t>
  </si>
  <si>
    <t>"základní očištění fasády hladké (výměra poskytnutá zpracovatelem PD)" 1315,0</t>
  </si>
  <si>
    <t>"základní očištění fasády soklů (výměra poskytnutá zpracovatelem PD)" 275,0</t>
  </si>
  <si>
    <t>"základní očištění fasády loubí (výměra poskytnutá zpracovatelem PD)" 105,0</t>
  </si>
  <si>
    <t>16</t>
  </si>
  <si>
    <t>632451021</t>
  </si>
  <si>
    <t>Vyrovnávací potěr tl do 20 mm z MC 15 provedený v pásu</t>
  </si>
  <si>
    <t>-1000028310</t>
  </si>
  <si>
    <t>Potěr cementový vyrovnávací z malty (MC-15) v pásu o průměrné (střední) tl. od 10 do 20 mm</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</si>
  <si>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</si>
  <si>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"vyrovnávací vrstva pod klempířské prvky r.š.400mm" 88,9*0,35</t>
  </si>
  <si>
    <t>"vyrovnávací vrstva pod klempířské prvky r.š.500mm" 182,90*0,45</t>
  </si>
  <si>
    <t>"vyrovnávací vrstva pod klempířské prvky atiky" 20,0</t>
  </si>
  <si>
    <t>Ostatní konstrukce a práce, bourání</t>
  </si>
  <si>
    <t>17</t>
  </si>
  <si>
    <t>952901106</t>
  </si>
  <si>
    <t>Čištění budov omytí dvojitých nebo zdvojených oken nebo balkonových dveří plochy do 1,5m2</t>
  </si>
  <si>
    <t>1889964378</t>
  </si>
  <si>
    <t>Čištění budov při provádění oprav a udržovacích prací oken dvojitých nebo zdvojených omytím, plochy do přes 0,6 do 1,5 m2</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</si>
  <si>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</si>
  <si>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18</t>
  </si>
  <si>
    <t>952901107</t>
  </si>
  <si>
    <t>Čištění budov omytí dvojitých nebo zdvojených oken nebo balkonových dveří plochy do 2,5m2</t>
  </si>
  <si>
    <t>-183395822</t>
  </si>
  <si>
    <t>Čištění budov při provádění oprav a udržovacích prací oken dvojitých nebo zdvojených omytím, plochy do přes 1,5 do 2,5 m2</t>
  </si>
  <si>
    <t>19</t>
  </si>
  <si>
    <t>952901108</t>
  </si>
  <si>
    <t>Čištění budov omytí dvojitých nebo zdvojených oken nebo balkonových dveří plochy přes 2,5m2</t>
  </si>
  <si>
    <t>1291297710</t>
  </si>
  <si>
    <t>Čištění budov při provádění oprav a udržovacích prací oken dvojitých nebo zdvojených omytím, plochy do přes 2,5 m2</t>
  </si>
  <si>
    <t>94</t>
  </si>
  <si>
    <t>Lešení a stavební výtahy</t>
  </si>
  <si>
    <t>20</t>
  </si>
  <si>
    <t>941111121</t>
  </si>
  <si>
    <t>Montáž lešení řadového trubkového lehkého s podlahami zatížení do 200 kg/m2 š do 1,2 m v do 10 m</t>
  </si>
  <si>
    <t>-646678389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</si>
  <si>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</si>
  <si>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</si>
  <si>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"lešení fasády jihozápadní" 65,30*(19,6+17,5)/2</t>
  </si>
  <si>
    <t>"lešení fasády severovýchodní"65,30*17,5</t>
  </si>
  <si>
    <t>"lešení fasády jihovýchodní" 21,6*17,5</t>
  </si>
  <si>
    <t>"lešení fasády severozápadní" 21,6*(19,6+17,5)/2</t>
  </si>
  <si>
    <t>941111221</t>
  </si>
  <si>
    <t>Příplatek k lešení řadovému trubkovému lehkému s podlahami š 1,2 m v 10 m za první a ZKD den použití</t>
  </si>
  <si>
    <t>-535565294</t>
  </si>
  <si>
    <t>Montáž lešení řadového trubkového lehkého pracovního s podlahami s provozním zatížením tř. 3 do 200 kg/m2 Příplatek za první a každý další den použití lešení k ceně -1121</t>
  </si>
  <si>
    <t>Poznámka k položce:
Předpokládaná doba použití lešení 2 měsíce.</t>
  </si>
  <si>
    <t>3132,745*60 'Přepočtené koeficientem množství</t>
  </si>
  <si>
    <t>22</t>
  </si>
  <si>
    <t>941111821</t>
  </si>
  <si>
    <t>Demontáž lešení řadového trubkového lehkého s podlahami zatížení do 200 kg/m2 š do 1,2 m v do 10 m</t>
  </si>
  <si>
    <t>259797724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</si>
  <si>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</si>
  <si>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</si>
  <si>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23</t>
  </si>
  <si>
    <t>944511111</t>
  </si>
  <si>
    <t>Montáž ochranné sítě z textilie z umělých vláken</t>
  </si>
  <si>
    <t>2019785548</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</si>
  <si>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</si>
  <si>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</si>
  <si>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24</t>
  </si>
  <si>
    <t>944511211</t>
  </si>
  <si>
    <t>Příplatek k ochranné síti za první a ZKD den použití</t>
  </si>
  <si>
    <t>-438264846</t>
  </si>
  <si>
    <t>Montáž ochranné sítě Příplatek za první a každý další den použití sítě k ceně -1111</t>
  </si>
  <si>
    <t>25</t>
  </si>
  <si>
    <t>944511811</t>
  </si>
  <si>
    <t>Demontáž ochranné sítě z textilie z umělých vláken</t>
  </si>
  <si>
    <t>-84991951</t>
  </si>
  <si>
    <t>Demontáž ochranné sítě zavěšené na konstrukci lešení z textilie z umělých vláken</t>
  </si>
  <si>
    <t>26</t>
  </si>
  <si>
    <t>944711112</t>
  </si>
  <si>
    <t>Montáž záchytné stříšky š do 2 m</t>
  </si>
  <si>
    <t>-1719868342</t>
  </si>
  <si>
    <t>Montáž záchytné stříšky zřizované současně s lehkým nebo těžkým lešením, šířky přes 1,5 do 2,0 m</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</si>
  <si>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</si>
  <si>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"záchytná stříška lešení u fasády jihozápadní" 65,3</t>
  </si>
  <si>
    <t>"záchytná stříška lešení u fasády jihovýchodní" 21,6</t>
  </si>
  <si>
    <t>27</t>
  </si>
  <si>
    <t>944711212</t>
  </si>
  <si>
    <t>Příplatek k záchytné stříšce š do 2 m za první a ZKD den použití</t>
  </si>
  <si>
    <t>-1978372186</t>
  </si>
  <si>
    <t>Montáž záchytné stříšky Příplatek za první a každý další den použití záchytné stříšky k ceně -1112</t>
  </si>
  <si>
    <t>86,9*60 'Přepočtené koeficientem množství</t>
  </si>
  <si>
    <t>28</t>
  </si>
  <si>
    <t>944711812</t>
  </si>
  <si>
    <t>Demontáž záchytné stříšky š do 2 m</t>
  </si>
  <si>
    <t>-1556193516</t>
  </si>
  <si>
    <t>Demontáž záchytné stříšky zřizované současně s lehkým nebo těžkým lešením, šířky přes 1,5 do 2,0 m</t>
  </si>
  <si>
    <t xml:space="preserve">Poznámka k souboru cen:
1. Ceny nelze použít pro samostatnou záchytnou stříšku či jiné ochranné konstrukce, které mají za účel chránit chodce před padající omítkou či zchátralými římsami apod.
</t>
  </si>
  <si>
    <t>29</t>
  </si>
  <si>
    <t>949101112</t>
  </si>
  <si>
    <t>Lešení pomocné pro objekty pozemních staveb s lešeňovou podlahou v do 3,5 m zatížení do 150 kg/m2</t>
  </si>
  <si>
    <t>1478997413</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</si>
  <si>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</si>
  <si>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</si>
  <si>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 pro omítky v prostoru loubí" 20,6*3,8</t>
  </si>
  <si>
    <t>30</t>
  </si>
  <si>
    <t>949511112</t>
  </si>
  <si>
    <t>Montáž podchodu u trubkových lešení š do 2 m</t>
  </si>
  <si>
    <t>403747149</t>
  </si>
  <si>
    <t>Montáž podchodu u trubkových lešení zřizovaného současně s lehkým nebo těžkým pracovním lešením, šířky do 2,0 m</t>
  </si>
  <si>
    <t xml:space="preserve">Poznámka k souboru cen:
1. Množství měrných jednotek se určuje v m délky podchodu.
</t>
  </si>
  <si>
    <t>"oboustranné podchody do loubí" 1,5*2</t>
  </si>
  <si>
    <t>31</t>
  </si>
  <si>
    <t>949511212</t>
  </si>
  <si>
    <t>Příplatek k podchodu u trubkových lešení š do 2 m za první a ZKD den použití</t>
  </si>
  <si>
    <t>-749330848</t>
  </si>
  <si>
    <t>Montáž podchodu u trubkových lešení Příplatek k cenám za první a každý další den použití podchodu k ceně -1112</t>
  </si>
  <si>
    <t>Poznámka k položce:
Předpokládaná doba použití 1 měsíc.</t>
  </si>
  <si>
    <t>3*30 'Přepočtené koeficientem množství</t>
  </si>
  <si>
    <t>32</t>
  </si>
  <si>
    <t>949511812</t>
  </si>
  <si>
    <t>Demontáž podchodu u trubkových lešení š do 2 m</t>
  </si>
  <si>
    <t>616296843</t>
  </si>
  <si>
    <t>Demontáž podchodu u trubkových lešení zřizovaného současně s lehkým nebo těžkým pracovním lešením, šířky do 2,0 m</t>
  </si>
  <si>
    <t>33</t>
  </si>
  <si>
    <t>Indiv.kalk.94-001</t>
  </si>
  <si>
    <t>Podpěrná konstrukce a kotvení trubkového řadového lešní</t>
  </si>
  <si>
    <t>1405469453</t>
  </si>
  <si>
    <t>Poznámka k položce:
Položka obsahuje náklady na atypickou podpěrnou konstrukci lešení v úrovni terénu a kotvení lešení do fasády, konkrétní technický návrh řešení včetně statického posouzení je předmětem dodávky zhotovitele.</t>
  </si>
  <si>
    <t>96</t>
  </si>
  <si>
    <t>Bourání konstrukcí</t>
  </si>
  <si>
    <t>34</t>
  </si>
  <si>
    <t>978015341</t>
  </si>
  <si>
    <t>Otlučení (osekání) vnější vápenné nebo vápenocementové omítky stupně členitosti 1 a 2 rozsahu do 30%</t>
  </si>
  <si>
    <t>1727135176</t>
  </si>
  <si>
    <t>Otlučení vápenných nebo vápenocementových omítek vnějších ploch s vyškrabáním spar a s očištěním zdiva stupně členitosti 1 a 2, v rozsahu přes 10 do 30 %</t>
  </si>
  <si>
    <t>35</t>
  </si>
  <si>
    <t>978019341</t>
  </si>
  <si>
    <t>Otlučení (osekání) vnější vápenné nebo vápenocementové omítky stupně členitosti 3 až 5 do 30%</t>
  </si>
  <si>
    <t>1889502195</t>
  </si>
  <si>
    <t>Otlučení vápenných nebo vápenocementových omítek vnějších ploch s vyškrabáním spar a s očištěním zdiva stupně členitosti 3 až 5, v rozsahu přes 20 do 30 %</t>
  </si>
  <si>
    <t>36</t>
  </si>
  <si>
    <t>981511116</t>
  </si>
  <si>
    <t>Demolice konstrukcí objektů z betonu prostého postupným rozebíráním</t>
  </si>
  <si>
    <t>m3</t>
  </si>
  <si>
    <t>893974570</t>
  </si>
  <si>
    <t>Demolice konstrukcí objektů postupným rozebíráním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</si>
  <si>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</si>
  <si>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"odstranění betonových bloků kolem lapačů střešních splavenin" 0,5*0,5*0,4*5</t>
  </si>
  <si>
    <t>37</t>
  </si>
  <si>
    <t>764002841</t>
  </si>
  <si>
    <t>Demontáž oplechování horních ploch zdí a nadezdívek do suti</t>
  </si>
  <si>
    <t>-904068222</t>
  </si>
  <si>
    <t>Demontáž klempířských konstrukcí oplechování horních ploch zdí a nadezdívek do suti</t>
  </si>
  <si>
    <t>38</t>
  </si>
  <si>
    <t>764002851</t>
  </si>
  <si>
    <t>Demontáž oplechování parapetů do suti</t>
  </si>
  <si>
    <t>-180881872</t>
  </si>
  <si>
    <t>Demontáž klempířských konstrukcí oplechování parapetů do suti</t>
  </si>
  <si>
    <t>39</t>
  </si>
  <si>
    <t>764002861</t>
  </si>
  <si>
    <t>Demontáž oplechování říms a ozdobných prvků do suti</t>
  </si>
  <si>
    <t>-253123638</t>
  </si>
  <si>
    <t>Demontáž klempířských konstrukcí oplechování říms do suti</t>
  </si>
  <si>
    <t>40</t>
  </si>
  <si>
    <t>764004861</t>
  </si>
  <si>
    <t>Demontáž svodu do suti</t>
  </si>
  <si>
    <t>1114005074</t>
  </si>
  <si>
    <t>Demontáž klempířských konstrukcí svodu do suti</t>
  </si>
  <si>
    <t>"celková délka (výměra stanovena zaměřením in-situ)" 145,0</t>
  </si>
  <si>
    <t>997</t>
  </si>
  <si>
    <t>Přesun sutě</t>
  </si>
  <si>
    <t>41</t>
  </si>
  <si>
    <t>997013113</t>
  </si>
  <si>
    <t>Vnitrostaveništní doprava suti a vybouraných hmot pro budovy v do 12 m s použitím mechanizace</t>
  </si>
  <si>
    <t>t</t>
  </si>
  <si>
    <t>-253387441</t>
  </si>
  <si>
    <t>Vnitrostaveništní doprava suti a vybouraných hmot vodorovně do 50 m svisle s použitím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</si>
  <si>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</si>
  <si>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42</t>
  </si>
  <si>
    <t>997013501</t>
  </si>
  <si>
    <t>Odvoz suti a vybouraných hmot na skládku nebo meziskládku do 1 km se složením</t>
  </si>
  <si>
    <t>-36672185</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</si>
  <si>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</si>
  <si>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</si>
  <si>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43</t>
  </si>
  <si>
    <t>997013509</t>
  </si>
  <si>
    <t>Příplatek k odvozu suti a vybouraných hmot na skládku ZKD 1 km přes 1 km</t>
  </si>
  <si>
    <t>-1723172648</t>
  </si>
  <si>
    <t>Odvoz suti a vybouraných hmot na skládku nebo meziskládku se složením, na vzdálenost Příplatek k ceně za každý další i započatý 1 km přes 1 km</t>
  </si>
  <si>
    <t>Poznámka k položce:
Předpokládaná odvozová vzdálenost 5km.</t>
  </si>
  <si>
    <t>59,654*4 'Přepočtené koeficientem množství</t>
  </si>
  <si>
    <t>44</t>
  </si>
  <si>
    <t>997013801</t>
  </si>
  <si>
    <t>Poplatek za uložení na skládce (skládkovné) stavebního odpadu betonového kód odpadu 170 101</t>
  </si>
  <si>
    <t>-293583816</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</si>
  <si>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</si>
  <si>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</si>
  <si>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45</t>
  </si>
  <si>
    <t>997013831</t>
  </si>
  <si>
    <t>Poplatek za uložení na skládce (skládkovné) stavebního odpadu směsného</t>
  </si>
  <si>
    <t>2127137392</t>
  </si>
  <si>
    <t>Poplatek za uložení stavebního odpadu na skládce (skládkovné) směsného stavebního a demoličního</t>
  </si>
  <si>
    <t>46</t>
  </si>
  <si>
    <t>Indiv.cena 997-001</t>
  </si>
  <si>
    <t xml:space="preserve">odpočet výtěžnosti kovových konstrukcí </t>
  </si>
  <si>
    <t>-1521642207</t>
  </si>
  <si>
    <t>998</t>
  </si>
  <si>
    <t>Přesun hmot</t>
  </si>
  <si>
    <t>47</t>
  </si>
  <si>
    <t>998011002</t>
  </si>
  <si>
    <t>Přesun hmot pro budovy zděné v do 12 m</t>
  </si>
  <si>
    <t>-2034996740</t>
  </si>
  <si>
    <t>Přesun hmot pro budovy občanské výstavby, bydlení, výrobu a služby s nosnou svislou konstrukcí zděnou z cihel, tvárnic nebo kamene vodorovná dopravní vzdálenost do 100 m pro budovy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</si>
  <si>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</si>
  <si>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</si>
  <si>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</si>
  <si>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721</t>
  </si>
  <si>
    <t>Zdravotechnika - vnitřní kanalizace</t>
  </si>
  <si>
    <t>48</t>
  </si>
  <si>
    <t>721242106</t>
  </si>
  <si>
    <t>Lapač střešních splavenin z PP se zápachovou klapkou a lapacím košem DN 125</t>
  </si>
  <si>
    <t>kus</t>
  </si>
  <si>
    <t>-1564015007</t>
  </si>
  <si>
    <t>Lapače střešních splavenin polypropylenové (PP) se svislým odtokem DN 125</t>
  </si>
  <si>
    <t>"celkový počet" 8</t>
  </si>
  <si>
    <t>49</t>
  </si>
  <si>
    <t>721242804</t>
  </si>
  <si>
    <t>Demontáž lapače střešních splavenin DN 125</t>
  </si>
  <si>
    <t>-1674009463</t>
  </si>
  <si>
    <t>Demontáž lapačů střešních splavenin DN 125</t>
  </si>
  <si>
    <t>50</t>
  </si>
  <si>
    <t>998721202</t>
  </si>
  <si>
    <t>Přesun hmot procentní pro vnitřní kanalizace v objektech v do 12 m</t>
  </si>
  <si>
    <t>%</t>
  </si>
  <si>
    <t>-1163013008</t>
  </si>
  <si>
    <t>Přesun hmot pro vnitřní kanalizace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</si>
  <si>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</si>
  <si>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</si>
  <si>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</si>
  <si>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51</t>
  </si>
  <si>
    <t>764244411</t>
  </si>
  <si>
    <t>Oplechování horních ploch a nadezdívek bez rohů z TiZn předzvětral plechu kotvené rš přes 800 mm</t>
  </si>
  <si>
    <t>-1267709738</t>
  </si>
  <si>
    <t>Oplechování horních ploch zdí a nadezdívek (atik) z titanzinkového předzvětralého plechu mechanicky kotvené přes rš 800 mm</t>
  </si>
  <si>
    <t>"výměra poskytnutá zpracovatelem PD" 20,0</t>
  </si>
  <si>
    <t>52</t>
  </si>
  <si>
    <t>764246403</t>
  </si>
  <si>
    <t>Oplechování parapetů rovných mechanicky kotvené z TiZn předzvětralého plechu rš 250 mm</t>
  </si>
  <si>
    <t>1268525360</t>
  </si>
  <si>
    <t>Oplechování parapetů z titanzinkového předzvětralého plechu rovných mechanicky kotvené, bez rohů rš 250 mm</t>
  </si>
  <si>
    <t>"oplechování meziokenních parapetů oken fasády jihozápadní" 63,5*3+1,0*6-(1,15*14+1,2*41+2,0)</t>
  </si>
  <si>
    <t>"oplechování meziokenních parapetů oken fasády jihovýchodní" 21,6*2-(</t>
  </si>
  <si>
    <t>53</t>
  </si>
  <si>
    <t>764246406</t>
  </si>
  <si>
    <t>Oplechování parapetů rovných mechanicky kotvené z TiZn předzvětralého plechu rš 500 mm</t>
  </si>
  <si>
    <t>852216937</t>
  </si>
  <si>
    <t>Oplechování parapetů z titanzinkového předzvětralého plechu rovných mechanicky kotvené, bez rohů rš 500 mm</t>
  </si>
  <si>
    <t>"oplechování parapetů oken fasády jihozápadní" 1,15*14+1,2*41</t>
  </si>
  <si>
    <t>"oplechování parapetů oken fasády jihovýchodní" 1,2*12+2,4*2</t>
  </si>
  <si>
    <t>"oplechování parapetů oken fasády severovýchodní" 1,2*61</t>
  </si>
  <si>
    <t>"oplechování parapetů oken fasády severozápadní" 1,2*15+2,4*3</t>
  </si>
  <si>
    <t>54</t>
  </si>
  <si>
    <t>764248304</t>
  </si>
  <si>
    <t>Oplechování římsy rovné mechanicky kotvené z TiZn lesklého plechu rš 330 mm</t>
  </si>
  <si>
    <t>-1084225430</t>
  </si>
  <si>
    <t>Oplechování říms a ozdobných prvků z titanzinkového lesklého válcovaného plechu rovných, bez rohů mechanicky kotvené rš 330 mm</t>
  </si>
  <si>
    <t xml:space="preserve">Poznámka k souboru cen:
1. Ceny lze použít pro ocenění oplechování římsy pod nadřímsovým žlabem.
</t>
  </si>
  <si>
    <t>"oplechování nadokenních říms fasády jihozápadní" 2,2*28+1,22*2*5+1,95*2</t>
  </si>
  <si>
    <t>"oplechování nadokenních říms fasády jihovýchodní" 2,2*12+3,4*2</t>
  </si>
  <si>
    <t>55</t>
  </si>
  <si>
    <t>764248305</t>
  </si>
  <si>
    <t>Oplechování římsy rovné mechanicky kotvené z TiZn lesklého plechu rš 400 mm</t>
  </si>
  <si>
    <t>592495403</t>
  </si>
  <si>
    <t>Oplechování říms a ozdobných prvků z titanzinkového lesklého válcovaného plechu rovných, bez rohů mechanicky kotvené rš 400 mm</t>
  </si>
  <si>
    <t>"oplechování kordonové římsy fasády jihozápadní" 65,3+1,0*2</t>
  </si>
  <si>
    <t>"oplechování parapetů oken fasády jihovýchodní" 21,6</t>
  </si>
  <si>
    <t>56</t>
  </si>
  <si>
    <t>764541447</t>
  </si>
  <si>
    <t>Kotlík oválný (trychtýřový) pro podokapní žlaby z TiZn předzvětralého plechu 330/120 mm</t>
  </si>
  <si>
    <t>-506090596</t>
  </si>
  <si>
    <t>Žlab podokapní z titanzinkového předzvětralého plechu včetně háků a čel kotlík oválný (trychtýřový), rš žlabu/průměr svodu 330/120 mm</t>
  </si>
  <si>
    <t>"celkový počet (dle poštu svodů)" 8</t>
  </si>
  <si>
    <t>57</t>
  </si>
  <si>
    <t>764548424</t>
  </si>
  <si>
    <t>Svody kruhové včetně objímek, kolen, odskoků z TiZn předzvětralého plechu průměru 120 mm</t>
  </si>
  <si>
    <t>1313905047</t>
  </si>
  <si>
    <t>Svod z titanzinkového předzvětralého plechu včetně objímek, kolen a odskoků kruhový, průměru 120 mm</t>
  </si>
  <si>
    <t>58</t>
  </si>
  <si>
    <t>998764202</t>
  </si>
  <si>
    <t>Přesun hmot procentní pro konstrukce klempířské v objektech v do 12 m</t>
  </si>
  <si>
    <t>-151192293</t>
  </si>
  <si>
    <t>Přesun hmot pro konstrukce klempířské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</si>
  <si>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</si>
  <si>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783</t>
  </si>
  <si>
    <t>Dokončovací práce - nátěry</t>
  </si>
  <si>
    <t>59</t>
  </si>
  <si>
    <t>783301313</t>
  </si>
  <si>
    <t>Odmaštění zámečnických konstrukcí ředidlovým odmašťovačem</t>
  </si>
  <si>
    <t>1770459612</t>
  </si>
  <si>
    <t>Příprava podkladu zámečnických konstrukcí před provedením nátěru odmaštění odmašťovačem ředidlovým</t>
  </si>
  <si>
    <t>"povrchová úprava stávajících okenních mříží" 1,0*0,7+1,0*1,0+1,0*1,3*7+1,2*2,6*16</t>
  </si>
  <si>
    <t>"povrchová úprava stávajících dvířek rozvaděčů elektro apod." 1,5*0,5*2+1,3*0,85</t>
  </si>
  <si>
    <t>60</t>
  </si>
  <si>
    <t>783314201</t>
  </si>
  <si>
    <t>Základní antikorozní jednonásobný syntetický standardní nátěr zámečnických konstrukcí</t>
  </si>
  <si>
    <t>-708271478</t>
  </si>
  <si>
    <t>Základní antikorozní nátěr zámečnických konstrukcí jednonásobný syntetický standardní</t>
  </si>
  <si>
    <t>61</t>
  </si>
  <si>
    <t>783315101</t>
  </si>
  <si>
    <t>Mezinátěr jednonásobný syntetický standardní zámečnických konstrukcí</t>
  </si>
  <si>
    <t>1258407369</t>
  </si>
  <si>
    <t>Mezinátěr zámečnických konstrukcí jednonásobný syntetický standardní</t>
  </si>
  <si>
    <t>62</t>
  </si>
  <si>
    <t>783317101</t>
  </si>
  <si>
    <t>Krycí jednonásobný syntetický standardní nátěr zámečnických konstrukcí</t>
  </si>
  <si>
    <t>-2103139818</t>
  </si>
  <si>
    <t>Krycí nátěr (email) zámečnických konstrukcí jednonásobný syntetický standardní</t>
  </si>
  <si>
    <t>63</t>
  </si>
  <si>
    <t>783801403</t>
  </si>
  <si>
    <t>Oprášení omítek před provedením nátěru</t>
  </si>
  <si>
    <t>-1661547582</t>
  </si>
  <si>
    <t>Příprava podkladu omítek před provedením nátěru oprášení</t>
  </si>
  <si>
    <t>"očištění před penetrací fasády profilované (výměra poskytnutá zpracovatelem PD)" 1348,0</t>
  </si>
  <si>
    <t>"očištění před penetrací fasády hladké (výměra poskytnutá zpracovatelem PD)" 1315,0</t>
  </si>
  <si>
    <t>"očištění před penetrací fasády soklů (výměra poskytnutá zpracovatelem PD)" 275,0</t>
  </si>
  <si>
    <t>"očištění před penetrací fasády loubí (výměra poskytnutá zpracovatelem PD)" 105,0</t>
  </si>
  <si>
    <t>64</t>
  </si>
  <si>
    <t>783806807</t>
  </si>
  <si>
    <t>Odstranění nátěrů z omítek odstraňovačem nátěrů</t>
  </si>
  <si>
    <t>1093133471</t>
  </si>
  <si>
    <t>Odstranění nátěrů z omítek odstraňovačem nátěrů s obroušením</t>
  </si>
  <si>
    <t>"odstranění nátěrů ponechávaných částí omítky" 3043,0*0,70</t>
  </si>
  <si>
    <t>65</t>
  </si>
  <si>
    <t>783823131</t>
  </si>
  <si>
    <t>Penetrační akrylátový nátěr omítek stupně členitosti 1 a 2</t>
  </si>
  <si>
    <t>1918043175</t>
  </si>
  <si>
    <t>66</t>
  </si>
  <si>
    <t>783823171</t>
  </si>
  <si>
    <t>Penetrační akrylátový nátěr omítek stupně členitosti 4</t>
  </si>
  <si>
    <t>86828913</t>
  </si>
  <si>
    <t>Penetrační nátěr omítek hladkých omítek hladkých, zrnitých tenkovrstvých nebo štukových stupně členitosti 4 akrylátový</t>
  </si>
  <si>
    <t>"penetrace fasády profilované (výměra poskytnutá zpracovatelem PD)" 1348,0</t>
  </si>
  <si>
    <t>67</t>
  </si>
  <si>
    <t>783827121</t>
  </si>
  <si>
    <t>Krycí jednonásobný akrylátový nátěr omítek stupně členitosti 1 a 2</t>
  </si>
  <si>
    <t>446991676</t>
  </si>
  <si>
    <t>Krycí (ochranný ) nátěr omítek jednonásobný hladkých omítek hladkých, zrnitých tenkovrstvých nebo štukových stupně členitosti 1 a 2 akrylátový</t>
  </si>
  <si>
    <t>"dvojnásobný nátěr fasády hladké (výměra poskytnutá zpracovatelem PD)" 1315,0*2</t>
  </si>
  <si>
    <t>"dvojnásobný nátěr fasády soklů (výměra poskytnutá zpracovatelem PD)" 275,0*2</t>
  </si>
  <si>
    <t>"dvojnásobný nýtěr fasády loubí (výměra poskytnutá zpracovatelem PD)" 105,0*2</t>
  </si>
  <si>
    <t>68</t>
  </si>
  <si>
    <t>783827161</t>
  </si>
  <si>
    <t>Krycí jednonásobný akrylátový nátěr omítek stupně členitosti 4</t>
  </si>
  <si>
    <t>-1995683623</t>
  </si>
  <si>
    <t>Krycí (ochranný ) nátěr omítek jednonásobný hladkých omítek hladkých, zrnitých tenkovrstvých nebo štukových stupně členitosti 4 akrylátový</t>
  </si>
  <si>
    <t>"dvojnásobný nátěr fasády profilované (výměra poskytnutá zpracovatelem PD)" 1348,0*2</t>
  </si>
  <si>
    <t>69</t>
  </si>
  <si>
    <t>783846523</t>
  </si>
  <si>
    <t>Antigraffiti nátěr trvalý do 100 cyklů odstranění graffiti omítek hladkých, zrnitých, štukových</t>
  </si>
  <si>
    <t>519942381</t>
  </si>
  <si>
    <t>Antigraffiti preventivní nátěr omítek hladkých omítek hladkých, zrnitých tenkovrstvých nebo štukových trvalý pro opakované odstraňování graffiti v počtu do 100 cyklů</t>
  </si>
  <si>
    <t>"úprava části fasády (výměra poskytnutá zpracovatelem PD)" 400,0</t>
  </si>
  <si>
    <t>HZS</t>
  </si>
  <si>
    <t>Hodinové zúčtovací sazby</t>
  </si>
  <si>
    <t>70</t>
  </si>
  <si>
    <t>HZS1311</t>
  </si>
  <si>
    <t>Hodinová zúčtovací sazba omítkář</t>
  </si>
  <si>
    <t>hod</t>
  </si>
  <si>
    <t>512</t>
  </si>
  <si>
    <t>-1404287424</t>
  </si>
  <si>
    <t>Hodinové zúčtovací sazby profesí HSV provádění konstrukcí omítkář</t>
  </si>
  <si>
    <t>"demontáž a zpětná montáž prvků na fasádě (označovací tabule, tabulky č.p./č.o., ulice apod.)" 20,0</t>
  </si>
  <si>
    <t>71</t>
  </si>
  <si>
    <t>HZS1312</t>
  </si>
  <si>
    <t>Hodinová zúčtovací sazba omítkář - štukatér</t>
  </si>
  <si>
    <t>1199666834</t>
  </si>
  <si>
    <t>Hodinové zúčtovací sazby profesí HSV provádění konstrukcí omítkář - štukatér</t>
  </si>
  <si>
    <t>"reprofilace fasádních prvků (říms, šambrán, bosáže apod.)" 250,0</t>
  </si>
  <si>
    <t>72</t>
  </si>
  <si>
    <t>HZS2221</t>
  </si>
  <si>
    <t>Hodinová zúčtovací sazba elektrikář</t>
  </si>
  <si>
    <t>-2103159303</t>
  </si>
  <si>
    <t>Hodinové zúčtovací sazby profesí PSV provádění stavebních instalací elektrikář</t>
  </si>
  <si>
    <t>"demontáž a zpětná montáž svislých (fasádních) částícbleskosvodu" 30,0</t>
  </si>
  <si>
    <t>VRN</t>
  </si>
  <si>
    <t>Vedlejší rozpočtové náklady</t>
  </si>
  <si>
    <t>VRN1</t>
  </si>
  <si>
    <t>Průzkumné, geodetické a projektové práce</t>
  </si>
  <si>
    <t>73</t>
  </si>
  <si>
    <t>013294000</t>
  </si>
  <si>
    <t>Ostatní dokumentace</t>
  </si>
  <si>
    <t>Kč</t>
  </si>
  <si>
    <t>1024</t>
  </si>
  <si>
    <t>1158053005</t>
  </si>
  <si>
    <t>Poznámka k položce:
Položka obsahuje náklady na návrh technického řešení podpěrné konstrukce a kotvení lešení u jihozápadní části fasády včetně statického posouzení.</t>
  </si>
  <si>
    <t>VRN3</t>
  </si>
  <si>
    <t>Zařízení staveniště</t>
  </si>
  <si>
    <t>74</t>
  </si>
  <si>
    <t>030001000</t>
  </si>
  <si>
    <t>928806352</t>
  </si>
  <si>
    <t>75</t>
  </si>
  <si>
    <t>034503000</t>
  </si>
  <si>
    <t>Informační tabule na staveništi</t>
  </si>
  <si>
    <t>-1097642261</t>
  </si>
  <si>
    <t>76</t>
  </si>
  <si>
    <t>035103001</t>
  </si>
  <si>
    <t>Pronájem ploch</t>
  </si>
  <si>
    <t>Kč/m2/den</t>
  </si>
  <si>
    <t>-2123530590</t>
  </si>
  <si>
    <t>"poplatek za užívání VP" (65,3*1,5+21,6*5,0)*60</t>
  </si>
  <si>
    <t>VRN4</t>
  </si>
  <si>
    <t>Inženýrská činnost</t>
  </si>
  <si>
    <t>77</t>
  </si>
  <si>
    <t>041403000</t>
  </si>
  <si>
    <t>Koordinátor BOZP na staveništi</t>
  </si>
  <si>
    <t>473297510</t>
  </si>
  <si>
    <t>78</t>
  </si>
  <si>
    <t>042503000</t>
  </si>
  <si>
    <t>Plán BOZP na staveništi</t>
  </si>
  <si>
    <t>-717928692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</si>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</sst>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pplyProtection="1">
      <alignment horizontal="left" vertical="top"/>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34"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167" fontId="21"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49" fontId="38" fillId="0" borderId="0" xfId="0" applyNumberFormat="1" applyFont="1" applyBorder="1" applyAlignment="1">
      <alignment vertical="center" wrapText="1"/>
    </xf>
    <xf numFmtId="0" fontId="35" fillId="0" borderId="28" xfId="0" applyFont="1" applyBorder="1" applyAlignment="1">
      <alignment vertical="center" wrapText="1"/>
    </xf>
    <xf numFmtId="0" fontId="39" fillId="0" borderId="29" xfId="0" applyFont="1" applyBorder="1" applyAlignment="1">
      <alignment vertical="center" wrapText="1"/>
    </xf>
    <xf numFmtId="0" fontId="35" fillId="0" borderId="30" xfId="0" applyFont="1" applyBorder="1" applyAlignment="1">
      <alignment vertical="center" wrapText="1"/>
    </xf>
    <xf numFmtId="0" fontId="35" fillId="0" borderId="0" xfId="0" applyFont="1" applyBorder="1" applyAlignment="1">
      <alignment vertical="top"/>
    </xf>
    <xf numFmtId="0" fontId="35" fillId="0" borderId="0" xfId="0" applyFont="1" applyAlignment="1">
      <alignment vertical="top"/>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center" vertical="center"/>
    </xf>
    <xf numFmtId="0" fontId="38" fillId="0" borderId="26"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5" fillId="0" borderId="28" xfId="0" applyFont="1" applyBorder="1" applyAlignment="1">
      <alignment horizontal="left" vertical="center"/>
    </xf>
    <xf numFmtId="0" fontId="39" fillId="0" borderId="29" xfId="0" applyFont="1" applyBorder="1" applyAlignment="1">
      <alignment horizontal="left" vertical="center"/>
    </xf>
    <xf numFmtId="0" fontId="35" fillId="0" borderId="30" xfId="0" applyFont="1" applyBorder="1" applyAlignment="1">
      <alignment horizontal="left" vertical="center"/>
    </xf>
    <xf numFmtId="0" fontId="35"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9" xfId="0" applyFont="1" applyBorder="1" applyAlignment="1">
      <alignment horizontal="left" vertical="center"/>
    </xf>
    <xf numFmtId="0" fontId="35" fillId="0" borderId="0" xfId="0" applyFont="1" applyBorder="1" applyAlignment="1">
      <alignment horizontal="left" vertical="center" wrapText="1"/>
    </xf>
    <xf numFmtId="0" fontId="38" fillId="0" borderId="0" xfId="0" applyFont="1" applyBorder="1" applyAlignment="1">
      <alignment horizontal="center"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28"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37" fillId="0" borderId="0"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0" xfId="0" applyBorder="1" applyAlignment="1">
      <alignment vertical="top"/>
    </xf>
    <xf numFmtId="49" fontId="38" fillId="0" borderId="0"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applyAlignment="1">
      <alignment/>
    </xf>
    <xf numFmtId="0" fontId="35" fillId="0" borderId="26" xfId="0" applyFont="1" applyBorder="1" applyAlignment="1">
      <alignment vertical="top"/>
    </xf>
    <xf numFmtId="0" fontId="35" fillId="0" borderId="27" xfId="0" applyFont="1" applyBorder="1" applyAlignment="1">
      <alignment vertical="top"/>
    </xf>
    <xf numFmtId="0" fontId="35" fillId="0" borderId="0" xfId="0" applyFont="1" applyBorder="1" applyAlignment="1">
      <alignment horizontal="center" vertical="center"/>
    </xf>
    <xf numFmtId="0" fontId="35" fillId="0" borderId="0" xfId="0" applyFont="1" applyBorder="1" applyAlignment="1">
      <alignment horizontal="left" vertical="top"/>
    </xf>
    <xf numFmtId="0" fontId="35" fillId="0" borderId="28" xfId="0" applyFont="1" applyBorder="1" applyAlignment="1">
      <alignment vertical="top"/>
    </xf>
    <xf numFmtId="0" fontId="35" fillId="0" borderId="29" xfId="0" applyFont="1" applyBorder="1" applyAlignment="1">
      <alignment vertical="top"/>
    </xf>
    <xf numFmtId="0" fontId="35" fillId="0" borderId="30" xfId="0" applyFont="1" applyBorder="1" applyAlignment="1">
      <alignment vertical="top"/>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38" fillId="0" borderId="0" xfId="0" applyFont="1" applyBorder="1" applyAlignment="1">
      <alignment horizontal="left" vertical="top"/>
    </xf>
    <xf numFmtId="0" fontId="38" fillId="0" borderId="0" xfId="0" applyFont="1" applyBorder="1" applyAlignment="1">
      <alignment horizontal="left" vertical="center"/>
    </xf>
    <xf numFmtId="0" fontId="37" fillId="0" borderId="29" xfId="0" applyFont="1" applyBorder="1" applyAlignment="1">
      <alignment horizontal="left"/>
    </xf>
    <xf numFmtId="0" fontId="36" fillId="0" borderId="0" xfId="0" applyFont="1" applyBorder="1" applyAlignment="1">
      <alignment horizontal="center" vertical="center" wrapText="1"/>
    </xf>
    <xf numFmtId="0" fontId="36" fillId="0" borderId="0" xfId="0" applyFont="1" applyBorder="1" applyAlignment="1">
      <alignment horizontal="center" vertical="center"/>
    </xf>
    <xf numFmtId="0" fontId="38" fillId="0" borderId="0" xfId="0" applyFont="1" applyBorder="1" applyAlignment="1">
      <alignment horizontal="left" vertical="center" wrapText="1"/>
    </xf>
    <xf numFmtId="49" fontId="38" fillId="0" borderId="0" xfId="0" applyNumberFormat="1" applyFont="1" applyBorder="1" applyAlignment="1">
      <alignment horizontal="left" vertical="center" wrapText="1"/>
    </xf>
    <xf numFmtId="0" fontId="37"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09"/>
      <c r="AS2" s="309"/>
      <c r="AT2" s="309"/>
      <c r="AU2" s="309"/>
      <c r="AV2" s="309"/>
      <c r="AW2" s="309"/>
      <c r="AX2" s="309"/>
      <c r="AY2" s="309"/>
      <c r="AZ2" s="309"/>
      <c r="BA2" s="309"/>
      <c r="BB2" s="309"/>
      <c r="BC2" s="309"/>
      <c r="BD2" s="309"/>
      <c r="BE2" s="309"/>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0" t="s">
        <v>14</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21"/>
      <c r="AQ5" s="21"/>
      <c r="AR5" s="19"/>
      <c r="BE5" s="300" t="s">
        <v>15</v>
      </c>
      <c r="BS5" s="16" t="s">
        <v>6</v>
      </c>
    </row>
    <row r="6" spans="2:71" ht="36.95" customHeight="1">
      <c r="B6" s="20"/>
      <c r="C6" s="21"/>
      <c r="D6" s="27" t="s">
        <v>16</v>
      </c>
      <c r="E6" s="21"/>
      <c r="F6" s="21"/>
      <c r="G6" s="21"/>
      <c r="H6" s="21"/>
      <c r="I6" s="21"/>
      <c r="J6" s="21"/>
      <c r="K6" s="332" t="s">
        <v>17</v>
      </c>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21"/>
      <c r="AQ6" s="21"/>
      <c r="AR6" s="19"/>
      <c r="BE6" s="301"/>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301"/>
      <c r="BS7" s="16" t="s">
        <v>6</v>
      </c>
    </row>
    <row r="8" spans="2:7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301"/>
      <c r="BS8" s="16" t="s">
        <v>6</v>
      </c>
    </row>
    <row r="9" spans="2:71" ht="29.25" customHeight="1">
      <c r="B9" s="20"/>
      <c r="C9" s="21"/>
      <c r="D9" s="25" t="s">
        <v>26</v>
      </c>
      <c r="E9" s="21"/>
      <c r="F9" s="21"/>
      <c r="G9" s="21"/>
      <c r="H9" s="21"/>
      <c r="I9" s="21"/>
      <c r="J9" s="21"/>
      <c r="K9" s="30" t="s">
        <v>27</v>
      </c>
      <c r="L9" s="21"/>
      <c r="M9" s="21"/>
      <c r="N9" s="21"/>
      <c r="O9" s="21"/>
      <c r="P9" s="21"/>
      <c r="Q9" s="21"/>
      <c r="R9" s="21"/>
      <c r="S9" s="21"/>
      <c r="T9" s="21"/>
      <c r="U9" s="21"/>
      <c r="V9" s="21"/>
      <c r="W9" s="21"/>
      <c r="X9" s="21"/>
      <c r="Y9" s="21"/>
      <c r="Z9" s="21"/>
      <c r="AA9" s="21"/>
      <c r="AB9" s="21"/>
      <c r="AC9" s="21"/>
      <c r="AD9" s="21"/>
      <c r="AE9" s="21"/>
      <c r="AF9" s="21"/>
      <c r="AG9" s="21"/>
      <c r="AH9" s="21"/>
      <c r="AI9" s="21"/>
      <c r="AJ9" s="21"/>
      <c r="AK9" s="25" t="s">
        <v>28</v>
      </c>
      <c r="AL9" s="21"/>
      <c r="AM9" s="21"/>
      <c r="AN9" s="30" t="s">
        <v>29</v>
      </c>
      <c r="AO9" s="21"/>
      <c r="AP9" s="21"/>
      <c r="AQ9" s="21"/>
      <c r="AR9" s="19"/>
      <c r="BE9" s="301"/>
      <c r="BS9" s="16" t="s">
        <v>6</v>
      </c>
    </row>
    <row r="10" spans="2:71" ht="12" customHeight="1">
      <c r="B10" s="20"/>
      <c r="C10" s="21"/>
      <c r="D10" s="28"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31</v>
      </c>
      <c r="AL10" s="21"/>
      <c r="AM10" s="21"/>
      <c r="AN10" s="26" t="s">
        <v>32</v>
      </c>
      <c r="AO10" s="21"/>
      <c r="AP10" s="21"/>
      <c r="AQ10" s="21"/>
      <c r="AR10" s="19"/>
      <c r="BE10" s="301"/>
      <c r="BS10" s="16" t="s">
        <v>6</v>
      </c>
    </row>
    <row r="11" spans="2:71" ht="18.4" customHeight="1">
      <c r="B11" s="20"/>
      <c r="C11" s="21"/>
      <c r="D11" s="21"/>
      <c r="E11" s="26" t="s">
        <v>33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34</v>
      </c>
      <c r="AL11" s="21"/>
      <c r="AM11" s="21"/>
      <c r="AN11" s="26" t="s">
        <v>32</v>
      </c>
      <c r="AO11" s="21"/>
      <c r="AP11" s="21"/>
      <c r="AQ11" s="21"/>
      <c r="AR11" s="19"/>
      <c r="BE11" s="301"/>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1"/>
      <c r="BS12" s="16" t="s">
        <v>6</v>
      </c>
    </row>
    <row r="13" spans="2:71" ht="12" customHeight="1">
      <c r="B13" s="20"/>
      <c r="C13" s="21"/>
      <c r="D13" s="28" t="s">
        <v>35</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31</v>
      </c>
      <c r="AL13" s="21"/>
      <c r="AM13" s="21"/>
      <c r="AN13" s="31" t="s">
        <v>36</v>
      </c>
      <c r="AO13" s="21"/>
      <c r="AP13" s="21"/>
      <c r="AQ13" s="21"/>
      <c r="AR13" s="19"/>
      <c r="BE13" s="301"/>
      <c r="BS13" s="16" t="s">
        <v>6</v>
      </c>
    </row>
    <row r="14" spans="2:71" ht="12.75">
      <c r="B14" s="20"/>
      <c r="C14" s="21"/>
      <c r="D14" s="21"/>
      <c r="E14" s="333" t="s">
        <v>36</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28" t="s">
        <v>34</v>
      </c>
      <c r="AL14" s="21"/>
      <c r="AM14" s="21"/>
      <c r="AN14" s="31" t="s">
        <v>36</v>
      </c>
      <c r="AO14" s="21"/>
      <c r="AP14" s="21"/>
      <c r="AQ14" s="21"/>
      <c r="AR14" s="19"/>
      <c r="BE14" s="301"/>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1"/>
      <c r="BS15" s="16" t="s">
        <v>4</v>
      </c>
    </row>
    <row r="16" spans="2:71" ht="12" customHeight="1">
      <c r="B16" s="20"/>
      <c r="C16" s="21"/>
      <c r="D16" s="28" t="s">
        <v>37</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31</v>
      </c>
      <c r="AL16" s="21"/>
      <c r="AM16" s="21"/>
      <c r="AN16" s="26" t="s">
        <v>32</v>
      </c>
      <c r="AO16" s="21"/>
      <c r="AP16" s="21"/>
      <c r="AQ16" s="21"/>
      <c r="AR16" s="19"/>
      <c r="BE16" s="301"/>
      <c r="BS16" s="16" t="s">
        <v>4</v>
      </c>
    </row>
    <row r="17" spans="2:71" ht="18.4" customHeight="1">
      <c r="B17" s="20"/>
      <c r="C17" s="21"/>
      <c r="D17" s="21"/>
      <c r="E17" s="26" t="s">
        <v>38</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34</v>
      </c>
      <c r="AL17" s="21"/>
      <c r="AM17" s="21"/>
      <c r="AN17" s="26" t="s">
        <v>32</v>
      </c>
      <c r="AO17" s="21"/>
      <c r="AP17" s="21"/>
      <c r="AQ17" s="21"/>
      <c r="AR17" s="19"/>
      <c r="BE17" s="301"/>
      <c r="BS17" s="16" t="s">
        <v>39</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1"/>
      <c r="BS18" s="16" t="s">
        <v>6</v>
      </c>
    </row>
    <row r="19" spans="2:71" ht="12" customHeight="1">
      <c r="B19" s="20"/>
      <c r="C19" s="21"/>
      <c r="D19" s="28" t="s">
        <v>40</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31</v>
      </c>
      <c r="AL19" s="21"/>
      <c r="AM19" s="21"/>
      <c r="AN19" s="26" t="s">
        <v>41</v>
      </c>
      <c r="AO19" s="21"/>
      <c r="AP19" s="21"/>
      <c r="AQ19" s="21"/>
      <c r="AR19" s="19"/>
      <c r="BE19" s="301"/>
      <c r="BS19" s="16" t="s">
        <v>6</v>
      </c>
    </row>
    <row r="20" spans="2:71" ht="18.4" customHeight="1">
      <c r="B20" s="20"/>
      <c r="C20" s="21"/>
      <c r="D20" s="21"/>
      <c r="E20" s="26" t="s">
        <v>42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34</v>
      </c>
      <c r="AL20" s="21"/>
      <c r="AM20" s="21"/>
      <c r="AN20" s="26" t="s">
        <v>32</v>
      </c>
      <c r="AO20" s="21"/>
      <c r="AP20" s="21"/>
      <c r="AQ20" s="21"/>
      <c r="AR20" s="19"/>
      <c r="BE20" s="301"/>
      <c r="BS20" s="16" t="s">
        <v>39</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1"/>
    </row>
    <row r="22" spans="2:57" ht="12" customHeight="1">
      <c r="B22" s="20"/>
      <c r="C22" s="21"/>
      <c r="D22" s="28" t="s">
        <v>43</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1"/>
    </row>
    <row r="23" spans="2:57" ht="51" customHeight="1">
      <c r="B23" s="20"/>
      <c r="C23" s="21"/>
      <c r="D23" s="21"/>
      <c r="E23" s="335" t="s">
        <v>44</v>
      </c>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21"/>
      <c r="AP23" s="21"/>
      <c r="AQ23" s="21"/>
      <c r="AR23" s="19"/>
      <c r="BE23" s="301"/>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1"/>
    </row>
    <row r="25" spans="2:57" ht="6.95" customHeight="1">
      <c r="B25" s="20"/>
      <c r="C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1"/>
      <c r="AQ25" s="21"/>
      <c r="AR25" s="19"/>
      <c r="BE25" s="301"/>
    </row>
    <row r="26" spans="2:57" s="1" customFormat="1" ht="25.9" customHeight="1">
      <c r="B26" s="34"/>
      <c r="C26" s="35"/>
      <c r="D26" s="36" t="s">
        <v>45</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03">
        <f>ROUND(AG54,2)</f>
        <v>0</v>
      </c>
      <c r="AL26" s="304"/>
      <c r="AM26" s="304"/>
      <c r="AN26" s="304"/>
      <c r="AO26" s="304"/>
      <c r="AP26" s="35"/>
      <c r="AQ26" s="35"/>
      <c r="AR26" s="38"/>
      <c r="BE26" s="301"/>
    </row>
    <row r="27" spans="2:57"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01"/>
    </row>
    <row r="28" spans="2:57" s="1" customFormat="1" ht="12.75">
      <c r="B28" s="34"/>
      <c r="C28" s="35"/>
      <c r="D28" s="35"/>
      <c r="E28" s="35"/>
      <c r="F28" s="35"/>
      <c r="G28" s="35"/>
      <c r="H28" s="35"/>
      <c r="I28" s="35"/>
      <c r="J28" s="35"/>
      <c r="K28" s="35"/>
      <c r="L28" s="336" t="s">
        <v>46</v>
      </c>
      <c r="M28" s="336"/>
      <c r="N28" s="336"/>
      <c r="O28" s="336"/>
      <c r="P28" s="336"/>
      <c r="Q28" s="35"/>
      <c r="R28" s="35"/>
      <c r="S28" s="35"/>
      <c r="T28" s="35"/>
      <c r="U28" s="35"/>
      <c r="V28" s="35"/>
      <c r="W28" s="336" t="s">
        <v>47</v>
      </c>
      <c r="X28" s="336"/>
      <c r="Y28" s="336"/>
      <c r="Z28" s="336"/>
      <c r="AA28" s="336"/>
      <c r="AB28" s="336"/>
      <c r="AC28" s="336"/>
      <c r="AD28" s="336"/>
      <c r="AE28" s="336"/>
      <c r="AF28" s="35"/>
      <c r="AG28" s="35"/>
      <c r="AH28" s="35"/>
      <c r="AI28" s="35"/>
      <c r="AJ28" s="35"/>
      <c r="AK28" s="336" t="s">
        <v>48</v>
      </c>
      <c r="AL28" s="336"/>
      <c r="AM28" s="336"/>
      <c r="AN28" s="336"/>
      <c r="AO28" s="336"/>
      <c r="AP28" s="35"/>
      <c r="AQ28" s="35"/>
      <c r="AR28" s="38"/>
      <c r="BE28" s="301"/>
    </row>
    <row r="29" spans="2:57" s="2" customFormat="1" ht="14.45" customHeight="1">
      <c r="B29" s="39"/>
      <c r="C29" s="40"/>
      <c r="D29" s="28" t="s">
        <v>49</v>
      </c>
      <c r="E29" s="40"/>
      <c r="F29" s="28" t="s">
        <v>50</v>
      </c>
      <c r="G29" s="40"/>
      <c r="H29" s="40"/>
      <c r="I29" s="40"/>
      <c r="J29" s="40"/>
      <c r="K29" s="40"/>
      <c r="L29" s="337">
        <v>0.21</v>
      </c>
      <c r="M29" s="299"/>
      <c r="N29" s="299"/>
      <c r="O29" s="299"/>
      <c r="P29" s="299"/>
      <c r="Q29" s="40"/>
      <c r="R29" s="40"/>
      <c r="S29" s="40"/>
      <c r="T29" s="40"/>
      <c r="U29" s="40"/>
      <c r="V29" s="40"/>
      <c r="W29" s="298">
        <f>ROUND(AZ54,2)</f>
        <v>0</v>
      </c>
      <c r="X29" s="299"/>
      <c r="Y29" s="299"/>
      <c r="Z29" s="299"/>
      <c r="AA29" s="299"/>
      <c r="AB29" s="299"/>
      <c r="AC29" s="299"/>
      <c r="AD29" s="299"/>
      <c r="AE29" s="299"/>
      <c r="AF29" s="40"/>
      <c r="AG29" s="40"/>
      <c r="AH29" s="40"/>
      <c r="AI29" s="40"/>
      <c r="AJ29" s="40"/>
      <c r="AK29" s="298">
        <f>ROUND(AV54,2)</f>
        <v>0</v>
      </c>
      <c r="AL29" s="299"/>
      <c r="AM29" s="299"/>
      <c r="AN29" s="299"/>
      <c r="AO29" s="299"/>
      <c r="AP29" s="40"/>
      <c r="AQ29" s="40"/>
      <c r="AR29" s="41"/>
      <c r="BE29" s="302"/>
    </row>
    <row r="30" spans="2:57" s="2" customFormat="1" ht="14.45" customHeight="1">
      <c r="B30" s="39"/>
      <c r="C30" s="40"/>
      <c r="D30" s="40"/>
      <c r="E30" s="40"/>
      <c r="F30" s="28" t="s">
        <v>51</v>
      </c>
      <c r="G30" s="40"/>
      <c r="H30" s="40"/>
      <c r="I30" s="40"/>
      <c r="J30" s="40"/>
      <c r="K30" s="40"/>
      <c r="L30" s="337">
        <v>0.15</v>
      </c>
      <c r="M30" s="299"/>
      <c r="N30" s="299"/>
      <c r="O30" s="299"/>
      <c r="P30" s="299"/>
      <c r="Q30" s="40"/>
      <c r="R30" s="40"/>
      <c r="S30" s="40"/>
      <c r="T30" s="40"/>
      <c r="U30" s="40"/>
      <c r="V30" s="40"/>
      <c r="W30" s="298">
        <f>ROUND(BA54,2)</f>
        <v>0</v>
      </c>
      <c r="X30" s="299"/>
      <c r="Y30" s="299"/>
      <c r="Z30" s="299"/>
      <c r="AA30" s="299"/>
      <c r="AB30" s="299"/>
      <c r="AC30" s="299"/>
      <c r="AD30" s="299"/>
      <c r="AE30" s="299"/>
      <c r="AF30" s="40"/>
      <c r="AG30" s="40"/>
      <c r="AH30" s="40"/>
      <c r="AI30" s="40"/>
      <c r="AJ30" s="40"/>
      <c r="AK30" s="298">
        <f>ROUND(AW54,2)</f>
        <v>0</v>
      </c>
      <c r="AL30" s="299"/>
      <c r="AM30" s="299"/>
      <c r="AN30" s="299"/>
      <c r="AO30" s="299"/>
      <c r="AP30" s="40"/>
      <c r="AQ30" s="40"/>
      <c r="AR30" s="41"/>
      <c r="BE30" s="302"/>
    </row>
    <row r="31" spans="2:57" s="2" customFormat="1" ht="14.45" customHeight="1" hidden="1">
      <c r="B31" s="39"/>
      <c r="C31" s="40"/>
      <c r="D31" s="40"/>
      <c r="E31" s="40"/>
      <c r="F31" s="28" t="s">
        <v>52</v>
      </c>
      <c r="G31" s="40"/>
      <c r="H31" s="40"/>
      <c r="I31" s="40"/>
      <c r="J31" s="40"/>
      <c r="K31" s="40"/>
      <c r="L31" s="337">
        <v>0.21</v>
      </c>
      <c r="M31" s="299"/>
      <c r="N31" s="299"/>
      <c r="O31" s="299"/>
      <c r="P31" s="299"/>
      <c r="Q31" s="40"/>
      <c r="R31" s="40"/>
      <c r="S31" s="40"/>
      <c r="T31" s="40"/>
      <c r="U31" s="40"/>
      <c r="V31" s="40"/>
      <c r="W31" s="298">
        <f>ROUND(BB54,2)</f>
        <v>0</v>
      </c>
      <c r="X31" s="299"/>
      <c r="Y31" s="299"/>
      <c r="Z31" s="299"/>
      <c r="AA31" s="299"/>
      <c r="AB31" s="299"/>
      <c r="AC31" s="299"/>
      <c r="AD31" s="299"/>
      <c r="AE31" s="299"/>
      <c r="AF31" s="40"/>
      <c r="AG31" s="40"/>
      <c r="AH31" s="40"/>
      <c r="AI31" s="40"/>
      <c r="AJ31" s="40"/>
      <c r="AK31" s="298">
        <v>0</v>
      </c>
      <c r="AL31" s="299"/>
      <c r="AM31" s="299"/>
      <c r="AN31" s="299"/>
      <c r="AO31" s="299"/>
      <c r="AP31" s="40"/>
      <c r="AQ31" s="40"/>
      <c r="AR31" s="41"/>
      <c r="BE31" s="302"/>
    </row>
    <row r="32" spans="2:57" s="2" customFormat="1" ht="14.45" customHeight="1" hidden="1">
      <c r="B32" s="39"/>
      <c r="C32" s="40"/>
      <c r="D32" s="40"/>
      <c r="E32" s="40"/>
      <c r="F32" s="28" t="s">
        <v>53</v>
      </c>
      <c r="G32" s="40"/>
      <c r="H32" s="40"/>
      <c r="I32" s="40"/>
      <c r="J32" s="40"/>
      <c r="K32" s="40"/>
      <c r="L32" s="337">
        <v>0.15</v>
      </c>
      <c r="M32" s="299"/>
      <c r="N32" s="299"/>
      <c r="O32" s="299"/>
      <c r="P32" s="299"/>
      <c r="Q32" s="40"/>
      <c r="R32" s="40"/>
      <c r="S32" s="40"/>
      <c r="T32" s="40"/>
      <c r="U32" s="40"/>
      <c r="V32" s="40"/>
      <c r="W32" s="298">
        <f>ROUND(BC54,2)</f>
        <v>0</v>
      </c>
      <c r="X32" s="299"/>
      <c r="Y32" s="299"/>
      <c r="Z32" s="299"/>
      <c r="AA32" s="299"/>
      <c r="AB32" s="299"/>
      <c r="AC32" s="299"/>
      <c r="AD32" s="299"/>
      <c r="AE32" s="299"/>
      <c r="AF32" s="40"/>
      <c r="AG32" s="40"/>
      <c r="AH32" s="40"/>
      <c r="AI32" s="40"/>
      <c r="AJ32" s="40"/>
      <c r="AK32" s="298">
        <v>0</v>
      </c>
      <c r="AL32" s="299"/>
      <c r="AM32" s="299"/>
      <c r="AN32" s="299"/>
      <c r="AO32" s="299"/>
      <c r="AP32" s="40"/>
      <c r="AQ32" s="40"/>
      <c r="AR32" s="41"/>
      <c r="BE32" s="302"/>
    </row>
    <row r="33" spans="2:44" s="2" customFormat="1" ht="14.45" customHeight="1" hidden="1">
      <c r="B33" s="39"/>
      <c r="C33" s="40"/>
      <c r="D33" s="40"/>
      <c r="E33" s="40"/>
      <c r="F33" s="28" t="s">
        <v>54</v>
      </c>
      <c r="G33" s="40"/>
      <c r="H33" s="40"/>
      <c r="I33" s="40"/>
      <c r="J33" s="40"/>
      <c r="K33" s="40"/>
      <c r="L33" s="337">
        <v>0</v>
      </c>
      <c r="M33" s="299"/>
      <c r="N33" s="299"/>
      <c r="O33" s="299"/>
      <c r="P33" s="299"/>
      <c r="Q33" s="40"/>
      <c r="R33" s="40"/>
      <c r="S33" s="40"/>
      <c r="T33" s="40"/>
      <c r="U33" s="40"/>
      <c r="V33" s="40"/>
      <c r="W33" s="298">
        <f>ROUND(BD54,2)</f>
        <v>0</v>
      </c>
      <c r="X33" s="299"/>
      <c r="Y33" s="299"/>
      <c r="Z33" s="299"/>
      <c r="AA33" s="299"/>
      <c r="AB33" s="299"/>
      <c r="AC33" s="299"/>
      <c r="AD33" s="299"/>
      <c r="AE33" s="299"/>
      <c r="AF33" s="40"/>
      <c r="AG33" s="40"/>
      <c r="AH33" s="40"/>
      <c r="AI33" s="40"/>
      <c r="AJ33" s="40"/>
      <c r="AK33" s="298">
        <v>0</v>
      </c>
      <c r="AL33" s="299"/>
      <c r="AM33" s="299"/>
      <c r="AN33" s="299"/>
      <c r="AO33" s="299"/>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55</v>
      </c>
      <c r="E35" s="44"/>
      <c r="F35" s="44"/>
      <c r="G35" s="44"/>
      <c r="H35" s="44"/>
      <c r="I35" s="44"/>
      <c r="J35" s="44"/>
      <c r="K35" s="44"/>
      <c r="L35" s="44"/>
      <c r="M35" s="44"/>
      <c r="N35" s="44"/>
      <c r="O35" s="44"/>
      <c r="P35" s="44"/>
      <c r="Q35" s="44"/>
      <c r="R35" s="44"/>
      <c r="S35" s="44"/>
      <c r="T35" s="45" t="s">
        <v>56</v>
      </c>
      <c r="U35" s="44"/>
      <c r="V35" s="44"/>
      <c r="W35" s="44"/>
      <c r="X35" s="305" t="s">
        <v>57</v>
      </c>
      <c r="Y35" s="306"/>
      <c r="Z35" s="306"/>
      <c r="AA35" s="306"/>
      <c r="AB35" s="306"/>
      <c r="AC35" s="44"/>
      <c r="AD35" s="44"/>
      <c r="AE35" s="44"/>
      <c r="AF35" s="44"/>
      <c r="AG35" s="44"/>
      <c r="AH35" s="44"/>
      <c r="AI35" s="44"/>
      <c r="AJ35" s="44"/>
      <c r="AK35" s="307">
        <f>SUM(AK26:AK33)</f>
        <v>0</v>
      </c>
      <c r="AL35" s="306"/>
      <c r="AM35" s="306"/>
      <c r="AN35" s="306"/>
      <c r="AO35" s="308"/>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2" t="s">
        <v>58</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3" customFormat="1" ht="12" customHeight="1">
      <c r="B44" s="50"/>
      <c r="C44" s="28" t="s">
        <v>13</v>
      </c>
      <c r="D44" s="51"/>
      <c r="E44" s="51"/>
      <c r="F44" s="51"/>
      <c r="G44" s="51"/>
      <c r="H44" s="51"/>
      <c r="I44" s="51"/>
      <c r="J44" s="51"/>
      <c r="K44" s="51"/>
      <c r="L44" s="51" t="str">
        <f>K5</f>
        <v>EK-023/2019</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4" customFormat="1" ht="36.95" customHeight="1">
      <c r="B45" s="53"/>
      <c r="C45" s="54" t="s">
        <v>16</v>
      </c>
      <c r="D45" s="55"/>
      <c r="E45" s="55"/>
      <c r="F45" s="55"/>
      <c r="G45" s="55"/>
      <c r="H45" s="55"/>
      <c r="I45" s="55"/>
      <c r="J45" s="55"/>
      <c r="K45" s="55"/>
      <c r="L45" s="312" t="str">
        <f>K6</f>
        <v>Rekonstrukce fasády SZŠ Havířská, Kladno</v>
      </c>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55"/>
      <c r="AQ45" s="55"/>
      <c r="AR45" s="56"/>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8" t="s">
        <v>22</v>
      </c>
      <c r="D47" s="35"/>
      <c r="E47" s="35"/>
      <c r="F47" s="35"/>
      <c r="G47" s="35"/>
      <c r="H47" s="35"/>
      <c r="I47" s="35"/>
      <c r="J47" s="35"/>
      <c r="K47" s="35"/>
      <c r="L47" s="57" t="str">
        <f>IF(K8="","",K8)</f>
        <v>Kladno</v>
      </c>
      <c r="M47" s="35"/>
      <c r="N47" s="35"/>
      <c r="O47" s="35"/>
      <c r="P47" s="35"/>
      <c r="Q47" s="35"/>
      <c r="R47" s="35"/>
      <c r="S47" s="35"/>
      <c r="T47" s="35"/>
      <c r="U47" s="35"/>
      <c r="V47" s="35"/>
      <c r="W47" s="35"/>
      <c r="X47" s="35"/>
      <c r="Y47" s="35"/>
      <c r="Z47" s="35"/>
      <c r="AA47" s="35"/>
      <c r="AB47" s="35"/>
      <c r="AC47" s="35"/>
      <c r="AD47" s="35"/>
      <c r="AE47" s="35"/>
      <c r="AF47" s="35"/>
      <c r="AG47" s="35"/>
      <c r="AH47" s="35"/>
      <c r="AI47" s="28" t="s">
        <v>24</v>
      </c>
      <c r="AJ47" s="35"/>
      <c r="AK47" s="35"/>
      <c r="AL47" s="35"/>
      <c r="AM47" s="314" t="str">
        <f>IF(AN8="","",AN8)</f>
        <v>27. 2. 2019</v>
      </c>
      <c r="AN47" s="314"/>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2:56" s="1" customFormat="1" ht="27.95" customHeight="1">
      <c r="B49" s="34"/>
      <c r="C49" s="28" t="s">
        <v>30</v>
      </c>
      <c r="D49" s="35"/>
      <c r="E49" s="35"/>
      <c r="F49" s="35"/>
      <c r="G49" s="35"/>
      <c r="H49" s="35"/>
      <c r="I49" s="35"/>
      <c r="J49" s="35"/>
      <c r="K49" s="35"/>
      <c r="L49" s="51" t="str">
        <f>IF(E11="","",E11)</f>
        <v>Středočeský kraj</v>
      </c>
      <c r="M49" s="35"/>
      <c r="N49" s="35"/>
      <c r="O49" s="35"/>
      <c r="P49" s="35"/>
      <c r="Q49" s="35"/>
      <c r="R49" s="35"/>
      <c r="S49" s="35"/>
      <c r="T49" s="35"/>
      <c r="U49" s="35"/>
      <c r="V49" s="35"/>
      <c r="W49" s="35"/>
      <c r="X49" s="35"/>
      <c r="Y49" s="35"/>
      <c r="Z49" s="35"/>
      <c r="AA49" s="35"/>
      <c r="AB49" s="35"/>
      <c r="AC49" s="35"/>
      <c r="AD49" s="35"/>
      <c r="AE49" s="35"/>
      <c r="AF49" s="35"/>
      <c r="AG49" s="35"/>
      <c r="AH49" s="35"/>
      <c r="AI49" s="28" t="s">
        <v>37</v>
      </c>
      <c r="AJ49" s="35"/>
      <c r="AK49" s="35"/>
      <c r="AL49" s="35"/>
      <c r="AM49" s="310" t="str">
        <f>IF(E17="","",E17)</f>
        <v>Ing.arch.Vladimír Volman, ČKA 02 527</v>
      </c>
      <c r="AN49" s="311"/>
      <c r="AO49" s="311"/>
      <c r="AP49" s="311"/>
      <c r="AQ49" s="35"/>
      <c r="AR49" s="38"/>
      <c r="AS49" s="315" t="s">
        <v>59</v>
      </c>
      <c r="AT49" s="316"/>
      <c r="AU49" s="59"/>
      <c r="AV49" s="59"/>
      <c r="AW49" s="59"/>
      <c r="AX49" s="59"/>
      <c r="AY49" s="59"/>
      <c r="AZ49" s="59"/>
      <c r="BA49" s="59"/>
      <c r="BB49" s="59"/>
      <c r="BC49" s="59"/>
      <c r="BD49" s="60"/>
    </row>
    <row r="50" spans="2:56" s="1" customFormat="1" ht="27.95" customHeight="1">
      <c r="B50" s="34"/>
      <c r="C50" s="28" t="s">
        <v>35</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40</v>
      </c>
      <c r="AJ50" s="35"/>
      <c r="AK50" s="35"/>
      <c r="AL50" s="35"/>
      <c r="AM50" s="310" t="str">
        <f>IF(E20="","",E20)</f>
        <v>Zbyněk Jarolím, J.Hory 1639/17, Teplice</v>
      </c>
      <c r="AN50" s="311"/>
      <c r="AO50" s="311"/>
      <c r="AP50" s="311"/>
      <c r="AQ50" s="35"/>
      <c r="AR50" s="38"/>
      <c r="AS50" s="317"/>
      <c r="AT50" s="318"/>
      <c r="AU50" s="61"/>
      <c r="AV50" s="61"/>
      <c r="AW50" s="61"/>
      <c r="AX50" s="61"/>
      <c r="AY50" s="61"/>
      <c r="AZ50" s="61"/>
      <c r="BA50" s="61"/>
      <c r="BB50" s="61"/>
      <c r="BC50" s="61"/>
      <c r="BD50" s="62"/>
    </row>
    <row r="51" spans="2:56"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19"/>
      <c r="AT51" s="320"/>
      <c r="AU51" s="63"/>
      <c r="AV51" s="63"/>
      <c r="AW51" s="63"/>
      <c r="AX51" s="63"/>
      <c r="AY51" s="63"/>
      <c r="AZ51" s="63"/>
      <c r="BA51" s="63"/>
      <c r="BB51" s="63"/>
      <c r="BC51" s="63"/>
      <c r="BD51" s="64"/>
    </row>
    <row r="52" spans="2:56" s="1" customFormat="1" ht="29.25" customHeight="1">
      <c r="B52" s="34"/>
      <c r="C52" s="321" t="s">
        <v>60</v>
      </c>
      <c r="D52" s="322"/>
      <c r="E52" s="322"/>
      <c r="F52" s="322"/>
      <c r="G52" s="322"/>
      <c r="H52" s="65"/>
      <c r="I52" s="323" t="s">
        <v>61</v>
      </c>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4" t="s">
        <v>62</v>
      </c>
      <c r="AH52" s="322"/>
      <c r="AI52" s="322"/>
      <c r="AJ52" s="322"/>
      <c r="AK52" s="322"/>
      <c r="AL52" s="322"/>
      <c r="AM52" s="322"/>
      <c r="AN52" s="323" t="s">
        <v>63</v>
      </c>
      <c r="AO52" s="322"/>
      <c r="AP52" s="322"/>
      <c r="AQ52" s="66" t="s">
        <v>64</v>
      </c>
      <c r="AR52" s="38"/>
      <c r="AS52" s="67" t="s">
        <v>65</v>
      </c>
      <c r="AT52" s="68" t="s">
        <v>66</v>
      </c>
      <c r="AU52" s="68" t="s">
        <v>67</v>
      </c>
      <c r="AV52" s="68" t="s">
        <v>68</v>
      </c>
      <c r="AW52" s="68" t="s">
        <v>69</v>
      </c>
      <c r="AX52" s="68" t="s">
        <v>70</v>
      </c>
      <c r="AY52" s="68" t="s">
        <v>71</v>
      </c>
      <c r="AZ52" s="68" t="s">
        <v>72</v>
      </c>
      <c r="BA52" s="68" t="s">
        <v>73</v>
      </c>
      <c r="BB52" s="68" t="s">
        <v>74</v>
      </c>
      <c r="BC52" s="68" t="s">
        <v>75</v>
      </c>
      <c r="BD52" s="69" t="s">
        <v>76</v>
      </c>
    </row>
    <row r="53" spans="2:56"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row>
    <row r="54" spans="2:90" s="5" customFormat="1" ht="32.45" customHeight="1">
      <c r="B54" s="73"/>
      <c r="C54" s="74" t="s">
        <v>77</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28">
        <f>ROUND(AG55,2)</f>
        <v>0</v>
      </c>
      <c r="AH54" s="328"/>
      <c r="AI54" s="328"/>
      <c r="AJ54" s="328"/>
      <c r="AK54" s="328"/>
      <c r="AL54" s="328"/>
      <c r="AM54" s="328"/>
      <c r="AN54" s="329">
        <f>SUM(AG54,AT54)</f>
        <v>0</v>
      </c>
      <c r="AO54" s="329"/>
      <c r="AP54" s="329"/>
      <c r="AQ54" s="77" t="s">
        <v>32</v>
      </c>
      <c r="AR54" s="78"/>
      <c r="AS54" s="79">
        <f>ROUND(AS55,2)</f>
        <v>0</v>
      </c>
      <c r="AT54" s="80">
        <f>ROUND(SUM(AV54:AW54),2)</f>
        <v>0</v>
      </c>
      <c r="AU54" s="81">
        <f>ROUND(AU55,5)</f>
        <v>0</v>
      </c>
      <c r="AV54" s="80">
        <f>ROUND(AZ54*L29,2)</f>
        <v>0</v>
      </c>
      <c r="AW54" s="80">
        <f>ROUND(BA54*L30,2)</f>
        <v>0</v>
      </c>
      <c r="AX54" s="80">
        <f>ROUND(BB54*L29,2)</f>
        <v>0</v>
      </c>
      <c r="AY54" s="80">
        <f>ROUND(BC54*L30,2)</f>
        <v>0</v>
      </c>
      <c r="AZ54" s="80">
        <f>ROUND(AZ55,2)</f>
        <v>0</v>
      </c>
      <c r="BA54" s="80">
        <f>ROUND(BA55,2)</f>
        <v>0</v>
      </c>
      <c r="BB54" s="80">
        <f>ROUND(BB55,2)</f>
        <v>0</v>
      </c>
      <c r="BC54" s="80">
        <f>ROUND(BC55,2)</f>
        <v>0</v>
      </c>
      <c r="BD54" s="82">
        <f>ROUND(BD55,2)</f>
        <v>0</v>
      </c>
      <c r="BS54" s="83" t="s">
        <v>78</v>
      </c>
      <c r="BT54" s="83" t="s">
        <v>79</v>
      </c>
      <c r="BV54" s="83" t="s">
        <v>80</v>
      </c>
      <c r="BW54" s="83" t="s">
        <v>5</v>
      </c>
      <c r="BX54" s="83" t="s">
        <v>81</v>
      </c>
      <c r="CL54" s="83" t="s">
        <v>19</v>
      </c>
    </row>
    <row r="55" spans="1:90" s="6" customFormat="1" ht="40.5" customHeight="1">
      <c r="A55" s="84" t="s">
        <v>82</v>
      </c>
      <c r="B55" s="85"/>
      <c r="C55" s="86"/>
      <c r="D55" s="327" t="s">
        <v>14</v>
      </c>
      <c r="E55" s="327"/>
      <c r="F55" s="327"/>
      <c r="G55" s="327"/>
      <c r="H55" s="327"/>
      <c r="I55" s="87"/>
      <c r="J55" s="327" t="s">
        <v>17</v>
      </c>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5">
        <f>'EK-023-2019 - Rekonstrukc...'!J28</f>
        <v>0</v>
      </c>
      <c r="AH55" s="326"/>
      <c r="AI55" s="326"/>
      <c r="AJ55" s="326"/>
      <c r="AK55" s="326"/>
      <c r="AL55" s="326"/>
      <c r="AM55" s="326"/>
      <c r="AN55" s="325">
        <f>SUM(AG55,AT55)</f>
        <v>0</v>
      </c>
      <c r="AO55" s="326"/>
      <c r="AP55" s="326"/>
      <c r="AQ55" s="88" t="s">
        <v>83</v>
      </c>
      <c r="AR55" s="89"/>
      <c r="AS55" s="90">
        <v>0</v>
      </c>
      <c r="AT55" s="91">
        <f>ROUND(SUM(AV55:AW55),2)</f>
        <v>0</v>
      </c>
      <c r="AU55" s="92">
        <f>'EK-023-2019 - Rekonstrukc...'!P92</f>
        <v>0</v>
      </c>
      <c r="AV55" s="91">
        <f>'EK-023-2019 - Rekonstrukc...'!J31</f>
        <v>0</v>
      </c>
      <c r="AW55" s="91">
        <f>'EK-023-2019 - Rekonstrukc...'!J32</f>
        <v>0</v>
      </c>
      <c r="AX55" s="91">
        <f>'EK-023-2019 - Rekonstrukc...'!J33</f>
        <v>0</v>
      </c>
      <c r="AY55" s="91">
        <f>'EK-023-2019 - Rekonstrukc...'!J34</f>
        <v>0</v>
      </c>
      <c r="AZ55" s="91">
        <f>'EK-023-2019 - Rekonstrukc...'!F31</f>
        <v>0</v>
      </c>
      <c r="BA55" s="91">
        <f>'EK-023-2019 - Rekonstrukc...'!F32</f>
        <v>0</v>
      </c>
      <c r="BB55" s="91">
        <f>'EK-023-2019 - Rekonstrukc...'!F33</f>
        <v>0</v>
      </c>
      <c r="BC55" s="91">
        <f>'EK-023-2019 - Rekonstrukc...'!F34</f>
        <v>0</v>
      </c>
      <c r="BD55" s="93">
        <f>'EK-023-2019 - Rekonstrukc...'!F35</f>
        <v>0</v>
      </c>
      <c r="BT55" s="94" t="s">
        <v>84</v>
      </c>
      <c r="BU55" s="94" t="s">
        <v>85</v>
      </c>
      <c r="BV55" s="94" t="s">
        <v>80</v>
      </c>
      <c r="BW55" s="94" t="s">
        <v>5</v>
      </c>
      <c r="BX55" s="94" t="s">
        <v>81</v>
      </c>
      <c r="CL55" s="94" t="s">
        <v>19</v>
      </c>
    </row>
    <row r="56" spans="2:44" s="1" customFormat="1" ht="30" customHeight="1">
      <c r="B56" s="3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8"/>
    </row>
    <row r="57" spans="2:44" s="1" customFormat="1" ht="6.95" customHeight="1">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38"/>
    </row>
  </sheetData>
  <sheetProtection algorithmName="SHA-512" hashValue="C0cnjxvmNEsfuxN6Aun8uSWbYF7bBZv8hkBh0dhADLYHUsDFM/342w8zEKtg+SIGCsITktclnut9ikmEUQ1w1A==" saltValue="M5EEpXu0LCEdFWgePZH1tAzsOzbBv3wTqfzP5q8q6NnnjRb0Geua74qF0BKKVr2sPuthJevqB4Kwq1HiQgHWZg=="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EK-023-2019 - Rekonstruk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3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9"/>
      <c r="M2" s="309"/>
      <c r="N2" s="309"/>
      <c r="O2" s="309"/>
      <c r="P2" s="309"/>
      <c r="Q2" s="309"/>
      <c r="R2" s="309"/>
      <c r="S2" s="309"/>
      <c r="T2" s="309"/>
      <c r="U2" s="309"/>
      <c r="V2" s="309"/>
      <c r="AT2" s="16" t="s">
        <v>5</v>
      </c>
    </row>
    <row r="3" spans="2:46" ht="6.95" customHeight="1">
      <c r="B3" s="96"/>
      <c r="C3" s="97"/>
      <c r="D3" s="97"/>
      <c r="E3" s="97"/>
      <c r="F3" s="97"/>
      <c r="G3" s="97"/>
      <c r="H3" s="97"/>
      <c r="I3" s="98"/>
      <c r="J3" s="97"/>
      <c r="K3" s="97"/>
      <c r="L3" s="19"/>
      <c r="AT3" s="16" t="s">
        <v>86</v>
      </c>
    </row>
    <row r="4" spans="2:46" ht="24.95" customHeight="1">
      <c r="B4" s="19"/>
      <c r="D4" s="99" t="s">
        <v>87</v>
      </c>
      <c r="L4" s="19"/>
      <c r="M4" s="100" t="s">
        <v>10</v>
      </c>
      <c r="AT4" s="16" t="s">
        <v>4</v>
      </c>
    </row>
    <row r="5" spans="2:12" ht="6.95" customHeight="1">
      <c r="B5" s="19"/>
      <c r="L5" s="19"/>
    </row>
    <row r="6" spans="2:12" s="1" customFormat="1" ht="12" customHeight="1">
      <c r="B6" s="38"/>
      <c r="D6" s="101" t="s">
        <v>16</v>
      </c>
      <c r="I6" s="102"/>
      <c r="L6" s="38"/>
    </row>
    <row r="7" spans="2:12" s="1" customFormat="1" ht="36.95" customHeight="1">
      <c r="B7" s="38"/>
      <c r="E7" s="338" t="s">
        <v>17</v>
      </c>
      <c r="F7" s="339"/>
      <c r="G7" s="339"/>
      <c r="H7" s="339"/>
      <c r="I7" s="102"/>
      <c r="L7" s="38"/>
    </row>
    <row r="8" spans="2:12" s="1" customFormat="1" ht="11.25">
      <c r="B8" s="38"/>
      <c r="I8" s="102"/>
      <c r="L8" s="38"/>
    </row>
    <row r="9" spans="2:12" s="1" customFormat="1" ht="12" customHeight="1">
      <c r="B9" s="38"/>
      <c r="D9" s="101" t="s">
        <v>18</v>
      </c>
      <c r="F9" s="103" t="s">
        <v>19</v>
      </c>
      <c r="I9" s="104" t="s">
        <v>20</v>
      </c>
      <c r="J9" s="103" t="s">
        <v>21</v>
      </c>
      <c r="L9" s="38"/>
    </row>
    <row r="10" spans="2:12" s="1" customFormat="1" ht="12" customHeight="1">
      <c r="B10" s="38"/>
      <c r="D10" s="101" t="s">
        <v>22</v>
      </c>
      <c r="F10" s="103" t="s">
        <v>23</v>
      </c>
      <c r="I10" s="104" t="s">
        <v>24</v>
      </c>
      <c r="J10" s="105" t="str">
        <f>'Rekapitulace stavby'!AN8</f>
        <v>27. 2. 2019</v>
      </c>
      <c r="L10" s="38"/>
    </row>
    <row r="11" spans="2:12" s="1" customFormat="1" ht="21.75" customHeight="1">
      <c r="B11" s="38"/>
      <c r="D11" s="106" t="s">
        <v>26</v>
      </c>
      <c r="F11" s="107" t="s">
        <v>27</v>
      </c>
      <c r="I11" s="108" t="s">
        <v>28</v>
      </c>
      <c r="J11" s="107" t="s">
        <v>29</v>
      </c>
      <c r="L11" s="38"/>
    </row>
    <row r="12" spans="2:12" s="1" customFormat="1" ht="12" customHeight="1">
      <c r="B12" s="38"/>
      <c r="D12" s="101" t="s">
        <v>30</v>
      </c>
      <c r="I12" s="104" t="s">
        <v>31</v>
      </c>
      <c r="J12" s="103" t="s">
        <v>32</v>
      </c>
      <c r="L12" s="38"/>
    </row>
    <row r="13" spans="2:12" s="1" customFormat="1" ht="18" customHeight="1">
      <c r="B13" s="38"/>
      <c r="E13" s="103" t="s">
        <v>33</v>
      </c>
      <c r="I13" s="104" t="s">
        <v>34</v>
      </c>
      <c r="J13" s="103" t="s">
        <v>32</v>
      </c>
      <c r="L13" s="38"/>
    </row>
    <row r="14" spans="2:12" s="1" customFormat="1" ht="6.95" customHeight="1">
      <c r="B14" s="38"/>
      <c r="I14" s="102"/>
      <c r="L14" s="38"/>
    </row>
    <row r="15" spans="2:12" s="1" customFormat="1" ht="12" customHeight="1">
      <c r="B15" s="38"/>
      <c r="D15" s="101" t="s">
        <v>35</v>
      </c>
      <c r="I15" s="104" t="s">
        <v>31</v>
      </c>
      <c r="J15" s="29" t="str">
        <f>'Rekapitulace stavby'!AN13</f>
        <v>Vyplň údaj</v>
      </c>
      <c r="L15" s="38"/>
    </row>
    <row r="16" spans="2:12" s="1" customFormat="1" ht="18" customHeight="1">
      <c r="B16" s="38"/>
      <c r="E16" s="340" t="str">
        <f>'Rekapitulace stavby'!E14</f>
        <v>Vyplň údaj</v>
      </c>
      <c r="F16" s="341"/>
      <c r="G16" s="341"/>
      <c r="H16" s="341"/>
      <c r="I16" s="104" t="s">
        <v>34</v>
      </c>
      <c r="J16" s="29" t="str">
        <f>'Rekapitulace stavby'!AN14</f>
        <v>Vyplň údaj</v>
      </c>
      <c r="L16" s="38"/>
    </row>
    <row r="17" spans="2:12" s="1" customFormat="1" ht="6.95" customHeight="1">
      <c r="B17" s="38"/>
      <c r="I17" s="102"/>
      <c r="L17" s="38"/>
    </row>
    <row r="18" spans="2:12" s="1" customFormat="1" ht="12" customHeight="1">
      <c r="B18" s="38"/>
      <c r="D18" s="101" t="s">
        <v>37</v>
      </c>
      <c r="I18" s="104" t="s">
        <v>31</v>
      </c>
      <c r="J18" s="103" t="s">
        <v>32</v>
      </c>
      <c r="L18" s="38"/>
    </row>
    <row r="19" spans="2:12" s="1" customFormat="1" ht="18" customHeight="1">
      <c r="B19" s="38"/>
      <c r="E19" s="103" t="s">
        <v>38</v>
      </c>
      <c r="I19" s="104" t="s">
        <v>34</v>
      </c>
      <c r="J19" s="103" t="s">
        <v>32</v>
      </c>
      <c r="L19" s="38"/>
    </row>
    <row r="20" spans="2:12" s="1" customFormat="1" ht="6.95" customHeight="1">
      <c r="B20" s="38"/>
      <c r="I20" s="102"/>
      <c r="L20" s="38"/>
    </row>
    <row r="21" spans="2:12" s="1" customFormat="1" ht="12" customHeight="1">
      <c r="B21" s="38"/>
      <c r="D21" s="101" t="s">
        <v>40</v>
      </c>
      <c r="I21" s="104" t="s">
        <v>31</v>
      </c>
      <c r="J21" s="103" t="s">
        <v>41</v>
      </c>
      <c r="L21" s="38"/>
    </row>
    <row r="22" spans="2:12" s="1" customFormat="1" ht="18" customHeight="1">
      <c r="B22" s="38"/>
      <c r="E22" s="103" t="s">
        <v>42</v>
      </c>
      <c r="I22" s="104" t="s">
        <v>34</v>
      </c>
      <c r="J22" s="103" t="s">
        <v>32</v>
      </c>
      <c r="L22" s="38"/>
    </row>
    <row r="23" spans="2:12" s="1" customFormat="1" ht="6.95" customHeight="1">
      <c r="B23" s="38"/>
      <c r="I23" s="102"/>
      <c r="L23" s="38"/>
    </row>
    <row r="24" spans="2:12" s="1" customFormat="1" ht="12" customHeight="1">
      <c r="B24" s="38"/>
      <c r="D24" s="101" t="s">
        <v>43</v>
      </c>
      <c r="I24" s="102"/>
      <c r="L24" s="38"/>
    </row>
    <row r="25" spans="2:12" s="7" customFormat="1" ht="51" customHeight="1">
      <c r="B25" s="109"/>
      <c r="E25" s="342" t="s">
        <v>44</v>
      </c>
      <c r="F25" s="342"/>
      <c r="G25" s="342"/>
      <c r="H25" s="342"/>
      <c r="I25" s="110"/>
      <c r="L25" s="109"/>
    </row>
    <row r="26" spans="2:12" s="1" customFormat="1" ht="6.95" customHeight="1">
      <c r="B26" s="38"/>
      <c r="I26" s="102"/>
      <c r="L26" s="38"/>
    </row>
    <row r="27" spans="2:12" s="1" customFormat="1" ht="6.95" customHeight="1">
      <c r="B27" s="38"/>
      <c r="D27" s="59"/>
      <c r="E27" s="59"/>
      <c r="F27" s="59"/>
      <c r="G27" s="59"/>
      <c r="H27" s="59"/>
      <c r="I27" s="111"/>
      <c r="J27" s="59"/>
      <c r="K27" s="59"/>
      <c r="L27" s="38"/>
    </row>
    <row r="28" spans="2:12" s="1" customFormat="1" ht="25.35" customHeight="1">
      <c r="B28" s="38"/>
      <c r="D28" s="112" t="s">
        <v>45</v>
      </c>
      <c r="I28" s="102"/>
      <c r="J28" s="113">
        <f>ROUND(J92,2)</f>
        <v>0</v>
      </c>
      <c r="L28" s="38"/>
    </row>
    <row r="29" spans="2:12" s="1" customFormat="1" ht="6.95" customHeight="1">
      <c r="B29" s="38"/>
      <c r="D29" s="59"/>
      <c r="E29" s="59"/>
      <c r="F29" s="59"/>
      <c r="G29" s="59"/>
      <c r="H29" s="59"/>
      <c r="I29" s="111"/>
      <c r="J29" s="59"/>
      <c r="K29" s="59"/>
      <c r="L29" s="38"/>
    </row>
    <row r="30" spans="2:12" s="1" customFormat="1" ht="14.45" customHeight="1">
      <c r="B30" s="38"/>
      <c r="F30" s="114" t="s">
        <v>47</v>
      </c>
      <c r="I30" s="115" t="s">
        <v>46</v>
      </c>
      <c r="J30" s="114" t="s">
        <v>48</v>
      </c>
      <c r="L30" s="38"/>
    </row>
    <row r="31" spans="2:12" s="1" customFormat="1" ht="14.45" customHeight="1">
      <c r="B31" s="38"/>
      <c r="D31" s="116" t="s">
        <v>49</v>
      </c>
      <c r="E31" s="101" t="s">
        <v>50</v>
      </c>
      <c r="F31" s="117">
        <f>ROUND((SUM(BE92:BE431)),2)</f>
        <v>0</v>
      </c>
      <c r="I31" s="118">
        <v>0.21</v>
      </c>
      <c r="J31" s="117">
        <f>ROUND(((SUM(BE92:BE431))*I31),2)</f>
        <v>0</v>
      </c>
      <c r="L31" s="38"/>
    </row>
    <row r="32" spans="2:12" s="1" customFormat="1" ht="14.45" customHeight="1">
      <c r="B32" s="38"/>
      <c r="E32" s="101" t="s">
        <v>51</v>
      </c>
      <c r="F32" s="117">
        <f>ROUND((SUM(BF92:BF431)),2)</f>
        <v>0</v>
      </c>
      <c r="I32" s="118">
        <v>0.15</v>
      </c>
      <c r="J32" s="117">
        <f>ROUND(((SUM(BF92:BF431))*I32),2)</f>
        <v>0</v>
      </c>
      <c r="L32" s="38"/>
    </row>
    <row r="33" spans="2:12" s="1" customFormat="1" ht="14.45" customHeight="1" hidden="1">
      <c r="B33" s="38"/>
      <c r="E33" s="101" t="s">
        <v>52</v>
      </c>
      <c r="F33" s="117">
        <f>ROUND((SUM(BG92:BG431)),2)</f>
        <v>0</v>
      </c>
      <c r="I33" s="118">
        <v>0.21</v>
      </c>
      <c r="J33" s="117">
        <f>0</f>
        <v>0</v>
      </c>
      <c r="L33" s="38"/>
    </row>
    <row r="34" spans="2:12" s="1" customFormat="1" ht="14.45" customHeight="1" hidden="1">
      <c r="B34" s="38"/>
      <c r="E34" s="101" t="s">
        <v>53</v>
      </c>
      <c r="F34" s="117">
        <f>ROUND((SUM(BH92:BH431)),2)</f>
        <v>0</v>
      </c>
      <c r="I34" s="118">
        <v>0.15</v>
      </c>
      <c r="J34" s="117">
        <f>0</f>
        <v>0</v>
      </c>
      <c r="L34" s="38"/>
    </row>
    <row r="35" spans="2:12" s="1" customFormat="1" ht="14.45" customHeight="1" hidden="1">
      <c r="B35" s="38"/>
      <c r="E35" s="101" t="s">
        <v>54</v>
      </c>
      <c r="F35" s="117">
        <f>ROUND((SUM(BI92:BI431)),2)</f>
        <v>0</v>
      </c>
      <c r="I35" s="118">
        <v>0</v>
      </c>
      <c r="J35" s="117">
        <f>0</f>
        <v>0</v>
      </c>
      <c r="L35" s="38"/>
    </row>
    <row r="36" spans="2:12" s="1" customFormat="1" ht="6.95" customHeight="1">
      <c r="B36" s="38"/>
      <c r="I36" s="102"/>
      <c r="L36" s="38"/>
    </row>
    <row r="37" spans="2:12" s="1" customFormat="1" ht="25.35" customHeight="1">
      <c r="B37" s="38"/>
      <c r="C37" s="119"/>
      <c r="D37" s="120" t="s">
        <v>55</v>
      </c>
      <c r="E37" s="121"/>
      <c r="F37" s="121"/>
      <c r="G37" s="122" t="s">
        <v>56</v>
      </c>
      <c r="H37" s="123" t="s">
        <v>57</v>
      </c>
      <c r="I37" s="124"/>
      <c r="J37" s="125">
        <f>SUM(J28:J35)</f>
        <v>0</v>
      </c>
      <c r="K37" s="126"/>
      <c r="L37" s="38"/>
    </row>
    <row r="38" spans="2:12" s="1" customFormat="1" ht="14.45" customHeight="1">
      <c r="B38" s="127"/>
      <c r="C38" s="128"/>
      <c r="D38" s="128"/>
      <c r="E38" s="128"/>
      <c r="F38" s="128"/>
      <c r="G38" s="128"/>
      <c r="H38" s="128"/>
      <c r="I38" s="129"/>
      <c r="J38" s="128"/>
      <c r="K38" s="128"/>
      <c r="L38" s="38"/>
    </row>
    <row r="42" spans="2:12" s="1" customFormat="1" ht="6.95" customHeight="1">
      <c r="B42" s="130"/>
      <c r="C42" s="131"/>
      <c r="D42" s="131"/>
      <c r="E42" s="131"/>
      <c r="F42" s="131"/>
      <c r="G42" s="131"/>
      <c r="H42" s="131"/>
      <c r="I42" s="132"/>
      <c r="J42" s="131"/>
      <c r="K42" s="131"/>
      <c r="L42" s="38"/>
    </row>
    <row r="43" spans="2:12" s="1" customFormat="1" ht="24.95" customHeight="1">
      <c r="B43" s="34"/>
      <c r="C43" s="22" t="s">
        <v>88</v>
      </c>
      <c r="D43" s="35"/>
      <c r="E43" s="35"/>
      <c r="F43" s="35"/>
      <c r="G43" s="35"/>
      <c r="H43" s="35"/>
      <c r="I43" s="102"/>
      <c r="J43" s="35"/>
      <c r="K43" s="35"/>
      <c r="L43" s="38"/>
    </row>
    <row r="44" spans="2:12" s="1" customFormat="1" ht="6.95" customHeight="1">
      <c r="B44" s="34"/>
      <c r="C44" s="35"/>
      <c r="D44" s="35"/>
      <c r="E44" s="35"/>
      <c r="F44" s="35"/>
      <c r="G44" s="35"/>
      <c r="H44" s="35"/>
      <c r="I44" s="102"/>
      <c r="J44" s="35"/>
      <c r="K44" s="35"/>
      <c r="L44" s="38"/>
    </row>
    <row r="45" spans="2:12" s="1" customFormat="1" ht="12" customHeight="1">
      <c r="B45" s="34"/>
      <c r="C45" s="28" t="s">
        <v>16</v>
      </c>
      <c r="D45" s="35"/>
      <c r="E45" s="35"/>
      <c r="F45" s="35"/>
      <c r="G45" s="35"/>
      <c r="H45" s="35"/>
      <c r="I45" s="102"/>
      <c r="J45" s="35"/>
      <c r="K45" s="35"/>
      <c r="L45" s="38"/>
    </row>
    <row r="46" spans="2:12" s="1" customFormat="1" ht="16.5" customHeight="1">
      <c r="B46" s="34"/>
      <c r="C46" s="35"/>
      <c r="D46" s="35"/>
      <c r="E46" s="312" t="str">
        <f>E7</f>
        <v>Rekonstrukce fasády SZŠ Havířská, Kladno</v>
      </c>
      <c r="F46" s="343"/>
      <c r="G46" s="343"/>
      <c r="H46" s="343"/>
      <c r="I46" s="102"/>
      <c r="J46" s="35"/>
      <c r="K46" s="35"/>
      <c r="L46" s="38"/>
    </row>
    <row r="47" spans="2:12" s="1" customFormat="1" ht="6.95" customHeight="1">
      <c r="B47" s="34"/>
      <c r="C47" s="35"/>
      <c r="D47" s="35"/>
      <c r="E47" s="35"/>
      <c r="F47" s="35"/>
      <c r="G47" s="35"/>
      <c r="H47" s="35"/>
      <c r="I47" s="102"/>
      <c r="J47" s="35"/>
      <c r="K47" s="35"/>
      <c r="L47" s="38"/>
    </row>
    <row r="48" spans="2:12" s="1" customFormat="1" ht="12" customHeight="1">
      <c r="B48" s="34"/>
      <c r="C48" s="28" t="s">
        <v>22</v>
      </c>
      <c r="D48" s="35"/>
      <c r="E48" s="35"/>
      <c r="F48" s="26" t="str">
        <f>F10</f>
        <v>Kladno</v>
      </c>
      <c r="G48" s="35"/>
      <c r="H48" s="35"/>
      <c r="I48" s="104" t="s">
        <v>24</v>
      </c>
      <c r="J48" s="58" t="str">
        <f>IF(J10="","",J10)</f>
        <v>27. 2. 2019</v>
      </c>
      <c r="K48" s="35"/>
      <c r="L48" s="38"/>
    </row>
    <row r="49" spans="2:12" s="1" customFormat="1" ht="6.95" customHeight="1">
      <c r="B49" s="34"/>
      <c r="C49" s="35"/>
      <c r="D49" s="35"/>
      <c r="E49" s="35"/>
      <c r="F49" s="35"/>
      <c r="G49" s="35"/>
      <c r="H49" s="35"/>
      <c r="I49" s="102"/>
      <c r="J49" s="35"/>
      <c r="K49" s="35"/>
      <c r="L49" s="38"/>
    </row>
    <row r="50" spans="2:12" s="1" customFormat="1" ht="43.15" customHeight="1">
      <c r="B50" s="34"/>
      <c r="C50" s="28" t="s">
        <v>30</v>
      </c>
      <c r="D50" s="35"/>
      <c r="E50" s="35"/>
      <c r="F50" s="26" t="str">
        <f>E13</f>
        <v>Středočeský kraj</v>
      </c>
      <c r="G50" s="35"/>
      <c r="H50" s="35"/>
      <c r="I50" s="104" t="s">
        <v>37</v>
      </c>
      <c r="J50" s="32" t="str">
        <f>E19</f>
        <v>Ing.arch.Vladimír Volman, ČKA 02 527</v>
      </c>
      <c r="K50" s="35"/>
      <c r="L50" s="38"/>
    </row>
    <row r="51" spans="2:12" s="1" customFormat="1" ht="43.15" customHeight="1">
      <c r="B51" s="34"/>
      <c r="C51" s="28" t="s">
        <v>35</v>
      </c>
      <c r="D51" s="35"/>
      <c r="E51" s="35"/>
      <c r="F51" s="26" t="str">
        <f>IF(E16="","",E16)</f>
        <v>Vyplň údaj</v>
      </c>
      <c r="G51" s="35"/>
      <c r="H51" s="35"/>
      <c r="I51" s="104" t="s">
        <v>40</v>
      </c>
      <c r="J51" s="32" t="str">
        <f>E22</f>
        <v>Zbyněk Jarolím, J.Hory 1639/17, Teplice</v>
      </c>
      <c r="K51" s="35"/>
      <c r="L51" s="38"/>
    </row>
    <row r="52" spans="2:12" s="1" customFormat="1" ht="10.35" customHeight="1">
      <c r="B52" s="34"/>
      <c r="C52" s="35"/>
      <c r="D52" s="35"/>
      <c r="E52" s="35"/>
      <c r="F52" s="35"/>
      <c r="G52" s="35"/>
      <c r="H52" s="35"/>
      <c r="I52" s="102"/>
      <c r="J52" s="35"/>
      <c r="K52" s="35"/>
      <c r="L52" s="38"/>
    </row>
    <row r="53" spans="2:12" s="1" customFormat="1" ht="29.25" customHeight="1">
      <c r="B53" s="34"/>
      <c r="C53" s="133" t="s">
        <v>89</v>
      </c>
      <c r="D53" s="134"/>
      <c r="E53" s="134"/>
      <c r="F53" s="134"/>
      <c r="G53" s="134"/>
      <c r="H53" s="134"/>
      <c r="I53" s="135"/>
      <c r="J53" s="136" t="s">
        <v>90</v>
      </c>
      <c r="K53" s="134"/>
      <c r="L53" s="38"/>
    </row>
    <row r="54" spans="2:12" s="1" customFormat="1" ht="10.35" customHeight="1">
      <c r="B54" s="34"/>
      <c r="C54" s="35"/>
      <c r="D54" s="35"/>
      <c r="E54" s="35"/>
      <c r="F54" s="35"/>
      <c r="G54" s="35"/>
      <c r="H54" s="35"/>
      <c r="I54" s="102"/>
      <c r="J54" s="35"/>
      <c r="K54" s="35"/>
      <c r="L54" s="38"/>
    </row>
    <row r="55" spans="2:47" s="1" customFormat="1" ht="22.9" customHeight="1">
      <c r="B55" s="34"/>
      <c r="C55" s="137" t="s">
        <v>77</v>
      </c>
      <c r="D55" s="35"/>
      <c r="E55" s="35"/>
      <c r="F55" s="35"/>
      <c r="G55" s="35"/>
      <c r="H55" s="35"/>
      <c r="I55" s="102"/>
      <c r="J55" s="76">
        <f>J92</f>
        <v>0</v>
      </c>
      <c r="K55" s="35"/>
      <c r="L55" s="38"/>
      <c r="AU55" s="16" t="s">
        <v>91</v>
      </c>
    </row>
    <row r="56" spans="2:12" s="8" customFormat="1" ht="24.95" customHeight="1">
      <c r="B56" s="138"/>
      <c r="C56" s="139"/>
      <c r="D56" s="140" t="s">
        <v>92</v>
      </c>
      <c r="E56" s="141"/>
      <c r="F56" s="141"/>
      <c r="G56" s="141"/>
      <c r="H56" s="141"/>
      <c r="I56" s="142"/>
      <c r="J56" s="143">
        <f>J93</f>
        <v>0</v>
      </c>
      <c r="K56" s="139"/>
      <c r="L56" s="144"/>
    </row>
    <row r="57" spans="2:12" s="9" customFormat="1" ht="19.9" customHeight="1">
      <c r="B57" s="145"/>
      <c r="C57" s="146"/>
      <c r="D57" s="147" t="s">
        <v>93</v>
      </c>
      <c r="E57" s="148"/>
      <c r="F57" s="148"/>
      <c r="G57" s="148"/>
      <c r="H57" s="148"/>
      <c r="I57" s="149"/>
      <c r="J57" s="150">
        <f>J94</f>
        <v>0</v>
      </c>
      <c r="K57" s="146"/>
      <c r="L57" s="151"/>
    </row>
    <row r="58" spans="2:12" s="9" customFormat="1" ht="19.9" customHeight="1">
      <c r="B58" s="145"/>
      <c r="C58" s="146"/>
      <c r="D58" s="147" t="s">
        <v>94</v>
      </c>
      <c r="E58" s="148"/>
      <c r="F58" s="148"/>
      <c r="G58" s="148"/>
      <c r="H58" s="148"/>
      <c r="I58" s="149"/>
      <c r="J58" s="150">
        <f>J106</f>
        <v>0</v>
      </c>
      <c r="K58" s="146"/>
      <c r="L58" s="151"/>
    </row>
    <row r="59" spans="2:12" s="9" customFormat="1" ht="19.9" customHeight="1">
      <c r="B59" s="145"/>
      <c r="C59" s="146"/>
      <c r="D59" s="147" t="s">
        <v>95</v>
      </c>
      <c r="E59" s="148"/>
      <c r="F59" s="148"/>
      <c r="G59" s="148"/>
      <c r="H59" s="148"/>
      <c r="I59" s="149"/>
      <c r="J59" s="150">
        <f>J115</f>
        <v>0</v>
      </c>
      <c r="K59" s="146"/>
      <c r="L59" s="151"/>
    </row>
    <row r="60" spans="2:12" s="9" customFormat="1" ht="19.9" customHeight="1">
      <c r="B60" s="145"/>
      <c r="C60" s="146"/>
      <c r="D60" s="147" t="s">
        <v>96</v>
      </c>
      <c r="E60" s="148"/>
      <c r="F60" s="148"/>
      <c r="G60" s="148"/>
      <c r="H60" s="148"/>
      <c r="I60" s="149"/>
      <c r="J60" s="150">
        <f>J124</f>
        <v>0</v>
      </c>
      <c r="K60" s="146"/>
      <c r="L60" s="151"/>
    </row>
    <row r="61" spans="2:12" s="9" customFormat="1" ht="19.9" customHeight="1">
      <c r="B61" s="145"/>
      <c r="C61" s="146"/>
      <c r="D61" s="147" t="s">
        <v>97</v>
      </c>
      <c r="E61" s="148"/>
      <c r="F61" s="148"/>
      <c r="G61" s="148"/>
      <c r="H61" s="148"/>
      <c r="I61" s="149"/>
      <c r="J61" s="150">
        <f>J176</f>
        <v>0</v>
      </c>
      <c r="K61" s="146"/>
      <c r="L61" s="151"/>
    </row>
    <row r="62" spans="2:12" s="9" customFormat="1" ht="19.9" customHeight="1">
      <c r="B62" s="145"/>
      <c r="C62" s="146"/>
      <c r="D62" s="147" t="s">
        <v>98</v>
      </c>
      <c r="E62" s="148"/>
      <c r="F62" s="148"/>
      <c r="G62" s="148"/>
      <c r="H62" s="148"/>
      <c r="I62" s="149"/>
      <c r="J62" s="150">
        <f>J196</f>
        <v>0</v>
      </c>
      <c r="K62" s="146"/>
      <c r="L62" s="151"/>
    </row>
    <row r="63" spans="2:12" s="9" customFormat="1" ht="19.9" customHeight="1">
      <c r="B63" s="145"/>
      <c r="C63" s="146"/>
      <c r="D63" s="147" t="s">
        <v>99</v>
      </c>
      <c r="E63" s="148"/>
      <c r="F63" s="148"/>
      <c r="G63" s="148"/>
      <c r="H63" s="148"/>
      <c r="I63" s="149"/>
      <c r="J63" s="150">
        <f>J269</f>
        <v>0</v>
      </c>
      <c r="K63" s="146"/>
      <c r="L63" s="151"/>
    </row>
    <row r="64" spans="2:12" s="9" customFormat="1" ht="19.9" customHeight="1">
      <c r="B64" s="145"/>
      <c r="C64" s="146"/>
      <c r="D64" s="147" t="s">
        <v>100</v>
      </c>
      <c r="E64" s="148"/>
      <c r="F64" s="148"/>
      <c r="G64" s="148"/>
      <c r="H64" s="148"/>
      <c r="I64" s="149"/>
      <c r="J64" s="150">
        <f>J291</f>
        <v>0</v>
      </c>
      <c r="K64" s="146"/>
      <c r="L64" s="151"/>
    </row>
    <row r="65" spans="2:12" s="9" customFormat="1" ht="19.9" customHeight="1">
      <c r="B65" s="145"/>
      <c r="C65" s="146"/>
      <c r="D65" s="147" t="s">
        <v>101</v>
      </c>
      <c r="E65" s="148"/>
      <c r="F65" s="148"/>
      <c r="G65" s="148"/>
      <c r="H65" s="148"/>
      <c r="I65" s="149"/>
      <c r="J65" s="150">
        <f>J311</f>
        <v>0</v>
      </c>
      <c r="K65" s="146"/>
      <c r="L65" s="151"/>
    </row>
    <row r="66" spans="2:12" s="8" customFormat="1" ht="24.95" customHeight="1">
      <c r="B66" s="138"/>
      <c r="C66" s="139"/>
      <c r="D66" s="140" t="s">
        <v>102</v>
      </c>
      <c r="E66" s="141"/>
      <c r="F66" s="141"/>
      <c r="G66" s="141"/>
      <c r="H66" s="141"/>
      <c r="I66" s="142"/>
      <c r="J66" s="143">
        <f>J315</f>
        <v>0</v>
      </c>
      <c r="K66" s="139"/>
      <c r="L66" s="144"/>
    </row>
    <row r="67" spans="2:12" s="9" customFormat="1" ht="19.9" customHeight="1">
      <c r="B67" s="145"/>
      <c r="C67" s="146"/>
      <c r="D67" s="147" t="s">
        <v>103</v>
      </c>
      <c r="E67" s="148"/>
      <c r="F67" s="148"/>
      <c r="G67" s="148"/>
      <c r="H67" s="148"/>
      <c r="I67" s="149"/>
      <c r="J67" s="150">
        <f>J316</f>
        <v>0</v>
      </c>
      <c r="K67" s="146"/>
      <c r="L67" s="151"/>
    </row>
    <row r="68" spans="2:12" s="9" customFormat="1" ht="19.9" customHeight="1">
      <c r="B68" s="145"/>
      <c r="C68" s="146"/>
      <c r="D68" s="147" t="s">
        <v>104</v>
      </c>
      <c r="E68" s="148"/>
      <c r="F68" s="148"/>
      <c r="G68" s="148"/>
      <c r="H68" s="148"/>
      <c r="I68" s="149"/>
      <c r="J68" s="150">
        <f>J326</f>
        <v>0</v>
      </c>
      <c r="K68" s="146"/>
      <c r="L68" s="151"/>
    </row>
    <row r="69" spans="2:12" s="9" customFormat="1" ht="19.9" customHeight="1">
      <c r="B69" s="145"/>
      <c r="C69" s="146"/>
      <c r="D69" s="147" t="s">
        <v>105</v>
      </c>
      <c r="E69" s="148"/>
      <c r="F69" s="148"/>
      <c r="G69" s="148"/>
      <c r="H69" s="148"/>
      <c r="I69" s="149"/>
      <c r="J69" s="150">
        <f>J359</f>
        <v>0</v>
      </c>
      <c r="K69" s="146"/>
      <c r="L69" s="151"/>
    </row>
    <row r="70" spans="2:12" s="8" customFormat="1" ht="24.95" customHeight="1">
      <c r="B70" s="138"/>
      <c r="C70" s="139"/>
      <c r="D70" s="140" t="s">
        <v>106</v>
      </c>
      <c r="E70" s="141"/>
      <c r="F70" s="141"/>
      <c r="G70" s="141"/>
      <c r="H70" s="141"/>
      <c r="I70" s="142"/>
      <c r="J70" s="143">
        <f>J404</f>
        <v>0</v>
      </c>
      <c r="K70" s="139"/>
      <c r="L70" s="144"/>
    </row>
    <row r="71" spans="2:12" s="8" customFormat="1" ht="24.95" customHeight="1">
      <c r="B71" s="138"/>
      <c r="C71" s="139"/>
      <c r="D71" s="140" t="s">
        <v>107</v>
      </c>
      <c r="E71" s="141"/>
      <c r="F71" s="141"/>
      <c r="G71" s="141"/>
      <c r="H71" s="141"/>
      <c r="I71" s="142"/>
      <c r="J71" s="143">
        <f>J414</f>
        <v>0</v>
      </c>
      <c r="K71" s="139"/>
      <c r="L71" s="144"/>
    </row>
    <row r="72" spans="2:12" s="9" customFormat="1" ht="19.9" customHeight="1">
      <c r="B72" s="145"/>
      <c r="C72" s="146"/>
      <c r="D72" s="147" t="s">
        <v>108</v>
      </c>
      <c r="E72" s="148"/>
      <c r="F72" s="148"/>
      <c r="G72" s="148"/>
      <c r="H72" s="148"/>
      <c r="I72" s="149"/>
      <c r="J72" s="150">
        <f>J415</f>
        <v>0</v>
      </c>
      <c r="K72" s="146"/>
      <c r="L72" s="151"/>
    </row>
    <row r="73" spans="2:12" s="9" customFormat="1" ht="19.9" customHeight="1">
      <c r="B73" s="145"/>
      <c r="C73" s="146"/>
      <c r="D73" s="147" t="s">
        <v>109</v>
      </c>
      <c r="E73" s="148"/>
      <c r="F73" s="148"/>
      <c r="G73" s="148"/>
      <c r="H73" s="148"/>
      <c r="I73" s="149"/>
      <c r="J73" s="150">
        <f>J419</f>
        <v>0</v>
      </c>
      <c r="K73" s="146"/>
      <c r="L73" s="151"/>
    </row>
    <row r="74" spans="2:12" s="9" customFormat="1" ht="19.9" customHeight="1">
      <c r="B74" s="145"/>
      <c r="C74" s="146"/>
      <c r="D74" s="147" t="s">
        <v>110</v>
      </c>
      <c r="E74" s="148"/>
      <c r="F74" s="148"/>
      <c r="G74" s="148"/>
      <c r="H74" s="148"/>
      <c r="I74" s="149"/>
      <c r="J74" s="150">
        <f>J427</f>
        <v>0</v>
      </c>
      <c r="K74" s="146"/>
      <c r="L74" s="151"/>
    </row>
    <row r="75" spans="2:12" s="1" customFormat="1" ht="21.75" customHeight="1">
      <c r="B75" s="34"/>
      <c r="C75" s="35"/>
      <c r="D75" s="35"/>
      <c r="E75" s="35"/>
      <c r="F75" s="35"/>
      <c r="G75" s="35"/>
      <c r="H75" s="35"/>
      <c r="I75" s="102"/>
      <c r="J75" s="35"/>
      <c r="K75" s="35"/>
      <c r="L75" s="38"/>
    </row>
    <row r="76" spans="2:12" s="1" customFormat="1" ht="6.95" customHeight="1">
      <c r="B76" s="46"/>
      <c r="C76" s="47"/>
      <c r="D76" s="47"/>
      <c r="E76" s="47"/>
      <c r="F76" s="47"/>
      <c r="G76" s="47"/>
      <c r="H76" s="47"/>
      <c r="I76" s="129"/>
      <c r="J76" s="47"/>
      <c r="K76" s="47"/>
      <c r="L76" s="38"/>
    </row>
    <row r="80" spans="2:12" s="1" customFormat="1" ht="6.95" customHeight="1">
      <c r="B80" s="48"/>
      <c r="C80" s="49"/>
      <c r="D80" s="49"/>
      <c r="E80" s="49"/>
      <c r="F80" s="49"/>
      <c r="G80" s="49"/>
      <c r="H80" s="49"/>
      <c r="I80" s="132"/>
      <c r="J80" s="49"/>
      <c r="K80" s="49"/>
      <c r="L80" s="38"/>
    </row>
    <row r="81" spans="2:12" s="1" customFormat="1" ht="24.95" customHeight="1">
      <c r="B81" s="34"/>
      <c r="C81" s="22" t="s">
        <v>111</v>
      </c>
      <c r="D81" s="35"/>
      <c r="E81" s="35"/>
      <c r="F81" s="35"/>
      <c r="G81" s="35"/>
      <c r="H81" s="35"/>
      <c r="I81" s="102"/>
      <c r="J81" s="35"/>
      <c r="K81" s="35"/>
      <c r="L81" s="38"/>
    </row>
    <row r="82" spans="2:12" s="1" customFormat="1" ht="6.95" customHeight="1">
      <c r="B82" s="34"/>
      <c r="C82" s="35"/>
      <c r="D82" s="35"/>
      <c r="E82" s="35"/>
      <c r="F82" s="35"/>
      <c r="G82" s="35"/>
      <c r="H82" s="35"/>
      <c r="I82" s="102"/>
      <c r="J82" s="35"/>
      <c r="K82" s="35"/>
      <c r="L82" s="38"/>
    </row>
    <row r="83" spans="2:12" s="1" customFormat="1" ht="12" customHeight="1">
      <c r="B83" s="34"/>
      <c r="C83" s="28" t="s">
        <v>16</v>
      </c>
      <c r="D83" s="35"/>
      <c r="E83" s="35"/>
      <c r="F83" s="35"/>
      <c r="G83" s="35"/>
      <c r="H83" s="35"/>
      <c r="I83" s="102"/>
      <c r="J83" s="35"/>
      <c r="K83" s="35"/>
      <c r="L83" s="38"/>
    </row>
    <row r="84" spans="2:12" s="1" customFormat="1" ht="16.5" customHeight="1">
      <c r="B84" s="34"/>
      <c r="C84" s="35"/>
      <c r="D84" s="35"/>
      <c r="E84" s="312" t="str">
        <f>E7</f>
        <v>Rekonstrukce fasády SZŠ Havířská, Kladno</v>
      </c>
      <c r="F84" s="343"/>
      <c r="G84" s="343"/>
      <c r="H84" s="343"/>
      <c r="I84" s="102"/>
      <c r="J84" s="35"/>
      <c r="K84" s="35"/>
      <c r="L84" s="38"/>
    </row>
    <row r="85" spans="2:12" s="1" customFormat="1" ht="6.95" customHeight="1">
      <c r="B85" s="34"/>
      <c r="C85" s="35"/>
      <c r="D85" s="35"/>
      <c r="E85" s="35"/>
      <c r="F85" s="35"/>
      <c r="G85" s="35"/>
      <c r="H85" s="35"/>
      <c r="I85" s="102"/>
      <c r="J85" s="35"/>
      <c r="K85" s="35"/>
      <c r="L85" s="38"/>
    </row>
    <row r="86" spans="2:12" s="1" customFormat="1" ht="12" customHeight="1">
      <c r="B86" s="34"/>
      <c r="C86" s="28" t="s">
        <v>22</v>
      </c>
      <c r="D86" s="35"/>
      <c r="E86" s="35"/>
      <c r="F86" s="26" t="str">
        <f>F10</f>
        <v>Kladno</v>
      </c>
      <c r="G86" s="35"/>
      <c r="H86" s="35"/>
      <c r="I86" s="104" t="s">
        <v>24</v>
      </c>
      <c r="J86" s="58" t="str">
        <f>IF(J10="","",J10)</f>
        <v>27. 2. 2019</v>
      </c>
      <c r="K86" s="35"/>
      <c r="L86" s="38"/>
    </row>
    <row r="87" spans="2:12" s="1" customFormat="1" ht="6.95" customHeight="1">
      <c r="B87" s="34"/>
      <c r="C87" s="35"/>
      <c r="D87" s="35"/>
      <c r="E87" s="35"/>
      <c r="F87" s="35"/>
      <c r="G87" s="35"/>
      <c r="H87" s="35"/>
      <c r="I87" s="102"/>
      <c r="J87" s="35"/>
      <c r="K87" s="35"/>
      <c r="L87" s="38"/>
    </row>
    <row r="88" spans="2:12" s="1" customFormat="1" ht="43.15" customHeight="1">
      <c r="B88" s="34"/>
      <c r="C88" s="28" t="s">
        <v>30</v>
      </c>
      <c r="D88" s="35"/>
      <c r="E88" s="35"/>
      <c r="F88" s="26" t="str">
        <f>E13</f>
        <v>Středočeský kraj</v>
      </c>
      <c r="G88" s="35"/>
      <c r="H88" s="35"/>
      <c r="I88" s="104" t="s">
        <v>37</v>
      </c>
      <c r="J88" s="32" t="str">
        <f>E19</f>
        <v>Ing.arch.Vladimír Volman, ČKA 02 527</v>
      </c>
      <c r="K88" s="35"/>
      <c r="L88" s="38"/>
    </row>
    <row r="89" spans="2:12" s="1" customFormat="1" ht="43.15" customHeight="1">
      <c r="B89" s="34"/>
      <c r="C89" s="28" t="s">
        <v>35</v>
      </c>
      <c r="D89" s="35"/>
      <c r="E89" s="35"/>
      <c r="F89" s="26" t="str">
        <f>IF(E16="","",E16)</f>
        <v>Vyplň údaj</v>
      </c>
      <c r="G89" s="35"/>
      <c r="H89" s="35"/>
      <c r="I89" s="104" t="s">
        <v>40</v>
      </c>
      <c r="J89" s="32" t="str">
        <f>E22</f>
        <v>Zbyněk Jarolím, J.Hory 1639/17, Teplice</v>
      </c>
      <c r="K89" s="35"/>
      <c r="L89" s="38"/>
    </row>
    <row r="90" spans="2:12" s="1" customFormat="1" ht="10.35" customHeight="1">
      <c r="B90" s="34"/>
      <c r="C90" s="35"/>
      <c r="D90" s="35"/>
      <c r="E90" s="35"/>
      <c r="F90" s="35"/>
      <c r="G90" s="35"/>
      <c r="H90" s="35"/>
      <c r="I90" s="102"/>
      <c r="J90" s="35"/>
      <c r="K90" s="35"/>
      <c r="L90" s="38"/>
    </row>
    <row r="91" spans="2:20" s="10" customFormat="1" ht="29.25" customHeight="1">
      <c r="B91" s="152"/>
      <c r="C91" s="153" t="s">
        <v>112</v>
      </c>
      <c r="D91" s="154" t="s">
        <v>64</v>
      </c>
      <c r="E91" s="154" t="s">
        <v>60</v>
      </c>
      <c r="F91" s="154" t="s">
        <v>61</v>
      </c>
      <c r="G91" s="154" t="s">
        <v>113</v>
      </c>
      <c r="H91" s="154" t="s">
        <v>114</v>
      </c>
      <c r="I91" s="155" t="s">
        <v>115</v>
      </c>
      <c r="J91" s="154" t="s">
        <v>90</v>
      </c>
      <c r="K91" s="156" t="s">
        <v>116</v>
      </c>
      <c r="L91" s="157"/>
      <c r="M91" s="67" t="s">
        <v>32</v>
      </c>
      <c r="N91" s="68" t="s">
        <v>49</v>
      </c>
      <c r="O91" s="68" t="s">
        <v>117</v>
      </c>
      <c r="P91" s="68" t="s">
        <v>118</v>
      </c>
      <c r="Q91" s="68" t="s">
        <v>119</v>
      </c>
      <c r="R91" s="68" t="s">
        <v>120</v>
      </c>
      <c r="S91" s="68" t="s">
        <v>121</v>
      </c>
      <c r="T91" s="69" t="s">
        <v>122</v>
      </c>
    </row>
    <row r="92" spans="2:63" s="1" customFormat="1" ht="22.9" customHeight="1">
      <c r="B92" s="34"/>
      <c r="C92" s="74" t="s">
        <v>123</v>
      </c>
      <c r="D92" s="35"/>
      <c r="E92" s="35"/>
      <c r="F92" s="35"/>
      <c r="G92" s="35"/>
      <c r="H92" s="35"/>
      <c r="I92" s="102"/>
      <c r="J92" s="158">
        <f>BK92</f>
        <v>0</v>
      </c>
      <c r="K92" s="35"/>
      <c r="L92" s="38"/>
      <c r="M92" s="70"/>
      <c r="N92" s="71"/>
      <c r="O92" s="71"/>
      <c r="P92" s="159">
        <f>P93+P315+P404+P414</f>
        <v>0</v>
      </c>
      <c r="Q92" s="71"/>
      <c r="R92" s="159">
        <f>R93+R315+R404+R414</f>
        <v>113.7038675</v>
      </c>
      <c r="S92" s="71"/>
      <c r="T92" s="160">
        <f>T93+T315+T404+T414</f>
        <v>59.653621</v>
      </c>
      <c r="AT92" s="16" t="s">
        <v>78</v>
      </c>
      <c r="AU92" s="16" t="s">
        <v>91</v>
      </c>
      <c r="BK92" s="161">
        <f>BK93+BK315+BK404+BK414</f>
        <v>0</v>
      </c>
    </row>
    <row r="93" spans="2:63" s="11" customFormat="1" ht="25.9" customHeight="1">
      <c r="B93" s="162"/>
      <c r="C93" s="163"/>
      <c r="D93" s="164" t="s">
        <v>78</v>
      </c>
      <c r="E93" s="165" t="s">
        <v>124</v>
      </c>
      <c r="F93" s="165" t="s">
        <v>125</v>
      </c>
      <c r="G93" s="163"/>
      <c r="H93" s="163"/>
      <c r="I93" s="166"/>
      <c r="J93" s="167">
        <f>BK93</f>
        <v>0</v>
      </c>
      <c r="K93" s="163"/>
      <c r="L93" s="168"/>
      <c r="M93" s="169"/>
      <c r="N93" s="170"/>
      <c r="O93" s="170"/>
      <c r="P93" s="171">
        <f>P94+P106+P115+P124+P176+P196+P269+P291+P311</f>
        <v>0</v>
      </c>
      <c r="Q93" s="170"/>
      <c r="R93" s="171">
        <f>R94+R106+R115+R124+R176+R196+R269+R291+R311</f>
        <v>108.5750665</v>
      </c>
      <c r="S93" s="170"/>
      <c r="T93" s="172">
        <f>T94+T106+T115+T124+T176+T196+T269+T291+T311</f>
        <v>59.452261</v>
      </c>
      <c r="AR93" s="173" t="s">
        <v>84</v>
      </c>
      <c r="AT93" s="174" t="s">
        <v>78</v>
      </c>
      <c r="AU93" s="174" t="s">
        <v>79</v>
      </c>
      <c r="AY93" s="173" t="s">
        <v>126</v>
      </c>
      <c r="BK93" s="175">
        <f>BK94+BK106+BK115+BK124+BK176+BK196+BK269+BK291+BK311</f>
        <v>0</v>
      </c>
    </row>
    <row r="94" spans="2:63" s="11" customFormat="1" ht="22.9" customHeight="1">
      <c r="B94" s="162"/>
      <c r="C94" s="163"/>
      <c r="D94" s="164" t="s">
        <v>78</v>
      </c>
      <c r="E94" s="176" t="s">
        <v>84</v>
      </c>
      <c r="F94" s="176" t="s">
        <v>127</v>
      </c>
      <c r="G94" s="163"/>
      <c r="H94" s="163"/>
      <c r="I94" s="166"/>
      <c r="J94" s="177">
        <f>BK94</f>
        <v>0</v>
      </c>
      <c r="K94" s="163"/>
      <c r="L94" s="168"/>
      <c r="M94" s="169"/>
      <c r="N94" s="170"/>
      <c r="O94" s="170"/>
      <c r="P94" s="171">
        <f>SUM(P95:P105)</f>
        <v>0</v>
      </c>
      <c r="Q94" s="170"/>
      <c r="R94" s="171">
        <f>SUM(R95:R105)</f>
        <v>0.68</v>
      </c>
      <c r="S94" s="170"/>
      <c r="T94" s="172">
        <f>SUM(T95:T105)</f>
        <v>0</v>
      </c>
      <c r="AR94" s="173" t="s">
        <v>84</v>
      </c>
      <c r="AT94" s="174" t="s">
        <v>78</v>
      </c>
      <c r="AU94" s="174" t="s">
        <v>84</v>
      </c>
      <c r="AY94" s="173" t="s">
        <v>126</v>
      </c>
      <c r="BK94" s="175">
        <f>SUM(BK95:BK105)</f>
        <v>0</v>
      </c>
    </row>
    <row r="95" spans="2:65" s="1" customFormat="1" ht="16.5" customHeight="1">
      <c r="B95" s="34"/>
      <c r="C95" s="178" t="s">
        <v>84</v>
      </c>
      <c r="D95" s="178" t="s">
        <v>128</v>
      </c>
      <c r="E95" s="179" t="s">
        <v>129</v>
      </c>
      <c r="F95" s="180" t="s">
        <v>130</v>
      </c>
      <c r="G95" s="181" t="s">
        <v>131</v>
      </c>
      <c r="H95" s="182">
        <v>80</v>
      </c>
      <c r="I95" s="183"/>
      <c r="J95" s="184">
        <f>ROUND(I95*H95,2)</f>
        <v>0</v>
      </c>
      <c r="K95" s="180" t="s">
        <v>132</v>
      </c>
      <c r="L95" s="38"/>
      <c r="M95" s="185" t="s">
        <v>32</v>
      </c>
      <c r="N95" s="186" t="s">
        <v>50</v>
      </c>
      <c r="O95" s="63"/>
      <c r="P95" s="187">
        <f>O95*H95</f>
        <v>0</v>
      </c>
      <c r="Q95" s="187">
        <v>0</v>
      </c>
      <c r="R95" s="187">
        <f>Q95*H95</f>
        <v>0</v>
      </c>
      <c r="S95" s="187">
        <v>0</v>
      </c>
      <c r="T95" s="188">
        <f>S95*H95</f>
        <v>0</v>
      </c>
      <c r="AR95" s="189" t="s">
        <v>133</v>
      </c>
      <c r="AT95" s="189" t="s">
        <v>128</v>
      </c>
      <c r="AU95" s="189" t="s">
        <v>86</v>
      </c>
      <c r="AY95" s="16" t="s">
        <v>126</v>
      </c>
      <c r="BE95" s="190">
        <f>IF(N95="základní",J95,0)</f>
        <v>0</v>
      </c>
      <c r="BF95" s="190">
        <f>IF(N95="snížená",J95,0)</f>
        <v>0</v>
      </c>
      <c r="BG95" s="190">
        <f>IF(N95="zákl. přenesená",J95,0)</f>
        <v>0</v>
      </c>
      <c r="BH95" s="190">
        <f>IF(N95="sníž. přenesená",J95,0)</f>
        <v>0</v>
      </c>
      <c r="BI95" s="190">
        <f>IF(N95="nulová",J95,0)</f>
        <v>0</v>
      </c>
      <c r="BJ95" s="16" t="s">
        <v>84</v>
      </c>
      <c r="BK95" s="190">
        <f>ROUND(I95*H95,2)</f>
        <v>0</v>
      </c>
      <c r="BL95" s="16" t="s">
        <v>133</v>
      </c>
      <c r="BM95" s="189" t="s">
        <v>134</v>
      </c>
    </row>
    <row r="96" spans="2:47" s="1" customFormat="1" ht="11.25">
      <c r="B96" s="34"/>
      <c r="C96" s="35"/>
      <c r="D96" s="191" t="s">
        <v>135</v>
      </c>
      <c r="E96" s="35"/>
      <c r="F96" s="192" t="s">
        <v>136</v>
      </c>
      <c r="G96" s="35"/>
      <c r="H96" s="35"/>
      <c r="I96" s="102"/>
      <c r="J96" s="35"/>
      <c r="K96" s="35"/>
      <c r="L96" s="38"/>
      <c r="M96" s="193"/>
      <c r="N96" s="63"/>
      <c r="O96" s="63"/>
      <c r="P96" s="63"/>
      <c r="Q96" s="63"/>
      <c r="R96" s="63"/>
      <c r="S96" s="63"/>
      <c r="T96" s="64"/>
      <c r="AT96" s="16" t="s">
        <v>135</v>
      </c>
      <c r="AU96" s="16" t="s">
        <v>86</v>
      </c>
    </row>
    <row r="97" spans="2:47" s="1" customFormat="1" ht="126.75">
      <c r="B97" s="34"/>
      <c r="C97" s="35"/>
      <c r="D97" s="191" t="s">
        <v>137</v>
      </c>
      <c r="E97" s="35"/>
      <c r="F97" s="194" t="s">
        <v>138</v>
      </c>
      <c r="G97" s="35"/>
      <c r="H97" s="35"/>
      <c r="I97" s="102"/>
      <c r="J97" s="35"/>
      <c r="K97" s="35"/>
      <c r="L97" s="38"/>
      <c r="M97" s="193"/>
      <c r="N97" s="63"/>
      <c r="O97" s="63"/>
      <c r="P97" s="63"/>
      <c r="Q97" s="63"/>
      <c r="R97" s="63"/>
      <c r="S97" s="63"/>
      <c r="T97" s="64"/>
      <c r="AT97" s="16" t="s">
        <v>137</v>
      </c>
      <c r="AU97" s="16" t="s">
        <v>86</v>
      </c>
    </row>
    <row r="98" spans="2:51" s="12" customFormat="1" ht="11.25">
      <c r="B98" s="195"/>
      <c r="C98" s="196"/>
      <c r="D98" s="191" t="s">
        <v>139</v>
      </c>
      <c r="E98" s="197" t="s">
        <v>32</v>
      </c>
      <c r="F98" s="198" t="s">
        <v>140</v>
      </c>
      <c r="G98" s="196"/>
      <c r="H98" s="199">
        <v>80</v>
      </c>
      <c r="I98" s="200"/>
      <c r="J98" s="196"/>
      <c r="K98" s="196"/>
      <c r="L98" s="201"/>
      <c r="M98" s="202"/>
      <c r="N98" s="203"/>
      <c r="O98" s="203"/>
      <c r="P98" s="203"/>
      <c r="Q98" s="203"/>
      <c r="R98" s="203"/>
      <c r="S98" s="203"/>
      <c r="T98" s="204"/>
      <c r="AT98" s="205" t="s">
        <v>139</v>
      </c>
      <c r="AU98" s="205" t="s">
        <v>86</v>
      </c>
      <c r="AV98" s="12" t="s">
        <v>86</v>
      </c>
      <c r="AW98" s="12" t="s">
        <v>39</v>
      </c>
      <c r="AX98" s="12" t="s">
        <v>79</v>
      </c>
      <c r="AY98" s="205" t="s">
        <v>126</v>
      </c>
    </row>
    <row r="99" spans="2:65" s="1" customFormat="1" ht="16.5" customHeight="1">
      <c r="B99" s="34"/>
      <c r="C99" s="178" t="s">
        <v>86</v>
      </c>
      <c r="D99" s="178" t="s">
        <v>128</v>
      </c>
      <c r="E99" s="179" t="s">
        <v>141</v>
      </c>
      <c r="F99" s="180" t="s">
        <v>142</v>
      </c>
      <c r="G99" s="181" t="s">
        <v>131</v>
      </c>
      <c r="H99" s="182">
        <v>80</v>
      </c>
      <c r="I99" s="183"/>
      <c r="J99" s="184">
        <f>ROUND(I99*H99,2)</f>
        <v>0</v>
      </c>
      <c r="K99" s="180" t="s">
        <v>132</v>
      </c>
      <c r="L99" s="38"/>
      <c r="M99" s="185" t="s">
        <v>32</v>
      </c>
      <c r="N99" s="186" t="s">
        <v>50</v>
      </c>
      <c r="O99" s="63"/>
      <c r="P99" s="187">
        <f>O99*H99</f>
        <v>0</v>
      </c>
      <c r="Q99" s="187">
        <v>0.00018</v>
      </c>
      <c r="R99" s="187">
        <f>Q99*H99</f>
        <v>0.014400000000000001</v>
      </c>
      <c r="S99" s="187">
        <v>0</v>
      </c>
      <c r="T99" s="188">
        <f>S99*H99</f>
        <v>0</v>
      </c>
      <c r="AR99" s="189" t="s">
        <v>133</v>
      </c>
      <c r="AT99" s="189" t="s">
        <v>128</v>
      </c>
      <c r="AU99" s="189" t="s">
        <v>86</v>
      </c>
      <c r="AY99" s="16" t="s">
        <v>126</v>
      </c>
      <c r="BE99" s="190">
        <f>IF(N99="základní",J99,0)</f>
        <v>0</v>
      </c>
      <c r="BF99" s="190">
        <f>IF(N99="snížená",J99,0)</f>
        <v>0</v>
      </c>
      <c r="BG99" s="190">
        <f>IF(N99="zákl. přenesená",J99,0)</f>
        <v>0</v>
      </c>
      <c r="BH99" s="190">
        <f>IF(N99="sníž. přenesená",J99,0)</f>
        <v>0</v>
      </c>
      <c r="BI99" s="190">
        <f>IF(N99="nulová",J99,0)</f>
        <v>0</v>
      </c>
      <c r="BJ99" s="16" t="s">
        <v>84</v>
      </c>
      <c r="BK99" s="190">
        <f>ROUND(I99*H99,2)</f>
        <v>0</v>
      </c>
      <c r="BL99" s="16" t="s">
        <v>133</v>
      </c>
      <c r="BM99" s="189" t="s">
        <v>143</v>
      </c>
    </row>
    <row r="100" spans="2:47" s="1" customFormat="1" ht="11.25">
      <c r="B100" s="34"/>
      <c r="C100" s="35"/>
      <c r="D100" s="191" t="s">
        <v>135</v>
      </c>
      <c r="E100" s="35"/>
      <c r="F100" s="192" t="s">
        <v>144</v>
      </c>
      <c r="G100" s="35"/>
      <c r="H100" s="35"/>
      <c r="I100" s="102"/>
      <c r="J100" s="35"/>
      <c r="K100" s="35"/>
      <c r="L100" s="38"/>
      <c r="M100" s="193"/>
      <c r="N100" s="63"/>
      <c r="O100" s="63"/>
      <c r="P100" s="63"/>
      <c r="Q100" s="63"/>
      <c r="R100" s="63"/>
      <c r="S100" s="63"/>
      <c r="T100" s="64"/>
      <c r="AT100" s="16" t="s">
        <v>135</v>
      </c>
      <c r="AU100" s="16" t="s">
        <v>86</v>
      </c>
    </row>
    <row r="101" spans="2:47" s="1" customFormat="1" ht="48.75">
      <c r="B101" s="34"/>
      <c r="C101" s="35"/>
      <c r="D101" s="191" t="s">
        <v>137</v>
      </c>
      <c r="E101" s="35"/>
      <c r="F101" s="194" t="s">
        <v>145</v>
      </c>
      <c r="G101" s="35"/>
      <c r="H101" s="35"/>
      <c r="I101" s="102"/>
      <c r="J101" s="35"/>
      <c r="K101" s="35"/>
      <c r="L101" s="38"/>
      <c r="M101" s="193"/>
      <c r="N101" s="63"/>
      <c r="O101" s="63"/>
      <c r="P101" s="63"/>
      <c r="Q101" s="63"/>
      <c r="R101" s="63"/>
      <c r="S101" s="63"/>
      <c r="T101" s="64"/>
      <c r="AT101" s="16" t="s">
        <v>137</v>
      </c>
      <c r="AU101" s="16" t="s">
        <v>86</v>
      </c>
    </row>
    <row r="102" spans="2:65" s="1" customFormat="1" ht="16.5" customHeight="1">
      <c r="B102" s="34"/>
      <c r="C102" s="178" t="s">
        <v>146</v>
      </c>
      <c r="D102" s="178" t="s">
        <v>128</v>
      </c>
      <c r="E102" s="179" t="s">
        <v>147</v>
      </c>
      <c r="F102" s="180" t="s">
        <v>148</v>
      </c>
      <c r="G102" s="181" t="s">
        <v>131</v>
      </c>
      <c r="H102" s="182">
        <v>2.56</v>
      </c>
      <c r="I102" s="183"/>
      <c r="J102" s="184">
        <f>ROUND(I102*H102,2)</f>
        <v>0</v>
      </c>
      <c r="K102" s="180" t="s">
        <v>132</v>
      </c>
      <c r="L102" s="38"/>
      <c r="M102" s="185" t="s">
        <v>32</v>
      </c>
      <c r="N102" s="186" t="s">
        <v>50</v>
      </c>
      <c r="O102" s="63"/>
      <c r="P102" s="187">
        <f>O102*H102</f>
        <v>0</v>
      </c>
      <c r="Q102" s="187">
        <v>0.26</v>
      </c>
      <c r="R102" s="187">
        <f>Q102*H102</f>
        <v>0.6656000000000001</v>
      </c>
      <c r="S102" s="187">
        <v>0</v>
      </c>
      <c r="T102" s="188">
        <f>S102*H102</f>
        <v>0</v>
      </c>
      <c r="AR102" s="189" t="s">
        <v>133</v>
      </c>
      <c r="AT102" s="189" t="s">
        <v>128</v>
      </c>
      <c r="AU102" s="189" t="s">
        <v>86</v>
      </c>
      <c r="AY102" s="16" t="s">
        <v>126</v>
      </c>
      <c r="BE102" s="190">
        <f>IF(N102="základní",J102,0)</f>
        <v>0</v>
      </c>
      <c r="BF102" s="190">
        <f>IF(N102="snížená",J102,0)</f>
        <v>0</v>
      </c>
      <c r="BG102" s="190">
        <f>IF(N102="zákl. přenesená",J102,0)</f>
        <v>0</v>
      </c>
      <c r="BH102" s="190">
        <f>IF(N102="sníž. přenesená",J102,0)</f>
        <v>0</v>
      </c>
      <c r="BI102" s="190">
        <f>IF(N102="nulová",J102,0)</f>
        <v>0</v>
      </c>
      <c r="BJ102" s="16" t="s">
        <v>84</v>
      </c>
      <c r="BK102" s="190">
        <f>ROUND(I102*H102,2)</f>
        <v>0</v>
      </c>
      <c r="BL102" s="16" t="s">
        <v>133</v>
      </c>
      <c r="BM102" s="189" t="s">
        <v>149</v>
      </c>
    </row>
    <row r="103" spans="2:47" s="1" customFormat="1" ht="19.5">
      <c r="B103" s="34"/>
      <c r="C103" s="35"/>
      <c r="D103" s="191" t="s">
        <v>135</v>
      </c>
      <c r="E103" s="35"/>
      <c r="F103" s="192" t="s">
        <v>150</v>
      </c>
      <c r="G103" s="35"/>
      <c r="H103" s="35"/>
      <c r="I103" s="102"/>
      <c r="J103" s="35"/>
      <c r="K103" s="35"/>
      <c r="L103" s="38"/>
      <c r="M103" s="193"/>
      <c r="N103" s="63"/>
      <c r="O103" s="63"/>
      <c r="P103" s="63"/>
      <c r="Q103" s="63"/>
      <c r="R103" s="63"/>
      <c r="S103" s="63"/>
      <c r="T103" s="64"/>
      <c r="AT103" s="16" t="s">
        <v>135</v>
      </c>
      <c r="AU103" s="16" t="s">
        <v>86</v>
      </c>
    </row>
    <row r="104" spans="2:47" s="1" customFormat="1" ht="126.75">
      <c r="B104" s="34"/>
      <c r="C104" s="35"/>
      <c r="D104" s="191" t="s">
        <v>137</v>
      </c>
      <c r="E104" s="35"/>
      <c r="F104" s="194" t="s">
        <v>151</v>
      </c>
      <c r="G104" s="35"/>
      <c r="H104" s="35"/>
      <c r="I104" s="102"/>
      <c r="J104" s="35"/>
      <c r="K104" s="35"/>
      <c r="L104" s="38"/>
      <c r="M104" s="193"/>
      <c r="N104" s="63"/>
      <c r="O104" s="63"/>
      <c r="P104" s="63"/>
      <c r="Q104" s="63"/>
      <c r="R104" s="63"/>
      <c r="S104" s="63"/>
      <c r="T104" s="64"/>
      <c r="AT104" s="16" t="s">
        <v>137</v>
      </c>
      <c r="AU104" s="16" t="s">
        <v>86</v>
      </c>
    </row>
    <row r="105" spans="2:51" s="12" customFormat="1" ht="11.25">
      <c r="B105" s="195"/>
      <c r="C105" s="196"/>
      <c r="D105" s="191" t="s">
        <v>139</v>
      </c>
      <c r="E105" s="197" t="s">
        <v>32</v>
      </c>
      <c r="F105" s="198" t="s">
        <v>152</v>
      </c>
      <c r="G105" s="196"/>
      <c r="H105" s="199">
        <v>2.56</v>
      </c>
      <c r="I105" s="200"/>
      <c r="J105" s="196"/>
      <c r="K105" s="196"/>
      <c r="L105" s="201"/>
      <c r="M105" s="202"/>
      <c r="N105" s="203"/>
      <c r="O105" s="203"/>
      <c r="P105" s="203"/>
      <c r="Q105" s="203"/>
      <c r="R105" s="203"/>
      <c r="S105" s="203"/>
      <c r="T105" s="204"/>
      <c r="AT105" s="205" t="s">
        <v>139</v>
      </c>
      <c r="AU105" s="205" t="s">
        <v>86</v>
      </c>
      <c r="AV105" s="12" t="s">
        <v>86</v>
      </c>
      <c r="AW105" s="12" t="s">
        <v>39</v>
      </c>
      <c r="AX105" s="12" t="s">
        <v>79</v>
      </c>
      <c r="AY105" s="205" t="s">
        <v>126</v>
      </c>
    </row>
    <row r="106" spans="2:63" s="11" customFormat="1" ht="22.9" customHeight="1">
      <c r="B106" s="162"/>
      <c r="C106" s="163"/>
      <c r="D106" s="164" t="s">
        <v>78</v>
      </c>
      <c r="E106" s="176" t="s">
        <v>146</v>
      </c>
      <c r="F106" s="176" t="s">
        <v>153</v>
      </c>
      <c r="G106" s="163"/>
      <c r="H106" s="163"/>
      <c r="I106" s="166"/>
      <c r="J106" s="177">
        <f>BK106</f>
        <v>0</v>
      </c>
      <c r="K106" s="163"/>
      <c r="L106" s="168"/>
      <c r="M106" s="169"/>
      <c r="N106" s="170"/>
      <c r="O106" s="170"/>
      <c r="P106" s="171">
        <f>SUM(P107:P114)</f>
        <v>0</v>
      </c>
      <c r="Q106" s="170"/>
      <c r="R106" s="171">
        <f>SUM(R107:R114)</f>
        <v>15.9894435</v>
      </c>
      <c r="S106" s="170"/>
      <c r="T106" s="172">
        <f>SUM(T107:T114)</f>
        <v>0</v>
      </c>
      <c r="AR106" s="173" t="s">
        <v>84</v>
      </c>
      <c r="AT106" s="174" t="s">
        <v>78</v>
      </c>
      <c r="AU106" s="174" t="s">
        <v>84</v>
      </c>
      <c r="AY106" s="173" t="s">
        <v>126</v>
      </c>
      <c r="BK106" s="175">
        <f>SUM(BK107:BK114)</f>
        <v>0</v>
      </c>
    </row>
    <row r="107" spans="2:65" s="1" customFormat="1" ht="16.5" customHeight="1">
      <c r="B107" s="34"/>
      <c r="C107" s="178" t="s">
        <v>133</v>
      </c>
      <c r="D107" s="178" t="s">
        <v>128</v>
      </c>
      <c r="E107" s="179" t="s">
        <v>154</v>
      </c>
      <c r="F107" s="180" t="s">
        <v>155</v>
      </c>
      <c r="G107" s="181" t="s">
        <v>131</v>
      </c>
      <c r="H107" s="182">
        <v>304.3</v>
      </c>
      <c r="I107" s="183"/>
      <c r="J107" s="184">
        <f>ROUND(I107*H107,2)</f>
        <v>0</v>
      </c>
      <c r="K107" s="180" t="s">
        <v>132</v>
      </c>
      <c r="L107" s="38"/>
      <c r="M107" s="185" t="s">
        <v>32</v>
      </c>
      <c r="N107" s="186" t="s">
        <v>50</v>
      </c>
      <c r="O107" s="63"/>
      <c r="P107" s="187">
        <f>O107*H107</f>
        <v>0</v>
      </c>
      <c r="Q107" s="187">
        <v>0.02857</v>
      </c>
      <c r="R107" s="187">
        <f>Q107*H107</f>
        <v>8.693851</v>
      </c>
      <c r="S107" s="187">
        <v>0</v>
      </c>
      <c r="T107" s="188">
        <f>S107*H107</f>
        <v>0</v>
      </c>
      <c r="AR107" s="189" t="s">
        <v>133</v>
      </c>
      <c r="AT107" s="189" t="s">
        <v>128</v>
      </c>
      <c r="AU107" s="189" t="s">
        <v>86</v>
      </c>
      <c r="AY107" s="16" t="s">
        <v>126</v>
      </c>
      <c r="BE107" s="190">
        <f>IF(N107="základní",J107,0)</f>
        <v>0</v>
      </c>
      <c r="BF107" s="190">
        <f>IF(N107="snížená",J107,0)</f>
        <v>0</v>
      </c>
      <c r="BG107" s="190">
        <f>IF(N107="zákl. přenesená",J107,0)</f>
        <v>0</v>
      </c>
      <c r="BH107" s="190">
        <f>IF(N107="sníž. přenesená",J107,0)</f>
        <v>0</v>
      </c>
      <c r="BI107" s="190">
        <f>IF(N107="nulová",J107,0)</f>
        <v>0</v>
      </c>
      <c r="BJ107" s="16" t="s">
        <v>84</v>
      </c>
      <c r="BK107" s="190">
        <f>ROUND(I107*H107,2)</f>
        <v>0</v>
      </c>
      <c r="BL107" s="16" t="s">
        <v>133</v>
      </c>
      <c r="BM107" s="189" t="s">
        <v>156</v>
      </c>
    </row>
    <row r="108" spans="2:47" s="1" customFormat="1" ht="11.25">
      <c r="B108" s="34"/>
      <c r="C108" s="35"/>
      <c r="D108" s="191" t="s">
        <v>135</v>
      </c>
      <c r="E108" s="35"/>
      <c r="F108" s="192" t="s">
        <v>157</v>
      </c>
      <c r="G108" s="35"/>
      <c r="H108" s="35"/>
      <c r="I108" s="102"/>
      <c r="J108" s="35"/>
      <c r="K108" s="35"/>
      <c r="L108" s="38"/>
      <c r="M108" s="193"/>
      <c r="N108" s="63"/>
      <c r="O108" s="63"/>
      <c r="P108" s="63"/>
      <c r="Q108" s="63"/>
      <c r="R108" s="63"/>
      <c r="S108" s="63"/>
      <c r="T108" s="64"/>
      <c r="AT108" s="16" t="s">
        <v>135</v>
      </c>
      <c r="AU108" s="16" t="s">
        <v>86</v>
      </c>
    </row>
    <row r="109" spans="2:47" s="1" customFormat="1" ht="29.25">
      <c r="B109" s="34"/>
      <c r="C109" s="35"/>
      <c r="D109" s="191" t="s">
        <v>158</v>
      </c>
      <c r="E109" s="35"/>
      <c r="F109" s="194" t="s">
        <v>159</v>
      </c>
      <c r="G109" s="35"/>
      <c r="H109" s="35"/>
      <c r="I109" s="102"/>
      <c r="J109" s="35"/>
      <c r="K109" s="35"/>
      <c r="L109" s="38"/>
      <c r="M109" s="193"/>
      <c r="N109" s="63"/>
      <c r="O109" s="63"/>
      <c r="P109" s="63"/>
      <c r="Q109" s="63"/>
      <c r="R109" s="63"/>
      <c r="S109" s="63"/>
      <c r="T109" s="64"/>
      <c r="AT109" s="16" t="s">
        <v>158</v>
      </c>
      <c r="AU109" s="16" t="s">
        <v>86</v>
      </c>
    </row>
    <row r="110" spans="2:51" s="12" customFormat="1" ht="11.25">
      <c r="B110" s="195"/>
      <c r="C110" s="196"/>
      <c r="D110" s="191" t="s">
        <v>139</v>
      </c>
      <c r="E110" s="197" t="s">
        <v>32</v>
      </c>
      <c r="F110" s="198" t="s">
        <v>160</v>
      </c>
      <c r="G110" s="196"/>
      <c r="H110" s="199">
        <v>304.3</v>
      </c>
      <c r="I110" s="200"/>
      <c r="J110" s="196"/>
      <c r="K110" s="196"/>
      <c r="L110" s="201"/>
      <c r="M110" s="202"/>
      <c r="N110" s="203"/>
      <c r="O110" s="203"/>
      <c r="P110" s="203"/>
      <c r="Q110" s="203"/>
      <c r="R110" s="203"/>
      <c r="S110" s="203"/>
      <c r="T110" s="204"/>
      <c r="AT110" s="205" t="s">
        <v>139</v>
      </c>
      <c r="AU110" s="205" t="s">
        <v>86</v>
      </c>
      <c r="AV110" s="12" t="s">
        <v>86</v>
      </c>
      <c r="AW110" s="12" t="s">
        <v>39</v>
      </c>
      <c r="AX110" s="12" t="s">
        <v>79</v>
      </c>
      <c r="AY110" s="205" t="s">
        <v>126</v>
      </c>
    </row>
    <row r="111" spans="2:65" s="1" customFormat="1" ht="16.5" customHeight="1">
      <c r="B111" s="34"/>
      <c r="C111" s="178" t="s">
        <v>161</v>
      </c>
      <c r="D111" s="178" t="s">
        <v>128</v>
      </c>
      <c r="E111" s="179" t="s">
        <v>162</v>
      </c>
      <c r="F111" s="180" t="s">
        <v>163</v>
      </c>
      <c r="G111" s="181" t="s">
        <v>131</v>
      </c>
      <c r="H111" s="182">
        <v>152.15</v>
      </c>
      <c r="I111" s="183"/>
      <c r="J111" s="184">
        <f>ROUND(I111*H111,2)</f>
        <v>0</v>
      </c>
      <c r="K111" s="180" t="s">
        <v>132</v>
      </c>
      <c r="L111" s="38"/>
      <c r="M111" s="185" t="s">
        <v>32</v>
      </c>
      <c r="N111" s="186" t="s">
        <v>50</v>
      </c>
      <c r="O111" s="63"/>
      <c r="P111" s="187">
        <f>O111*H111</f>
        <v>0</v>
      </c>
      <c r="Q111" s="187">
        <v>0.04795</v>
      </c>
      <c r="R111" s="187">
        <f>Q111*H111</f>
        <v>7.295592500000001</v>
      </c>
      <c r="S111" s="187">
        <v>0</v>
      </c>
      <c r="T111" s="188">
        <f>S111*H111</f>
        <v>0</v>
      </c>
      <c r="AR111" s="189" t="s">
        <v>133</v>
      </c>
      <c r="AT111" s="189" t="s">
        <v>128</v>
      </c>
      <c r="AU111" s="189" t="s">
        <v>86</v>
      </c>
      <c r="AY111" s="16" t="s">
        <v>126</v>
      </c>
      <c r="BE111" s="190">
        <f>IF(N111="základní",J111,0)</f>
        <v>0</v>
      </c>
      <c r="BF111" s="190">
        <f>IF(N111="snížená",J111,0)</f>
        <v>0</v>
      </c>
      <c r="BG111" s="190">
        <f>IF(N111="zákl. přenesená",J111,0)</f>
        <v>0</v>
      </c>
      <c r="BH111" s="190">
        <f>IF(N111="sníž. přenesená",J111,0)</f>
        <v>0</v>
      </c>
      <c r="BI111" s="190">
        <f>IF(N111="nulová",J111,0)</f>
        <v>0</v>
      </c>
      <c r="BJ111" s="16" t="s">
        <v>84</v>
      </c>
      <c r="BK111" s="190">
        <f>ROUND(I111*H111,2)</f>
        <v>0</v>
      </c>
      <c r="BL111" s="16" t="s">
        <v>133</v>
      </c>
      <c r="BM111" s="189" t="s">
        <v>164</v>
      </c>
    </row>
    <row r="112" spans="2:47" s="1" customFormat="1" ht="11.25">
      <c r="B112" s="34"/>
      <c r="C112" s="35"/>
      <c r="D112" s="191" t="s">
        <v>135</v>
      </c>
      <c r="E112" s="35"/>
      <c r="F112" s="192" t="s">
        <v>165</v>
      </c>
      <c r="G112" s="35"/>
      <c r="H112" s="35"/>
      <c r="I112" s="102"/>
      <c r="J112" s="35"/>
      <c r="K112" s="35"/>
      <c r="L112" s="38"/>
      <c r="M112" s="193"/>
      <c r="N112" s="63"/>
      <c r="O112" s="63"/>
      <c r="P112" s="63"/>
      <c r="Q112" s="63"/>
      <c r="R112" s="63"/>
      <c r="S112" s="63"/>
      <c r="T112" s="64"/>
      <c r="AT112" s="16" t="s">
        <v>135</v>
      </c>
      <c r="AU112" s="16" t="s">
        <v>86</v>
      </c>
    </row>
    <row r="113" spans="2:47" s="1" customFormat="1" ht="29.25">
      <c r="B113" s="34"/>
      <c r="C113" s="35"/>
      <c r="D113" s="191" t="s">
        <v>158</v>
      </c>
      <c r="E113" s="35"/>
      <c r="F113" s="194" t="s">
        <v>159</v>
      </c>
      <c r="G113" s="35"/>
      <c r="H113" s="35"/>
      <c r="I113" s="102"/>
      <c r="J113" s="35"/>
      <c r="K113" s="35"/>
      <c r="L113" s="38"/>
      <c r="M113" s="193"/>
      <c r="N113" s="63"/>
      <c r="O113" s="63"/>
      <c r="P113" s="63"/>
      <c r="Q113" s="63"/>
      <c r="R113" s="63"/>
      <c r="S113" s="63"/>
      <c r="T113" s="64"/>
      <c r="AT113" s="16" t="s">
        <v>158</v>
      </c>
      <c r="AU113" s="16" t="s">
        <v>86</v>
      </c>
    </row>
    <row r="114" spans="2:51" s="12" customFormat="1" ht="11.25">
      <c r="B114" s="195"/>
      <c r="C114" s="196"/>
      <c r="D114" s="191" t="s">
        <v>139</v>
      </c>
      <c r="E114" s="197" t="s">
        <v>32</v>
      </c>
      <c r="F114" s="198" t="s">
        <v>166</v>
      </c>
      <c r="G114" s="196"/>
      <c r="H114" s="199">
        <v>152.15</v>
      </c>
      <c r="I114" s="200"/>
      <c r="J114" s="196"/>
      <c r="K114" s="196"/>
      <c r="L114" s="201"/>
      <c r="M114" s="202"/>
      <c r="N114" s="203"/>
      <c r="O114" s="203"/>
      <c r="P114" s="203"/>
      <c r="Q114" s="203"/>
      <c r="R114" s="203"/>
      <c r="S114" s="203"/>
      <c r="T114" s="204"/>
      <c r="AT114" s="205" t="s">
        <v>139</v>
      </c>
      <c r="AU114" s="205" t="s">
        <v>86</v>
      </c>
      <c r="AV114" s="12" t="s">
        <v>86</v>
      </c>
      <c r="AW114" s="12" t="s">
        <v>39</v>
      </c>
      <c r="AX114" s="12" t="s">
        <v>79</v>
      </c>
      <c r="AY114" s="205" t="s">
        <v>126</v>
      </c>
    </row>
    <row r="115" spans="2:63" s="11" customFormat="1" ht="22.9" customHeight="1">
      <c r="B115" s="162"/>
      <c r="C115" s="163"/>
      <c r="D115" s="164" t="s">
        <v>78</v>
      </c>
      <c r="E115" s="176" t="s">
        <v>161</v>
      </c>
      <c r="F115" s="176" t="s">
        <v>167</v>
      </c>
      <c r="G115" s="163"/>
      <c r="H115" s="163"/>
      <c r="I115" s="166"/>
      <c r="J115" s="177">
        <f>BK115</f>
        <v>0</v>
      </c>
      <c r="K115" s="163"/>
      <c r="L115" s="168"/>
      <c r="M115" s="169"/>
      <c r="N115" s="170"/>
      <c r="O115" s="170"/>
      <c r="P115" s="171">
        <f>SUM(P116:P123)</f>
        <v>0</v>
      </c>
      <c r="Q115" s="170"/>
      <c r="R115" s="171">
        <f>SUM(R116:R123)</f>
        <v>0.9323264</v>
      </c>
      <c r="S115" s="170"/>
      <c r="T115" s="172">
        <f>SUM(T116:T123)</f>
        <v>0</v>
      </c>
      <c r="AR115" s="173" t="s">
        <v>84</v>
      </c>
      <c r="AT115" s="174" t="s">
        <v>78</v>
      </c>
      <c r="AU115" s="174" t="s">
        <v>84</v>
      </c>
      <c r="AY115" s="173" t="s">
        <v>126</v>
      </c>
      <c r="BK115" s="175">
        <f>SUM(BK116:BK123)</f>
        <v>0</v>
      </c>
    </row>
    <row r="116" spans="2:65" s="1" customFormat="1" ht="16.5" customHeight="1">
      <c r="B116" s="34"/>
      <c r="C116" s="178" t="s">
        <v>168</v>
      </c>
      <c r="D116" s="178" t="s">
        <v>128</v>
      </c>
      <c r="E116" s="179" t="s">
        <v>169</v>
      </c>
      <c r="F116" s="180" t="s">
        <v>170</v>
      </c>
      <c r="G116" s="181" t="s">
        <v>131</v>
      </c>
      <c r="H116" s="182">
        <v>2.56</v>
      </c>
      <c r="I116" s="183"/>
      <c r="J116" s="184">
        <f>ROUND(I116*H116,2)</f>
        <v>0</v>
      </c>
      <c r="K116" s="180" t="s">
        <v>132</v>
      </c>
      <c r="L116" s="38"/>
      <c r="M116" s="185" t="s">
        <v>32</v>
      </c>
      <c r="N116" s="186" t="s">
        <v>50</v>
      </c>
      <c r="O116" s="63"/>
      <c r="P116" s="187">
        <f>O116*H116</f>
        <v>0</v>
      </c>
      <c r="Q116" s="187">
        <v>0.27994</v>
      </c>
      <c r="R116" s="187">
        <f>Q116*H116</f>
        <v>0.7166464</v>
      </c>
      <c r="S116" s="187">
        <v>0</v>
      </c>
      <c r="T116" s="188">
        <f>S116*H116</f>
        <v>0</v>
      </c>
      <c r="AR116" s="189" t="s">
        <v>133</v>
      </c>
      <c r="AT116" s="189" t="s">
        <v>128</v>
      </c>
      <c r="AU116" s="189" t="s">
        <v>86</v>
      </c>
      <c r="AY116" s="16" t="s">
        <v>126</v>
      </c>
      <c r="BE116" s="190">
        <f>IF(N116="základní",J116,0)</f>
        <v>0</v>
      </c>
      <c r="BF116" s="190">
        <f>IF(N116="snížená",J116,0)</f>
        <v>0</v>
      </c>
      <c r="BG116" s="190">
        <f>IF(N116="zákl. přenesená",J116,0)</f>
        <v>0</v>
      </c>
      <c r="BH116" s="190">
        <f>IF(N116="sníž. přenesená",J116,0)</f>
        <v>0</v>
      </c>
      <c r="BI116" s="190">
        <f>IF(N116="nulová",J116,0)</f>
        <v>0</v>
      </c>
      <c r="BJ116" s="16" t="s">
        <v>84</v>
      </c>
      <c r="BK116" s="190">
        <f>ROUND(I116*H116,2)</f>
        <v>0</v>
      </c>
      <c r="BL116" s="16" t="s">
        <v>133</v>
      </c>
      <c r="BM116" s="189" t="s">
        <v>171</v>
      </c>
    </row>
    <row r="117" spans="2:47" s="1" customFormat="1" ht="11.25">
      <c r="B117" s="34"/>
      <c r="C117" s="35"/>
      <c r="D117" s="191" t="s">
        <v>135</v>
      </c>
      <c r="E117" s="35"/>
      <c r="F117" s="192" t="s">
        <v>172</v>
      </c>
      <c r="G117" s="35"/>
      <c r="H117" s="35"/>
      <c r="I117" s="102"/>
      <c r="J117" s="35"/>
      <c r="K117" s="35"/>
      <c r="L117" s="38"/>
      <c r="M117" s="193"/>
      <c r="N117" s="63"/>
      <c r="O117" s="63"/>
      <c r="P117" s="63"/>
      <c r="Q117" s="63"/>
      <c r="R117" s="63"/>
      <c r="S117" s="63"/>
      <c r="T117" s="64"/>
      <c r="AT117" s="16" t="s">
        <v>135</v>
      </c>
      <c r="AU117" s="16" t="s">
        <v>86</v>
      </c>
    </row>
    <row r="118" spans="2:47" s="1" customFormat="1" ht="68.25">
      <c r="B118" s="34"/>
      <c r="C118" s="35"/>
      <c r="D118" s="191" t="s">
        <v>137</v>
      </c>
      <c r="E118" s="35"/>
      <c r="F118" s="194" t="s">
        <v>173</v>
      </c>
      <c r="G118" s="35"/>
      <c r="H118" s="35"/>
      <c r="I118" s="102"/>
      <c r="J118" s="35"/>
      <c r="K118" s="35"/>
      <c r="L118" s="38"/>
      <c r="M118" s="193"/>
      <c r="N118" s="63"/>
      <c r="O118" s="63"/>
      <c r="P118" s="63"/>
      <c r="Q118" s="63"/>
      <c r="R118" s="63"/>
      <c r="S118" s="63"/>
      <c r="T118" s="64"/>
      <c r="AT118" s="16" t="s">
        <v>137</v>
      </c>
      <c r="AU118" s="16" t="s">
        <v>86</v>
      </c>
    </row>
    <row r="119" spans="2:51" s="12" customFormat="1" ht="11.25">
      <c r="B119" s="195"/>
      <c r="C119" s="196"/>
      <c r="D119" s="191" t="s">
        <v>139</v>
      </c>
      <c r="E119" s="197" t="s">
        <v>32</v>
      </c>
      <c r="F119" s="198" t="s">
        <v>174</v>
      </c>
      <c r="G119" s="196"/>
      <c r="H119" s="199">
        <v>2.56</v>
      </c>
      <c r="I119" s="200"/>
      <c r="J119" s="196"/>
      <c r="K119" s="196"/>
      <c r="L119" s="201"/>
      <c r="M119" s="202"/>
      <c r="N119" s="203"/>
      <c r="O119" s="203"/>
      <c r="P119" s="203"/>
      <c r="Q119" s="203"/>
      <c r="R119" s="203"/>
      <c r="S119" s="203"/>
      <c r="T119" s="204"/>
      <c r="AT119" s="205" t="s">
        <v>139</v>
      </c>
      <c r="AU119" s="205" t="s">
        <v>86</v>
      </c>
      <c r="AV119" s="12" t="s">
        <v>86</v>
      </c>
      <c r="AW119" s="12" t="s">
        <v>39</v>
      </c>
      <c r="AX119" s="12" t="s">
        <v>79</v>
      </c>
      <c r="AY119" s="205" t="s">
        <v>126</v>
      </c>
    </row>
    <row r="120" spans="2:65" s="1" customFormat="1" ht="16.5" customHeight="1">
      <c r="B120" s="34"/>
      <c r="C120" s="178" t="s">
        <v>175</v>
      </c>
      <c r="D120" s="178" t="s">
        <v>128</v>
      </c>
      <c r="E120" s="179" t="s">
        <v>176</v>
      </c>
      <c r="F120" s="180" t="s">
        <v>177</v>
      </c>
      <c r="G120" s="181" t="s">
        <v>131</v>
      </c>
      <c r="H120" s="182">
        <v>2.56</v>
      </c>
      <c r="I120" s="183"/>
      <c r="J120" s="184">
        <f>ROUND(I120*H120,2)</f>
        <v>0</v>
      </c>
      <c r="K120" s="180" t="s">
        <v>132</v>
      </c>
      <c r="L120" s="38"/>
      <c r="M120" s="185" t="s">
        <v>32</v>
      </c>
      <c r="N120" s="186" t="s">
        <v>50</v>
      </c>
      <c r="O120" s="63"/>
      <c r="P120" s="187">
        <f>O120*H120</f>
        <v>0</v>
      </c>
      <c r="Q120" s="187">
        <v>0.08425</v>
      </c>
      <c r="R120" s="187">
        <f>Q120*H120</f>
        <v>0.21568</v>
      </c>
      <c r="S120" s="187">
        <v>0</v>
      </c>
      <c r="T120" s="188">
        <f>S120*H120</f>
        <v>0</v>
      </c>
      <c r="AR120" s="189" t="s">
        <v>133</v>
      </c>
      <c r="AT120" s="189" t="s">
        <v>128</v>
      </c>
      <c r="AU120" s="189" t="s">
        <v>86</v>
      </c>
      <c r="AY120" s="16" t="s">
        <v>126</v>
      </c>
      <c r="BE120" s="190">
        <f>IF(N120="základní",J120,0)</f>
        <v>0</v>
      </c>
      <c r="BF120" s="190">
        <f>IF(N120="snížená",J120,0)</f>
        <v>0</v>
      </c>
      <c r="BG120" s="190">
        <f>IF(N120="zákl. přenesená",J120,0)</f>
        <v>0</v>
      </c>
      <c r="BH120" s="190">
        <f>IF(N120="sníž. přenesená",J120,0)</f>
        <v>0</v>
      </c>
      <c r="BI120" s="190">
        <f>IF(N120="nulová",J120,0)</f>
        <v>0</v>
      </c>
      <c r="BJ120" s="16" t="s">
        <v>84</v>
      </c>
      <c r="BK120" s="190">
        <f>ROUND(I120*H120,2)</f>
        <v>0</v>
      </c>
      <c r="BL120" s="16" t="s">
        <v>133</v>
      </c>
      <c r="BM120" s="189" t="s">
        <v>178</v>
      </c>
    </row>
    <row r="121" spans="2:47" s="1" customFormat="1" ht="29.25">
      <c r="B121" s="34"/>
      <c r="C121" s="35"/>
      <c r="D121" s="191" t="s">
        <v>135</v>
      </c>
      <c r="E121" s="35"/>
      <c r="F121" s="192" t="s">
        <v>179</v>
      </c>
      <c r="G121" s="35"/>
      <c r="H121" s="35"/>
      <c r="I121" s="102"/>
      <c r="J121" s="35"/>
      <c r="K121" s="35"/>
      <c r="L121" s="38"/>
      <c r="M121" s="193"/>
      <c r="N121" s="63"/>
      <c r="O121" s="63"/>
      <c r="P121" s="63"/>
      <c r="Q121" s="63"/>
      <c r="R121" s="63"/>
      <c r="S121" s="63"/>
      <c r="T121" s="64"/>
      <c r="AT121" s="16" t="s">
        <v>135</v>
      </c>
      <c r="AU121" s="16" t="s">
        <v>86</v>
      </c>
    </row>
    <row r="122" spans="2:47" s="1" customFormat="1" ht="107.25">
      <c r="B122" s="34"/>
      <c r="C122" s="35"/>
      <c r="D122" s="191" t="s">
        <v>137</v>
      </c>
      <c r="E122" s="35"/>
      <c r="F122" s="194" t="s">
        <v>180</v>
      </c>
      <c r="G122" s="35"/>
      <c r="H122" s="35"/>
      <c r="I122" s="102"/>
      <c r="J122" s="35"/>
      <c r="K122" s="35"/>
      <c r="L122" s="38"/>
      <c r="M122" s="193"/>
      <c r="N122" s="63"/>
      <c r="O122" s="63"/>
      <c r="P122" s="63"/>
      <c r="Q122" s="63"/>
      <c r="R122" s="63"/>
      <c r="S122" s="63"/>
      <c r="T122" s="64"/>
      <c r="AT122" s="16" t="s">
        <v>137</v>
      </c>
      <c r="AU122" s="16" t="s">
        <v>86</v>
      </c>
    </row>
    <row r="123" spans="2:51" s="12" customFormat="1" ht="11.25">
      <c r="B123" s="195"/>
      <c r="C123" s="196"/>
      <c r="D123" s="191" t="s">
        <v>139</v>
      </c>
      <c r="E123" s="197" t="s">
        <v>32</v>
      </c>
      <c r="F123" s="198" t="s">
        <v>174</v>
      </c>
      <c r="G123" s="196"/>
      <c r="H123" s="199">
        <v>2.56</v>
      </c>
      <c r="I123" s="200"/>
      <c r="J123" s="196"/>
      <c r="K123" s="196"/>
      <c r="L123" s="201"/>
      <c r="M123" s="202"/>
      <c r="N123" s="203"/>
      <c r="O123" s="203"/>
      <c r="P123" s="203"/>
      <c r="Q123" s="203"/>
      <c r="R123" s="203"/>
      <c r="S123" s="203"/>
      <c r="T123" s="204"/>
      <c r="AT123" s="205" t="s">
        <v>139</v>
      </c>
      <c r="AU123" s="205" t="s">
        <v>86</v>
      </c>
      <c r="AV123" s="12" t="s">
        <v>86</v>
      </c>
      <c r="AW123" s="12" t="s">
        <v>39</v>
      </c>
      <c r="AX123" s="12" t="s">
        <v>79</v>
      </c>
      <c r="AY123" s="205" t="s">
        <v>126</v>
      </c>
    </row>
    <row r="124" spans="2:63" s="11" customFormat="1" ht="22.9" customHeight="1">
      <c r="B124" s="162"/>
      <c r="C124" s="163"/>
      <c r="D124" s="164" t="s">
        <v>78</v>
      </c>
      <c r="E124" s="176" t="s">
        <v>168</v>
      </c>
      <c r="F124" s="176" t="s">
        <v>181</v>
      </c>
      <c r="G124" s="163"/>
      <c r="H124" s="163"/>
      <c r="I124" s="166"/>
      <c r="J124" s="177">
        <f>BK124</f>
        <v>0</v>
      </c>
      <c r="K124" s="163"/>
      <c r="L124" s="168"/>
      <c r="M124" s="169"/>
      <c r="N124" s="170"/>
      <c r="O124" s="170"/>
      <c r="P124" s="171">
        <f>SUM(P125:P175)</f>
        <v>0</v>
      </c>
      <c r="Q124" s="170"/>
      <c r="R124" s="171">
        <f>SUM(R125:R175)</f>
        <v>90.9470606</v>
      </c>
      <c r="S124" s="170"/>
      <c r="T124" s="172">
        <f>SUM(T125:T175)</f>
        <v>0</v>
      </c>
      <c r="AR124" s="173" t="s">
        <v>84</v>
      </c>
      <c r="AT124" s="174" t="s">
        <v>78</v>
      </c>
      <c r="AU124" s="174" t="s">
        <v>84</v>
      </c>
      <c r="AY124" s="173" t="s">
        <v>126</v>
      </c>
      <c r="BK124" s="175">
        <f>SUM(BK125:BK175)</f>
        <v>0</v>
      </c>
    </row>
    <row r="125" spans="2:65" s="1" customFormat="1" ht="16.5" customHeight="1">
      <c r="B125" s="34"/>
      <c r="C125" s="178" t="s">
        <v>182</v>
      </c>
      <c r="D125" s="178" t="s">
        <v>128</v>
      </c>
      <c r="E125" s="179" t="s">
        <v>183</v>
      </c>
      <c r="F125" s="180" t="s">
        <v>184</v>
      </c>
      <c r="G125" s="181" t="s">
        <v>131</v>
      </c>
      <c r="H125" s="182">
        <v>608.6</v>
      </c>
      <c r="I125" s="183"/>
      <c r="J125" s="184">
        <f>ROUND(I125*H125,2)</f>
        <v>0</v>
      </c>
      <c r="K125" s="180" t="s">
        <v>132</v>
      </c>
      <c r="L125" s="38"/>
      <c r="M125" s="185" t="s">
        <v>32</v>
      </c>
      <c r="N125" s="186" t="s">
        <v>50</v>
      </c>
      <c r="O125" s="63"/>
      <c r="P125" s="187">
        <f>O125*H125</f>
        <v>0</v>
      </c>
      <c r="Q125" s="187">
        <v>0.02048</v>
      </c>
      <c r="R125" s="187">
        <f>Q125*H125</f>
        <v>12.464128000000002</v>
      </c>
      <c r="S125" s="187">
        <v>0</v>
      </c>
      <c r="T125" s="188">
        <f>S125*H125</f>
        <v>0</v>
      </c>
      <c r="AR125" s="189" t="s">
        <v>133</v>
      </c>
      <c r="AT125" s="189" t="s">
        <v>128</v>
      </c>
      <c r="AU125" s="189" t="s">
        <v>86</v>
      </c>
      <c r="AY125" s="16" t="s">
        <v>126</v>
      </c>
      <c r="BE125" s="190">
        <f>IF(N125="základní",J125,0)</f>
        <v>0</v>
      </c>
      <c r="BF125" s="190">
        <f>IF(N125="snížená",J125,0)</f>
        <v>0</v>
      </c>
      <c r="BG125" s="190">
        <f>IF(N125="zákl. přenesená",J125,0)</f>
        <v>0</v>
      </c>
      <c r="BH125" s="190">
        <f>IF(N125="sníž. přenesená",J125,0)</f>
        <v>0</v>
      </c>
      <c r="BI125" s="190">
        <f>IF(N125="nulová",J125,0)</f>
        <v>0</v>
      </c>
      <c r="BJ125" s="16" t="s">
        <v>84</v>
      </c>
      <c r="BK125" s="190">
        <f>ROUND(I125*H125,2)</f>
        <v>0</v>
      </c>
      <c r="BL125" s="16" t="s">
        <v>133</v>
      </c>
      <c r="BM125" s="189" t="s">
        <v>185</v>
      </c>
    </row>
    <row r="126" spans="2:47" s="1" customFormat="1" ht="11.25">
      <c r="B126" s="34"/>
      <c r="C126" s="35"/>
      <c r="D126" s="191" t="s">
        <v>135</v>
      </c>
      <c r="E126" s="35"/>
      <c r="F126" s="192" t="s">
        <v>186</v>
      </c>
      <c r="G126" s="35"/>
      <c r="H126" s="35"/>
      <c r="I126" s="102"/>
      <c r="J126" s="35"/>
      <c r="K126" s="35"/>
      <c r="L126" s="38"/>
      <c r="M126" s="193"/>
      <c r="N126" s="63"/>
      <c r="O126" s="63"/>
      <c r="P126" s="63"/>
      <c r="Q126" s="63"/>
      <c r="R126" s="63"/>
      <c r="S126" s="63"/>
      <c r="T126" s="64"/>
      <c r="AT126" s="16" t="s">
        <v>135</v>
      </c>
      <c r="AU126" s="16" t="s">
        <v>86</v>
      </c>
    </row>
    <row r="127" spans="2:47" s="1" customFormat="1" ht="97.5">
      <c r="B127" s="34"/>
      <c r="C127" s="35"/>
      <c r="D127" s="191" t="s">
        <v>137</v>
      </c>
      <c r="E127" s="35"/>
      <c r="F127" s="194" t="s">
        <v>187</v>
      </c>
      <c r="G127" s="35"/>
      <c r="H127" s="35"/>
      <c r="I127" s="102"/>
      <c r="J127" s="35"/>
      <c r="K127" s="35"/>
      <c r="L127" s="38"/>
      <c r="M127" s="193"/>
      <c r="N127" s="63"/>
      <c r="O127" s="63"/>
      <c r="P127" s="63"/>
      <c r="Q127" s="63"/>
      <c r="R127" s="63"/>
      <c r="S127" s="63"/>
      <c r="T127" s="64"/>
      <c r="AT127" s="16" t="s">
        <v>137</v>
      </c>
      <c r="AU127" s="16" t="s">
        <v>86</v>
      </c>
    </row>
    <row r="128" spans="2:47" s="1" customFormat="1" ht="29.25">
      <c r="B128" s="34"/>
      <c r="C128" s="35"/>
      <c r="D128" s="191" t="s">
        <v>158</v>
      </c>
      <c r="E128" s="35"/>
      <c r="F128" s="194" t="s">
        <v>159</v>
      </c>
      <c r="G128" s="35"/>
      <c r="H128" s="35"/>
      <c r="I128" s="102"/>
      <c r="J128" s="35"/>
      <c r="K128" s="35"/>
      <c r="L128" s="38"/>
      <c r="M128" s="193"/>
      <c r="N128" s="63"/>
      <c r="O128" s="63"/>
      <c r="P128" s="63"/>
      <c r="Q128" s="63"/>
      <c r="R128" s="63"/>
      <c r="S128" s="63"/>
      <c r="T128" s="64"/>
      <c r="AT128" s="16" t="s">
        <v>158</v>
      </c>
      <c r="AU128" s="16" t="s">
        <v>86</v>
      </c>
    </row>
    <row r="129" spans="2:51" s="12" customFormat="1" ht="11.25">
      <c r="B129" s="195"/>
      <c r="C129" s="196"/>
      <c r="D129" s="191" t="s">
        <v>139</v>
      </c>
      <c r="E129" s="197" t="s">
        <v>32</v>
      </c>
      <c r="F129" s="198" t="s">
        <v>188</v>
      </c>
      <c r="G129" s="196"/>
      <c r="H129" s="199">
        <v>608.6</v>
      </c>
      <c r="I129" s="200"/>
      <c r="J129" s="196"/>
      <c r="K129" s="196"/>
      <c r="L129" s="201"/>
      <c r="M129" s="202"/>
      <c r="N129" s="203"/>
      <c r="O129" s="203"/>
      <c r="P129" s="203"/>
      <c r="Q129" s="203"/>
      <c r="R129" s="203"/>
      <c r="S129" s="203"/>
      <c r="T129" s="204"/>
      <c r="AT129" s="205" t="s">
        <v>139</v>
      </c>
      <c r="AU129" s="205" t="s">
        <v>86</v>
      </c>
      <c r="AV129" s="12" t="s">
        <v>86</v>
      </c>
      <c r="AW129" s="12" t="s">
        <v>39</v>
      </c>
      <c r="AX129" s="12" t="s">
        <v>79</v>
      </c>
      <c r="AY129" s="205" t="s">
        <v>126</v>
      </c>
    </row>
    <row r="130" spans="2:65" s="1" customFormat="1" ht="16.5" customHeight="1">
      <c r="B130" s="34"/>
      <c r="C130" s="178" t="s">
        <v>189</v>
      </c>
      <c r="D130" s="178" t="s">
        <v>128</v>
      </c>
      <c r="E130" s="179" t="s">
        <v>190</v>
      </c>
      <c r="F130" s="180" t="s">
        <v>191</v>
      </c>
      <c r="G130" s="181" t="s">
        <v>131</v>
      </c>
      <c r="H130" s="182">
        <v>3043</v>
      </c>
      <c r="I130" s="183"/>
      <c r="J130" s="184">
        <f>ROUND(I130*H130,2)</f>
        <v>0</v>
      </c>
      <c r="K130" s="180" t="s">
        <v>132</v>
      </c>
      <c r="L130" s="38"/>
      <c r="M130" s="185" t="s">
        <v>32</v>
      </c>
      <c r="N130" s="186" t="s">
        <v>50</v>
      </c>
      <c r="O130" s="63"/>
      <c r="P130" s="187">
        <f>O130*H130</f>
        <v>0</v>
      </c>
      <c r="Q130" s="187">
        <v>0.00546</v>
      </c>
      <c r="R130" s="187">
        <f>Q130*H130</f>
        <v>16.61478</v>
      </c>
      <c r="S130" s="187">
        <v>0</v>
      </c>
      <c r="T130" s="188">
        <f>S130*H130</f>
        <v>0</v>
      </c>
      <c r="AR130" s="189" t="s">
        <v>133</v>
      </c>
      <c r="AT130" s="189" t="s">
        <v>128</v>
      </c>
      <c r="AU130" s="189" t="s">
        <v>86</v>
      </c>
      <c r="AY130" s="16" t="s">
        <v>126</v>
      </c>
      <c r="BE130" s="190">
        <f>IF(N130="základní",J130,0)</f>
        <v>0</v>
      </c>
      <c r="BF130" s="190">
        <f>IF(N130="snížená",J130,0)</f>
        <v>0</v>
      </c>
      <c r="BG130" s="190">
        <f>IF(N130="zákl. přenesená",J130,0)</f>
        <v>0</v>
      </c>
      <c r="BH130" s="190">
        <f>IF(N130="sníž. přenesená",J130,0)</f>
        <v>0</v>
      </c>
      <c r="BI130" s="190">
        <f>IF(N130="nulová",J130,0)</f>
        <v>0</v>
      </c>
      <c r="BJ130" s="16" t="s">
        <v>84</v>
      </c>
      <c r="BK130" s="190">
        <f>ROUND(I130*H130,2)</f>
        <v>0</v>
      </c>
      <c r="BL130" s="16" t="s">
        <v>133</v>
      </c>
      <c r="BM130" s="189" t="s">
        <v>192</v>
      </c>
    </row>
    <row r="131" spans="2:47" s="1" customFormat="1" ht="11.25">
      <c r="B131" s="34"/>
      <c r="C131" s="35"/>
      <c r="D131" s="191" t="s">
        <v>135</v>
      </c>
      <c r="E131" s="35"/>
      <c r="F131" s="192" t="s">
        <v>193</v>
      </c>
      <c r="G131" s="35"/>
      <c r="H131" s="35"/>
      <c r="I131" s="102"/>
      <c r="J131" s="35"/>
      <c r="K131" s="35"/>
      <c r="L131" s="38"/>
      <c r="M131" s="193"/>
      <c r="N131" s="63"/>
      <c r="O131" s="63"/>
      <c r="P131" s="63"/>
      <c r="Q131" s="63"/>
      <c r="R131" s="63"/>
      <c r="S131" s="63"/>
      <c r="T131" s="64"/>
      <c r="AT131" s="16" t="s">
        <v>135</v>
      </c>
      <c r="AU131" s="16" t="s">
        <v>86</v>
      </c>
    </row>
    <row r="132" spans="2:47" s="1" customFormat="1" ht="97.5">
      <c r="B132" s="34"/>
      <c r="C132" s="35"/>
      <c r="D132" s="191" t="s">
        <v>137</v>
      </c>
      <c r="E132" s="35"/>
      <c r="F132" s="194" t="s">
        <v>187</v>
      </c>
      <c r="G132" s="35"/>
      <c r="H132" s="35"/>
      <c r="I132" s="102"/>
      <c r="J132" s="35"/>
      <c r="K132" s="35"/>
      <c r="L132" s="38"/>
      <c r="M132" s="193"/>
      <c r="N132" s="63"/>
      <c r="O132" s="63"/>
      <c r="P132" s="63"/>
      <c r="Q132" s="63"/>
      <c r="R132" s="63"/>
      <c r="S132" s="63"/>
      <c r="T132" s="64"/>
      <c r="AT132" s="16" t="s">
        <v>137</v>
      </c>
      <c r="AU132" s="16" t="s">
        <v>86</v>
      </c>
    </row>
    <row r="133" spans="2:51" s="12" customFormat="1" ht="11.25">
      <c r="B133" s="195"/>
      <c r="C133" s="196"/>
      <c r="D133" s="191" t="s">
        <v>139</v>
      </c>
      <c r="E133" s="197" t="s">
        <v>32</v>
      </c>
      <c r="F133" s="198" t="s">
        <v>194</v>
      </c>
      <c r="G133" s="196"/>
      <c r="H133" s="199">
        <v>3043</v>
      </c>
      <c r="I133" s="200"/>
      <c r="J133" s="196"/>
      <c r="K133" s="196"/>
      <c r="L133" s="201"/>
      <c r="M133" s="202"/>
      <c r="N133" s="203"/>
      <c r="O133" s="203"/>
      <c r="P133" s="203"/>
      <c r="Q133" s="203"/>
      <c r="R133" s="203"/>
      <c r="S133" s="203"/>
      <c r="T133" s="204"/>
      <c r="AT133" s="205" t="s">
        <v>139</v>
      </c>
      <c r="AU133" s="205" t="s">
        <v>86</v>
      </c>
      <c r="AV133" s="12" t="s">
        <v>86</v>
      </c>
      <c r="AW133" s="12" t="s">
        <v>39</v>
      </c>
      <c r="AX133" s="12" t="s">
        <v>79</v>
      </c>
      <c r="AY133" s="205" t="s">
        <v>126</v>
      </c>
    </row>
    <row r="134" spans="2:65" s="1" customFormat="1" ht="16.5" customHeight="1">
      <c r="B134" s="34"/>
      <c r="C134" s="178" t="s">
        <v>195</v>
      </c>
      <c r="D134" s="178" t="s">
        <v>128</v>
      </c>
      <c r="E134" s="179" t="s">
        <v>196</v>
      </c>
      <c r="F134" s="180" t="s">
        <v>197</v>
      </c>
      <c r="G134" s="181" t="s">
        <v>131</v>
      </c>
      <c r="H134" s="182">
        <v>9129</v>
      </c>
      <c r="I134" s="183"/>
      <c r="J134" s="184">
        <f>ROUND(I134*H134,2)</f>
        <v>0</v>
      </c>
      <c r="K134" s="180" t="s">
        <v>132</v>
      </c>
      <c r="L134" s="38"/>
      <c r="M134" s="185" t="s">
        <v>32</v>
      </c>
      <c r="N134" s="186" t="s">
        <v>50</v>
      </c>
      <c r="O134" s="63"/>
      <c r="P134" s="187">
        <f>O134*H134</f>
        <v>0</v>
      </c>
      <c r="Q134" s="187">
        <v>0.0021</v>
      </c>
      <c r="R134" s="187">
        <f>Q134*H134</f>
        <v>19.1709</v>
      </c>
      <c r="S134" s="187">
        <v>0</v>
      </c>
      <c r="T134" s="188">
        <f>S134*H134</f>
        <v>0</v>
      </c>
      <c r="AR134" s="189" t="s">
        <v>133</v>
      </c>
      <c r="AT134" s="189" t="s">
        <v>128</v>
      </c>
      <c r="AU134" s="189" t="s">
        <v>86</v>
      </c>
      <c r="AY134" s="16" t="s">
        <v>126</v>
      </c>
      <c r="BE134" s="190">
        <f>IF(N134="základní",J134,0)</f>
        <v>0</v>
      </c>
      <c r="BF134" s="190">
        <f>IF(N134="snížená",J134,0)</f>
        <v>0</v>
      </c>
      <c r="BG134" s="190">
        <f>IF(N134="zákl. přenesená",J134,0)</f>
        <v>0</v>
      </c>
      <c r="BH134" s="190">
        <f>IF(N134="sníž. přenesená",J134,0)</f>
        <v>0</v>
      </c>
      <c r="BI134" s="190">
        <f>IF(N134="nulová",J134,0)</f>
        <v>0</v>
      </c>
      <c r="BJ134" s="16" t="s">
        <v>84</v>
      </c>
      <c r="BK134" s="190">
        <f>ROUND(I134*H134,2)</f>
        <v>0</v>
      </c>
      <c r="BL134" s="16" t="s">
        <v>133</v>
      </c>
      <c r="BM134" s="189" t="s">
        <v>198</v>
      </c>
    </row>
    <row r="135" spans="2:47" s="1" customFormat="1" ht="19.5">
      <c r="B135" s="34"/>
      <c r="C135" s="35"/>
      <c r="D135" s="191" t="s">
        <v>135</v>
      </c>
      <c r="E135" s="35"/>
      <c r="F135" s="192" t="s">
        <v>199</v>
      </c>
      <c r="G135" s="35"/>
      <c r="H135" s="35"/>
      <c r="I135" s="102"/>
      <c r="J135" s="35"/>
      <c r="K135" s="35"/>
      <c r="L135" s="38"/>
      <c r="M135" s="193"/>
      <c r="N135" s="63"/>
      <c r="O135" s="63"/>
      <c r="P135" s="63"/>
      <c r="Q135" s="63"/>
      <c r="R135" s="63"/>
      <c r="S135" s="63"/>
      <c r="T135" s="64"/>
      <c r="AT135" s="16" t="s">
        <v>135</v>
      </c>
      <c r="AU135" s="16" t="s">
        <v>86</v>
      </c>
    </row>
    <row r="136" spans="2:47" s="1" customFormat="1" ht="97.5">
      <c r="B136" s="34"/>
      <c r="C136" s="35"/>
      <c r="D136" s="191" t="s">
        <v>137</v>
      </c>
      <c r="E136" s="35"/>
      <c r="F136" s="194" t="s">
        <v>187</v>
      </c>
      <c r="G136" s="35"/>
      <c r="H136" s="35"/>
      <c r="I136" s="102"/>
      <c r="J136" s="35"/>
      <c r="K136" s="35"/>
      <c r="L136" s="38"/>
      <c r="M136" s="193"/>
      <c r="N136" s="63"/>
      <c r="O136" s="63"/>
      <c r="P136" s="63"/>
      <c r="Q136" s="63"/>
      <c r="R136" s="63"/>
      <c r="S136" s="63"/>
      <c r="T136" s="64"/>
      <c r="AT136" s="16" t="s">
        <v>137</v>
      </c>
      <c r="AU136" s="16" t="s">
        <v>86</v>
      </c>
    </row>
    <row r="137" spans="2:47" s="1" customFormat="1" ht="19.5">
      <c r="B137" s="34"/>
      <c r="C137" s="35"/>
      <c r="D137" s="191" t="s">
        <v>158</v>
      </c>
      <c r="E137" s="35"/>
      <c r="F137" s="194" t="s">
        <v>200</v>
      </c>
      <c r="G137" s="35"/>
      <c r="H137" s="35"/>
      <c r="I137" s="102"/>
      <c r="J137" s="35"/>
      <c r="K137" s="35"/>
      <c r="L137" s="38"/>
      <c r="M137" s="193"/>
      <c r="N137" s="63"/>
      <c r="O137" s="63"/>
      <c r="P137" s="63"/>
      <c r="Q137" s="63"/>
      <c r="R137" s="63"/>
      <c r="S137" s="63"/>
      <c r="T137" s="64"/>
      <c r="AT137" s="16" t="s">
        <v>158</v>
      </c>
      <c r="AU137" s="16" t="s">
        <v>86</v>
      </c>
    </row>
    <row r="138" spans="2:51" s="12" customFormat="1" ht="11.25">
      <c r="B138" s="195"/>
      <c r="C138" s="196"/>
      <c r="D138" s="191" t="s">
        <v>139</v>
      </c>
      <c r="E138" s="196"/>
      <c r="F138" s="198" t="s">
        <v>201</v>
      </c>
      <c r="G138" s="196"/>
      <c r="H138" s="199">
        <v>9129</v>
      </c>
      <c r="I138" s="200"/>
      <c r="J138" s="196"/>
      <c r="K138" s="196"/>
      <c r="L138" s="201"/>
      <c r="M138" s="202"/>
      <c r="N138" s="203"/>
      <c r="O138" s="203"/>
      <c r="P138" s="203"/>
      <c r="Q138" s="203"/>
      <c r="R138" s="203"/>
      <c r="S138" s="203"/>
      <c r="T138" s="204"/>
      <c r="AT138" s="205" t="s">
        <v>139</v>
      </c>
      <c r="AU138" s="205" t="s">
        <v>86</v>
      </c>
      <c r="AV138" s="12" t="s">
        <v>86</v>
      </c>
      <c r="AW138" s="12" t="s">
        <v>4</v>
      </c>
      <c r="AX138" s="12" t="s">
        <v>84</v>
      </c>
      <c r="AY138" s="205" t="s">
        <v>126</v>
      </c>
    </row>
    <row r="139" spans="2:65" s="1" customFormat="1" ht="16.5" customHeight="1">
      <c r="B139" s="34"/>
      <c r="C139" s="178" t="s">
        <v>202</v>
      </c>
      <c r="D139" s="178" t="s">
        <v>128</v>
      </c>
      <c r="E139" s="179" t="s">
        <v>203</v>
      </c>
      <c r="F139" s="180" t="s">
        <v>204</v>
      </c>
      <c r="G139" s="181" t="s">
        <v>131</v>
      </c>
      <c r="H139" s="182">
        <v>1695</v>
      </c>
      <c r="I139" s="183"/>
      <c r="J139" s="184">
        <f>ROUND(I139*H139,2)</f>
        <v>0</v>
      </c>
      <c r="K139" s="180" t="s">
        <v>132</v>
      </c>
      <c r="L139" s="38"/>
      <c r="M139" s="185" t="s">
        <v>32</v>
      </c>
      <c r="N139" s="186" t="s">
        <v>50</v>
      </c>
      <c r="O139" s="63"/>
      <c r="P139" s="187">
        <f>O139*H139</f>
        <v>0</v>
      </c>
      <c r="Q139" s="187">
        <v>0.01146</v>
      </c>
      <c r="R139" s="187">
        <f>Q139*H139</f>
        <v>19.424699999999998</v>
      </c>
      <c r="S139" s="187">
        <v>0</v>
      </c>
      <c r="T139" s="188">
        <f>S139*H139</f>
        <v>0</v>
      </c>
      <c r="AR139" s="189" t="s">
        <v>133</v>
      </c>
      <c r="AT139" s="189" t="s">
        <v>128</v>
      </c>
      <c r="AU139" s="189" t="s">
        <v>86</v>
      </c>
      <c r="AY139" s="16" t="s">
        <v>126</v>
      </c>
      <c r="BE139" s="190">
        <f>IF(N139="základní",J139,0)</f>
        <v>0</v>
      </c>
      <c r="BF139" s="190">
        <f>IF(N139="snížená",J139,0)</f>
        <v>0</v>
      </c>
      <c r="BG139" s="190">
        <f>IF(N139="zákl. přenesená",J139,0)</f>
        <v>0</v>
      </c>
      <c r="BH139" s="190">
        <f>IF(N139="sníž. přenesená",J139,0)</f>
        <v>0</v>
      </c>
      <c r="BI139" s="190">
        <f>IF(N139="nulová",J139,0)</f>
        <v>0</v>
      </c>
      <c r="BJ139" s="16" t="s">
        <v>84</v>
      </c>
      <c r="BK139" s="190">
        <f>ROUND(I139*H139,2)</f>
        <v>0</v>
      </c>
      <c r="BL139" s="16" t="s">
        <v>133</v>
      </c>
      <c r="BM139" s="189" t="s">
        <v>205</v>
      </c>
    </row>
    <row r="140" spans="2:47" s="1" customFormat="1" ht="11.25">
      <c r="B140" s="34"/>
      <c r="C140" s="35"/>
      <c r="D140" s="191" t="s">
        <v>135</v>
      </c>
      <c r="E140" s="35"/>
      <c r="F140" s="192" t="s">
        <v>206</v>
      </c>
      <c r="G140" s="35"/>
      <c r="H140" s="35"/>
      <c r="I140" s="102"/>
      <c r="J140" s="35"/>
      <c r="K140" s="35"/>
      <c r="L140" s="38"/>
      <c r="M140" s="193"/>
      <c r="N140" s="63"/>
      <c r="O140" s="63"/>
      <c r="P140" s="63"/>
      <c r="Q140" s="63"/>
      <c r="R140" s="63"/>
      <c r="S140" s="63"/>
      <c r="T140" s="64"/>
      <c r="AT140" s="16" t="s">
        <v>135</v>
      </c>
      <c r="AU140" s="16" t="s">
        <v>86</v>
      </c>
    </row>
    <row r="141" spans="2:51" s="12" customFormat="1" ht="11.25">
      <c r="B141" s="195"/>
      <c r="C141" s="196"/>
      <c r="D141" s="191" t="s">
        <v>139</v>
      </c>
      <c r="E141" s="197" t="s">
        <v>32</v>
      </c>
      <c r="F141" s="198" t="s">
        <v>207</v>
      </c>
      <c r="G141" s="196"/>
      <c r="H141" s="199">
        <v>1315</v>
      </c>
      <c r="I141" s="200"/>
      <c r="J141" s="196"/>
      <c r="K141" s="196"/>
      <c r="L141" s="201"/>
      <c r="M141" s="202"/>
      <c r="N141" s="203"/>
      <c r="O141" s="203"/>
      <c r="P141" s="203"/>
      <c r="Q141" s="203"/>
      <c r="R141" s="203"/>
      <c r="S141" s="203"/>
      <c r="T141" s="204"/>
      <c r="AT141" s="205" t="s">
        <v>139</v>
      </c>
      <c r="AU141" s="205" t="s">
        <v>86</v>
      </c>
      <c r="AV141" s="12" t="s">
        <v>86</v>
      </c>
      <c r="AW141" s="12" t="s">
        <v>39</v>
      </c>
      <c r="AX141" s="12" t="s">
        <v>79</v>
      </c>
      <c r="AY141" s="205" t="s">
        <v>126</v>
      </c>
    </row>
    <row r="142" spans="2:51" s="12" customFormat="1" ht="11.25">
      <c r="B142" s="195"/>
      <c r="C142" s="196"/>
      <c r="D142" s="191" t="s">
        <v>139</v>
      </c>
      <c r="E142" s="197" t="s">
        <v>32</v>
      </c>
      <c r="F142" s="198" t="s">
        <v>208</v>
      </c>
      <c r="G142" s="196"/>
      <c r="H142" s="199">
        <v>275</v>
      </c>
      <c r="I142" s="200"/>
      <c r="J142" s="196"/>
      <c r="K142" s="196"/>
      <c r="L142" s="201"/>
      <c r="M142" s="202"/>
      <c r="N142" s="203"/>
      <c r="O142" s="203"/>
      <c r="P142" s="203"/>
      <c r="Q142" s="203"/>
      <c r="R142" s="203"/>
      <c r="S142" s="203"/>
      <c r="T142" s="204"/>
      <c r="AT142" s="205" t="s">
        <v>139</v>
      </c>
      <c r="AU142" s="205" t="s">
        <v>86</v>
      </c>
      <c r="AV142" s="12" t="s">
        <v>86</v>
      </c>
      <c r="AW142" s="12" t="s">
        <v>39</v>
      </c>
      <c r="AX142" s="12" t="s">
        <v>79</v>
      </c>
      <c r="AY142" s="205" t="s">
        <v>126</v>
      </c>
    </row>
    <row r="143" spans="2:51" s="12" customFormat="1" ht="11.25">
      <c r="B143" s="195"/>
      <c r="C143" s="196"/>
      <c r="D143" s="191" t="s">
        <v>139</v>
      </c>
      <c r="E143" s="197" t="s">
        <v>32</v>
      </c>
      <c r="F143" s="198" t="s">
        <v>209</v>
      </c>
      <c r="G143" s="196"/>
      <c r="H143" s="199">
        <v>105</v>
      </c>
      <c r="I143" s="200"/>
      <c r="J143" s="196"/>
      <c r="K143" s="196"/>
      <c r="L143" s="201"/>
      <c r="M143" s="202"/>
      <c r="N143" s="203"/>
      <c r="O143" s="203"/>
      <c r="P143" s="203"/>
      <c r="Q143" s="203"/>
      <c r="R143" s="203"/>
      <c r="S143" s="203"/>
      <c r="T143" s="204"/>
      <c r="AT143" s="205" t="s">
        <v>139</v>
      </c>
      <c r="AU143" s="205" t="s">
        <v>86</v>
      </c>
      <c r="AV143" s="12" t="s">
        <v>86</v>
      </c>
      <c r="AW143" s="12" t="s">
        <v>39</v>
      </c>
      <c r="AX143" s="12" t="s">
        <v>79</v>
      </c>
      <c r="AY143" s="205" t="s">
        <v>126</v>
      </c>
    </row>
    <row r="144" spans="2:65" s="1" customFormat="1" ht="16.5" customHeight="1">
      <c r="B144" s="34"/>
      <c r="C144" s="178" t="s">
        <v>210</v>
      </c>
      <c r="D144" s="178" t="s">
        <v>128</v>
      </c>
      <c r="E144" s="179" t="s">
        <v>211</v>
      </c>
      <c r="F144" s="180" t="s">
        <v>212</v>
      </c>
      <c r="G144" s="181" t="s">
        <v>131</v>
      </c>
      <c r="H144" s="182">
        <v>1348</v>
      </c>
      <c r="I144" s="183"/>
      <c r="J144" s="184">
        <f>ROUND(I144*H144,2)</f>
        <v>0</v>
      </c>
      <c r="K144" s="180" t="s">
        <v>32</v>
      </c>
      <c r="L144" s="38"/>
      <c r="M144" s="185" t="s">
        <v>32</v>
      </c>
      <c r="N144" s="186" t="s">
        <v>50</v>
      </c>
      <c r="O144" s="63"/>
      <c r="P144" s="187">
        <f>O144*H144</f>
        <v>0</v>
      </c>
      <c r="Q144" s="187">
        <v>0.01146</v>
      </c>
      <c r="R144" s="187">
        <f>Q144*H144</f>
        <v>15.44808</v>
      </c>
      <c r="S144" s="187">
        <v>0</v>
      </c>
      <c r="T144" s="188">
        <f>S144*H144</f>
        <v>0</v>
      </c>
      <c r="AR144" s="189" t="s">
        <v>133</v>
      </c>
      <c r="AT144" s="189" t="s">
        <v>128</v>
      </c>
      <c r="AU144" s="189" t="s">
        <v>86</v>
      </c>
      <c r="AY144" s="16" t="s">
        <v>126</v>
      </c>
      <c r="BE144" s="190">
        <f>IF(N144="základní",J144,0)</f>
        <v>0</v>
      </c>
      <c r="BF144" s="190">
        <f>IF(N144="snížená",J144,0)</f>
        <v>0</v>
      </c>
      <c r="BG144" s="190">
        <f>IF(N144="zákl. přenesená",J144,0)</f>
        <v>0</v>
      </c>
      <c r="BH144" s="190">
        <f>IF(N144="sníž. přenesená",J144,0)</f>
        <v>0</v>
      </c>
      <c r="BI144" s="190">
        <f>IF(N144="nulová",J144,0)</f>
        <v>0</v>
      </c>
      <c r="BJ144" s="16" t="s">
        <v>84</v>
      </c>
      <c r="BK144" s="190">
        <f>ROUND(I144*H144,2)</f>
        <v>0</v>
      </c>
      <c r="BL144" s="16" t="s">
        <v>133</v>
      </c>
      <c r="BM144" s="189" t="s">
        <v>213</v>
      </c>
    </row>
    <row r="145" spans="2:47" s="1" customFormat="1" ht="11.25">
      <c r="B145" s="34"/>
      <c r="C145" s="35"/>
      <c r="D145" s="191" t="s">
        <v>135</v>
      </c>
      <c r="E145" s="35"/>
      <c r="F145" s="192" t="s">
        <v>206</v>
      </c>
      <c r="G145" s="35"/>
      <c r="H145" s="35"/>
      <c r="I145" s="102"/>
      <c r="J145" s="35"/>
      <c r="K145" s="35"/>
      <c r="L145" s="38"/>
      <c r="M145" s="193"/>
      <c r="N145" s="63"/>
      <c r="O145" s="63"/>
      <c r="P145" s="63"/>
      <c r="Q145" s="63"/>
      <c r="R145" s="63"/>
      <c r="S145" s="63"/>
      <c r="T145" s="64"/>
      <c r="AT145" s="16" t="s">
        <v>135</v>
      </c>
      <c r="AU145" s="16" t="s">
        <v>86</v>
      </c>
    </row>
    <row r="146" spans="2:51" s="12" customFormat="1" ht="11.25">
      <c r="B146" s="195"/>
      <c r="C146" s="196"/>
      <c r="D146" s="191" t="s">
        <v>139</v>
      </c>
      <c r="E146" s="197" t="s">
        <v>32</v>
      </c>
      <c r="F146" s="198" t="s">
        <v>214</v>
      </c>
      <c r="G146" s="196"/>
      <c r="H146" s="199">
        <v>1348</v>
      </c>
      <c r="I146" s="200"/>
      <c r="J146" s="196"/>
      <c r="K146" s="196"/>
      <c r="L146" s="201"/>
      <c r="M146" s="202"/>
      <c r="N146" s="203"/>
      <c r="O146" s="203"/>
      <c r="P146" s="203"/>
      <c r="Q146" s="203"/>
      <c r="R146" s="203"/>
      <c r="S146" s="203"/>
      <c r="T146" s="204"/>
      <c r="AT146" s="205" t="s">
        <v>139</v>
      </c>
      <c r="AU146" s="205" t="s">
        <v>86</v>
      </c>
      <c r="AV146" s="12" t="s">
        <v>86</v>
      </c>
      <c r="AW146" s="12" t="s">
        <v>39</v>
      </c>
      <c r="AX146" s="12" t="s">
        <v>79</v>
      </c>
      <c r="AY146" s="205" t="s">
        <v>126</v>
      </c>
    </row>
    <row r="147" spans="2:65" s="1" customFormat="1" ht="16.5" customHeight="1">
      <c r="B147" s="34"/>
      <c r="C147" s="178" t="s">
        <v>215</v>
      </c>
      <c r="D147" s="178" t="s">
        <v>128</v>
      </c>
      <c r="E147" s="179" t="s">
        <v>216</v>
      </c>
      <c r="F147" s="180" t="s">
        <v>217</v>
      </c>
      <c r="G147" s="181" t="s">
        <v>218</v>
      </c>
      <c r="H147" s="182">
        <v>56.892</v>
      </c>
      <c r="I147" s="183"/>
      <c r="J147" s="184">
        <f>ROUND(I147*H147,2)</f>
        <v>0</v>
      </c>
      <c r="K147" s="180" t="s">
        <v>132</v>
      </c>
      <c r="L147" s="38"/>
      <c r="M147" s="185" t="s">
        <v>32</v>
      </c>
      <c r="N147" s="186" t="s">
        <v>50</v>
      </c>
      <c r="O147" s="63"/>
      <c r="P147" s="187">
        <f>O147*H147</f>
        <v>0</v>
      </c>
      <c r="Q147" s="187">
        <v>0.02065</v>
      </c>
      <c r="R147" s="187">
        <f>Q147*H147</f>
        <v>1.1748198</v>
      </c>
      <c r="S147" s="187">
        <v>0</v>
      </c>
      <c r="T147" s="188">
        <f>S147*H147</f>
        <v>0</v>
      </c>
      <c r="AR147" s="189" t="s">
        <v>133</v>
      </c>
      <c r="AT147" s="189" t="s">
        <v>128</v>
      </c>
      <c r="AU147" s="189" t="s">
        <v>86</v>
      </c>
      <c r="AY147" s="16" t="s">
        <v>126</v>
      </c>
      <c r="BE147" s="190">
        <f>IF(N147="základní",J147,0)</f>
        <v>0</v>
      </c>
      <c r="BF147" s="190">
        <f>IF(N147="snížená",J147,0)</f>
        <v>0</v>
      </c>
      <c r="BG147" s="190">
        <f>IF(N147="zákl. přenesená",J147,0)</f>
        <v>0</v>
      </c>
      <c r="BH147" s="190">
        <f>IF(N147="sníž. přenesená",J147,0)</f>
        <v>0</v>
      </c>
      <c r="BI147" s="190">
        <f>IF(N147="nulová",J147,0)</f>
        <v>0</v>
      </c>
      <c r="BJ147" s="16" t="s">
        <v>84</v>
      </c>
      <c r="BK147" s="190">
        <f>ROUND(I147*H147,2)</f>
        <v>0</v>
      </c>
      <c r="BL147" s="16" t="s">
        <v>133</v>
      </c>
      <c r="BM147" s="189" t="s">
        <v>219</v>
      </c>
    </row>
    <row r="148" spans="2:47" s="1" customFormat="1" ht="11.25">
      <c r="B148" s="34"/>
      <c r="C148" s="35"/>
      <c r="D148" s="191" t="s">
        <v>135</v>
      </c>
      <c r="E148" s="35"/>
      <c r="F148" s="192" t="s">
        <v>220</v>
      </c>
      <c r="G148" s="35"/>
      <c r="H148" s="35"/>
      <c r="I148" s="102"/>
      <c r="J148" s="35"/>
      <c r="K148" s="35"/>
      <c r="L148" s="38"/>
      <c r="M148" s="193"/>
      <c r="N148" s="63"/>
      <c r="O148" s="63"/>
      <c r="P148" s="63"/>
      <c r="Q148" s="63"/>
      <c r="R148" s="63"/>
      <c r="S148" s="63"/>
      <c r="T148" s="64"/>
      <c r="AT148" s="16" t="s">
        <v>135</v>
      </c>
      <c r="AU148" s="16" t="s">
        <v>86</v>
      </c>
    </row>
    <row r="149" spans="2:51" s="12" customFormat="1" ht="11.25">
      <c r="B149" s="195"/>
      <c r="C149" s="196"/>
      <c r="D149" s="191" t="s">
        <v>139</v>
      </c>
      <c r="E149" s="197" t="s">
        <v>32</v>
      </c>
      <c r="F149" s="198" t="s">
        <v>221</v>
      </c>
      <c r="G149" s="196"/>
      <c r="H149" s="199">
        <v>25.84</v>
      </c>
      <c r="I149" s="200"/>
      <c r="J149" s="196"/>
      <c r="K149" s="196"/>
      <c r="L149" s="201"/>
      <c r="M149" s="202"/>
      <c r="N149" s="203"/>
      <c r="O149" s="203"/>
      <c r="P149" s="203"/>
      <c r="Q149" s="203"/>
      <c r="R149" s="203"/>
      <c r="S149" s="203"/>
      <c r="T149" s="204"/>
      <c r="AT149" s="205" t="s">
        <v>139</v>
      </c>
      <c r="AU149" s="205" t="s">
        <v>86</v>
      </c>
      <c r="AV149" s="12" t="s">
        <v>86</v>
      </c>
      <c r="AW149" s="12" t="s">
        <v>39</v>
      </c>
      <c r="AX149" s="12" t="s">
        <v>79</v>
      </c>
      <c r="AY149" s="205" t="s">
        <v>126</v>
      </c>
    </row>
    <row r="150" spans="2:51" s="12" customFormat="1" ht="11.25">
      <c r="B150" s="195"/>
      <c r="C150" s="196"/>
      <c r="D150" s="191" t="s">
        <v>139</v>
      </c>
      <c r="E150" s="197" t="s">
        <v>32</v>
      </c>
      <c r="F150" s="198" t="s">
        <v>222</v>
      </c>
      <c r="G150" s="196"/>
      <c r="H150" s="199">
        <v>31.052</v>
      </c>
      <c r="I150" s="200"/>
      <c r="J150" s="196"/>
      <c r="K150" s="196"/>
      <c r="L150" s="201"/>
      <c r="M150" s="202"/>
      <c r="N150" s="203"/>
      <c r="O150" s="203"/>
      <c r="P150" s="203"/>
      <c r="Q150" s="203"/>
      <c r="R150" s="203"/>
      <c r="S150" s="203"/>
      <c r="T150" s="204"/>
      <c r="AT150" s="205" t="s">
        <v>139</v>
      </c>
      <c r="AU150" s="205" t="s">
        <v>86</v>
      </c>
      <c r="AV150" s="12" t="s">
        <v>86</v>
      </c>
      <c r="AW150" s="12" t="s">
        <v>39</v>
      </c>
      <c r="AX150" s="12" t="s">
        <v>79</v>
      </c>
      <c r="AY150" s="205" t="s">
        <v>126</v>
      </c>
    </row>
    <row r="151" spans="2:65" s="1" customFormat="1" ht="16.5" customHeight="1">
      <c r="B151" s="34"/>
      <c r="C151" s="178" t="s">
        <v>223</v>
      </c>
      <c r="D151" s="178" t="s">
        <v>128</v>
      </c>
      <c r="E151" s="179" t="s">
        <v>224</v>
      </c>
      <c r="F151" s="180" t="s">
        <v>225</v>
      </c>
      <c r="G151" s="181" t="s">
        <v>131</v>
      </c>
      <c r="H151" s="182">
        <v>489.86</v>
      </c>
      <c r="I151" s="183"/>
      <c r="J151" s="184">
        <f>ROUND(I151*H151,2)</f>
        <v>0</v>
      </c>
      <c r="K151" s="180" t="s">
        <v>132</v>
      </c>
      <c r="L151" s="38"/>
      <c r="M151" s="185" t="s">
        <v>32</v>
      </c>
      <c r="N151" s="186" t="s">
        <v>50</v>
      </c>
      <c r="O151" s="63"/>
      <c r="P151" s="187">
        <f>O151*H151</f>
        <v>0</v>
      </c>
      <c r="Q151" s="187">
        <v>0</v>
      </c>
      <c r="R151" s="187">
        <f>Q151*H151</f>
        <v>0</v>
      </c>
      <c r="S151" s="187">
        <v>0</v>
      </c>
      <c r="T151" s="188">
        <f>S151*H151</f>
        <v>0</v>
      </c>
      <c r="AR151" s="189" t="s">
        <v>133</v>
      </c>
      <c r="AT151" s="189" t="s">
        <v>128</v>
      </c>
      <c r="AU151" s="189" t="s">
        <v>86</v>
      </c>
      <c r="AY151" s="16" t="s">
        <v>126</v>
      </c>
      <c r="BE151" s="190">
        <f>IF(N151="základní",J151,0)</f>
        <v>0</v>
      </c>
      <c r="BF151" s="190">
        <f>IF(N151="snížená",J151,0)</f>
        <v>0</v>
      </c>
      <c r="BG151" s="190">
        <f>IF(N151="zákl. přenesená",J151,0)</f>
        <v>0</v>
      </c>
      <c r="BH151" s="190">
        <f>IF(N151="sníž. přenesená",J151,0)</f>
        <v>0</v>
      </c>
      <c r="BI151" s="190">
        <f>IF(N151="nulová",J151,0)</f>
        <v>0</v>
      </c>
      <c r="BJ151" s="16" t="s">
        <v>84</v>
      </c>
      <c r="BK151" s="190">
        <f>ROUND(I151*H151,2)</f>
        <v>0</v>
      </c>
      <c r="BL151" s="16" t="s">
        <v>133</v>
      </c>
      <c r="BM151" s="189" t="s">
        <v>226</v>
      </c>
    </row>
    <row r="152" spans="2:47" s="1" customFormat="1" ht="11.25">
      <c r="B152" s="34"/>
      <c r="C152" s="35"/>
      <c r="D152" s="191" t="s">
        <v>135</v>
      </c>
      <c r="E152" s="35"/>
      <c r="F152" s="192" t="s">
        <v>227</v>
      </c>
      <c r="G152" s="35"/>
      <c r="H152" s="35"/>
      <c r="I152" s="102"/>
      <c r="J152" s="35"/>
      <c r="K152" s="35"/>
      <c r="L152" s="38"/>
      <c r="M152" s="193"/>
      <c r="N152" s="63"/>
      <c r="O152" s="63"/>
      <c r="P152" s="63"/>
      <c r="Q152" s="63"/>
      <c r="R152" s="63"/>
      <c r="S152" s="63"/>
      <c r="T152" s="64"/>
      <c r="AT152" s="16" t="s">
        <v>135</v>
      </c>
      <c r="AU152" s="16" t="s">
        <v>86</v>
      </c>
    </row>
    <row r="153" spans="2:47" s="1" customFormat="1" ht="39">
      <c r="B153" s="34"/>
      <c r="C153" s="35"/>
      <c r="D153" s="191" t="s">
        <v>137</v>
      </c>
      <c r="E153" s="35"/>
      <c r="F153" s="194" t="s">
        <v>228</v>
      </c>
      <c r="G153" s="35"/>
      <c r="H153" s="35"/>
      <c r="I153" s="102"/>
      <c r="J153" s="35"/>
      <c r="K153" s="35"/>
      <c r="L153" s="38"/>
      <c r="M153" s="193"/>
      <c r="N153" s="63"/>
      <c r="O153" s="63"/>
      <c r="P153" s="63"/>
      <c r="Q153" s="63"/>
      <c r="R153" s="63"/>
      <c r="S153" s="63"/>
      <c r="T153" s="64"/>
      <c r="AT153" s="16" t="s">
        <v>137</v>
      </c>
      <c r="AU153" s="16" t="s">
        <v>86</v>
      </c>
    </row>
    <row r="154" spans="2:51" s="12" customFormat="1" ht="11.25">
      <c r="B154" s="195"/>
      <c r="C154" s="196"/>
      <c r="D154" s="191" t="s">
        <v>139</v>
      </c>
      <c r="E154" s="197" t="s">
        <v>32</v>
      </c>
      <c r="F154" s="198" t="s">
        <v>229</v>
      </c>
      <c r="G154" s="196"/>
      <c r="H154" s="199">
        <v>12</v>
      </c>
      <c r="I154" s="200"/>
      <c r="J154" s="196"/>
      <c r="K154" s="196"/>
      <c r="L154" s="201"/>
      <c r="M154" s="202"/>
      <c r="N154" s="203"/>
      <c r="O154" s="203"/>
      <c r="P154" s="203"/>
      <c r="Q154" s="203"/>
      <c r="R154" s="203"/>
      <c r="S154" s="203"/>
      <c r="T154" s="204"/>
      <c r="AT154" s="205" t="s">
        <v>139</v>
      </c>
      <c r="AU154" s="205" t="s">
        <v>86</v>
      </c>
      <c r="AV154" s="12" t="s">
        <v>86</v>
      </c>
      <c r="AW154" s="12" t="s">
        <v>39</v>
      </c>
      <c r="AX154" s="12" t="s">
        <v>79</v>
      </c>
      <c r="AY154" s="205" t="s">
        <v>126</v>
      </c>
    </row>
    <row r="155" spans="2:51" s="12" customFormat="1" ht="11.25">
      <c r="B155" s="195"/>
      <c r="C155" s="196"/>
      <c r="D155" s="191" t="s">
        <v>139</v>
      </c>
      <c r="E155" s="197" t="s">
        <v>32</v>
      </c>
      <c r="F155" s="198" t="s">
        <v>230</v>
      </c>
      <c r="G155" s="196"/>
      <c r="H155" s="199">
        <v>16.94</v>
      </c>
      <c r="I155" s="200"/>
      <c r="J155" s="196"/>
      <c r="K155" s="196"/>
      <c r="L155" s="201"/>
      <c r="M155" s="202"/>
      <c r="N155" s="203"/>
      <c r="O155" s="203"/>
      <c r="P155" s="203"/>
      <c r="Q155" s="203"/>
      <c r="R155" s="203"/>
      <c r="S155" s="203"/>
      <c r="T155" s="204"/>
      <c r="AT155" s="205" t="s">
        <v>139</v>
      </c>
      <c r="AU155" s="205" t="s">
        <v>86</v>
      </c>
      <c r="AV155" s="12" t="s">
        <v>86</v>
      </c>
      <c r="AW155" s="12" t="s">
        <v>39</v>
      </c>
      <c r="AX155" s="12" t="s">
        <v>79</v>
      </c>
      <c r="AY155" s="205" t="s">
        <v>126</v>
      </c>
    </row>
    <row r="156" spans="2:51" s="12" customFormat="1" ht="11.25">
      <c r="B156" s="195"/>
      <c r="C156" s="196"/>
      <c r="D156" s="191" t="s">
        <v>139</v>
      </c>
      <c r="E156" s="197" t="s">
        <v>32</v>
      </c>
      <c r="F156" s="198" t="s">
        <v>231</v>
      </c>
      <c r="G156" s="196"/>
      <c r="H156" s="199">
        <v>7.7</v>
      </c>
      <c r="I156" s="200"/>
      <c r="J156" s="196"/>
      <c r="K156" s="196"/>
      <c r="L156" s="201"/>
      <c r="M156" s="202"/>
      <c r="N156" s="203"/>
      <c r="O156" s="203"/>
      <c r="P156" s="203"/>
      <c r="Q156" s="203"/>
      <c r="R156" s="203"/>
      <c r="S156" s="203"/>
      <c r="T156" s="204"/>
      <c r="AT156" s="205" t="s">
        <v>139</v>
      </c>
      <c r="AU156" s="205" t="s">
        <v>86</v>
      </c>
      <c r="AV156" s="12" t="s">
        <v>86</v>
      </c>
      <c r="AW156" s="12" t="s">
        <v>39</v>
      </c>
      <c r="AX156" s="12" t="s">
        <v>79</v>
      </c>
      <c r="AY156" s="205" t="s">
        <v>126</v>
      </c>
    </row>
    <row r="157" spans="2:51" s="12" customFormat="1" ht="11.25">
      <c r="B157" s="195"/>
      <c r="C157" s="196"/>
      <c r="D157" s="191" t="s">
        <v>139</v>
      </c>
      <c r="E157" s="197" t="s">
        <v>32</v>
      </c>
      <c r="F157" s="198" t="s">
        <v>232</v>
      </c>
      <c r="G157" s="196"/>
      <c r="H157" s="199">
        <v>0.7</v>
      </c>
      <c r="I157" s="200"/>
      <c r="J157" s="196"/>
      <c r="K157" s="196"/>
      <c r="L157" s="201"/>
      <c r="M157" s="202"/>
      <c r="N157" s="203"/>
      <c r="O157" s="203"/>
      <c r="P157" s="203"/>
      <c r="Q157" s="203"/>
      <c r="R157" s="203"/>
      <c r="S157" s="203"/>
      <c r="T157" s="204"/>
      <c r="AT157" s="205" t="s">
        <v>139</v>
      </c>
      <c r="AU157" s="205" t="s">
        <v>86</v>
      </c>
      <c r="AV157" s="12" t="s">
        <v>86</v>
      </c>
      <c r="AW157" s="12" t="s">
        <v>39</v>
      </c>
      <c r="AX157" s="12" t="s">
        <v>79</v>
      </c>
      <c r="AY157" s="205" t="s">
        <v>126</v>
      </c>
    </row>
    <row r="158" spans="2:51" s="12" customFormat="1" ht="11.25">
      <c r="B158" s="195"/>
      <c r="C158" s="196"/>
      <c r="D158" s="191" t="s">
        <v>139</v>
      </c>
      <c r="E158" s="197" t="s">
        <v>32</v>
      </c>
      <c r="F158" s="198" t="s">
        <v>233</v>
      </c>
      <c r="G158" s="196"/>
      <c r="H158" s="199">
        <v>1</v>
      </c>
      <c r="I158" s="200"/>
      <c r="J158" s="196"/>
      <c r="K158" s="196"/>
      <c r="L158" s="201"/>
      <c r="M158" s="202"/>
      <c r="N158" s="203"/>
      <c r="O158" s="203"/>
      <c r="P158" s="203"/>
      <c r="Q158" s="203"/>
      <c r="R158" s="203"/>
      <c r="S158" s="203"/>
      <c r="T158" s="204"/>
      <c r="AT158" s="205" t="s">
        <v>139</v>
      </c>
      <c r="AU158" s="205" t="s">
        <v>86</v>
      </c>
      <c r="AV158" s="12" t="s">
        <v>86</v>
      </c>
      <c r="AW158" s="12" t="s">
        <v>39</v>
      </c>
      <c r="AX158" s="12" t="s">
        <v>79</v>
      </c>
      <c r="AY158" s="205" t="s">
        <v>126</v>
      </c>
    </row>
    <row r="159" spans="2:51" s="12" customFormat="1" ht="11.25">
      <c r="B159" s="195"/>
      <c r="C159" s="196"/>
      <c r="D159" s="191" t="s">
        <v>139</v>
      </c>
      <c r="E159" s="197" t="s">
        <v>32</v>
      </c>
      <c r="F159" s="198" t="s">
        <v>234</v>
      </c>
      <c r="G159" s="196"/>
      <c r="H159" s="199">
        <v>9.1</v>
      </c>
      <c r="I159" s="200"/>
      <c r="J159" s="196"/>
      <c r="K159" s="196"/>
      <c r="L159" s="201"/>
      <c r="M159" s="202"/>
      <c r="N159" s="203"/>
      <c r="O159" s="203"/>
      <c r="P159" s="203"/>
      <c r="Q159" s="203"/>
      <c r="R159" s="203"/>
      <c r="S159" s="203"/>
      <c r="T159" s="204"/>
      <c r="AT159" s="205" t="s">
        <v>139</v>
      </c>
      <c r="AU159" s="205" t="s">
        <v>86</v>
      </c>
      <c r="AV159" s="12" t="s">
        <v>86</v>
      </c>
      <c r="AW159" s="12" t="s">
        <v>39</v>
      </c>
      <c r="AX159" s="12" t="s">
        <v>79</v>
      </c>
      <c r="AY159" s="205" t="s">
        <v>126</v>
      </c>
    </row>
    <row r="160" spans="2:51" s="12" customFormat="1" ht="11.25">
      <c r="B160" s="195"/>
      <c r="C160" s="196"/>
      <c r="D160" s="191" t="s">
        <v>139</v>
      </c>
      <c r="E160" s="197" t="s">
        <v>32</v>
      </c>
      <c r="F160" s="198" t="s">
        <v>235</v>
      </c>
      <c r="G160" s="196"/>
      <c r="H160" s="199">
        <v>58.32</v>
      </c>
      <c r="I160" s="200"/>
      <c r="J160" s="196"/>
      <c r="K160" s="196"/>
      <c r="L160" s="201"/>
      <c r="M160" s="202"/>
      <c r="N160" s="203"/>
      <c r="O160" s="203"/>
      <c r="P160" s="203"/>
      <c r="Q160" s="203"/>
      <c r="R160" s="203"/>
      <c r="S160" s="203"/>
      <c r="T160" s="204"/>
      <c r="AT160" s="205" t="s">
        <v>139</v>
      </c>
      <c r="AU160" s="205" t="s">
        <v>86</v>
      </c>
      <c r="AV160" s="12" t="s">
        <v>86</v>
      </c>
      <c r="AW160" s="12" t="s">
        <v>39</v>
      </c>
      <c r="AX160" s="12" t="s">
        <v>79</v>
      </c>
      <c r="AY160" s="205" t="s">
        <v>126</v>
      </c>
    </row>
    <row r="161" spans="2:51" s="12" customFormat="1" ht="11.25">
      <c r="B161" s="195"/>
      <c r="C161" s="196"/>
      <c r="D161" s="191" t="s">
        <v>139</v>
      </c>
      <c r="E161" s="197" t="s">
        <v>32</v>
      </c>
      <c r="F161" s="198" t="s">
        <v>236</v>
      </c>
      <c r="G161" s="196"/>
      <c r="H161" s="199">
        <v>41.86</v>
      </c>
      <c r="I161" s="200"/>
      <c r="J161" s="196"/>
      <c r="K161" s="196"/>
      <c r="L161" s="201"/>
      <c r="M161" s="202"/>
      <c r="N161" s="203"/>
      <c r="O161" s="203"/>
      <c r="P161" s="203"/>
      <c r="Q161" s="203"/>
      <c r="R161" s="203"/>
      <c r="S161" s="203"/>
      <c r="T161" s="204"/>
      <c r="AT161" s="205" t="s">
        <v>139</v>
      </c>
      <c r="AU161" s="205" t="s">
        <v>86</v>
      </c>
      <c r="AV161" s="12" t="s">
        <v>86</v>
      </c>
      <c r="AW161" s="12" t="s">
        <v>39</v>
      </c>
      <c r="AX161" s="12" t="s">
        <v>79</v>
      </c>
      <c r="AY161" s="205" t="s">
        <v>126</v>
      </c>
    </row>
    <row r="162" spans="2:51" s="12" customFormat="1" ht="11.25">
      <c r="B162" s="195"/>
      <c r="C162" s="196"/>
      <c r="D162" s="191" t="s">
        <v>139</v>
      </c>
      <c r="E162" s="197" t="s">
        <v>32</v>
      </c>
      <c r="F162" s="198" t="s">
        <v>237</v>
      </c>
      <c r="G162" s="196"/>
      <c r="H162" s="199">
        <v>318.24</v>
      </c>
      <c r="I162" s="200"/>
      <c r="J162" s="196"/>
      <c r="K162" s="196"/>
      <c r="L162" s="201"/>
      <c r="M162" s="202"/>
      <c r="N162" s="203"/>
      <c r="O162" s="203"/>
      <c r="P162" s="203"/>
      <c r="Q162" s="203"/>
      <c r="R162" s="203"/>
      <c r="S162" s="203"/>
      <c r="T162" s="204"/>
      <c r="AT162" s="205" t="s">
        <v>139</v>
      </c>
      <c r="AU162" s="205" t="s">
        <v>86</v>
      </c>
      <c r="AV162" s="12" t="s">
        <v>86</v>
      </c>
      <c r="AW162" s="12" t="s">
        <v>39</v>
      </c>
      <c r="AX162" s="12" t="s">
        <v>79</v>
      </c>
      <c r="AY162" s="205" t="s">
        <v>126</v>
      </c>
    </row>
    <row r="163" spans="2:51" s="12" customFormat="1" ht="11.25">
      <c r="B163" s="195"/>
      <c r="C163" s="196"/>
      <c r="D163" s="191" t="s">
        <v>139</v>
      </c>
      <c r="E163" s="197" t="s">
        <v>32</v>
      </c>
      <c r="F163" s="198" t="s">
        <v>238</v>
      </c>
      <c r="G163" s="196"/>
      <c r="H163" s="199">
        <v>24</v>
      </c>
      <c r="I163" s="200"/>
      <c r="J163" s="196"/>
      <c r="K163" s="196"/>
      <c r="L163" s="201"/>
      <c r="M163" s="202"/>
      <c r="N163" s="203"/>
      <c r="O163" s="203"/>
      <c r="P163" s="203"/>
      <c r="Q163" s="203"/>
      <c r="R163" s="203"/>
      <c r="S163" s="203"/>
      <c r="T163" s="204"/>
      <c r="AT163" s="205" t="s">
        <v>139</v>
      </c>
      <c r="AU163" s="205" t="s">
        <v>86</v>
      </c>
      <c r="AV163" s="12" t="s">
        <v>86</v>
      </c>
      <c r="AW163" s="12" t="s">
        <v>39</v>
      </c>
      <c r="AX163" s="12" t="s">
        <v>79</v>
      </c>
      <c r="AY163" s="205" t="s">
        <v>126</v>
      </c>
    </row>
    <row r="164" spans="2:65" s="1" customFormat="1" ht="16.5" customHeight="1">
      <c r="B164" s="34"/>
      <c r="C164" s="178" t="s">
        <v>8</v>
      </c>
      <c r="D164" s="178" t="s">
        <v>128</v>
      </c>
      <c r="E164" s="179" t="s">
        <v>239</v>
      </c>
      <c r="F164" s="180" t="s">
        <v>240</v>
      </c>
      <c r="G164" s="181" t="s">
        <v>131</v>
      </c>
      <c r="H164" s="182">
        <v>3043</v>
      </c>
      <c r="I164" s="183"/>
      <c r="J164" s="184">
        <f>ROUND(I164*H164,2)</f>
        <v>0</v>
      </c>
      <c r="K164" s="180" t="s">
        <v>132</v>
      </c>
      <c r="L164" s="38"/>
      <c r="M164" s="185" t="s">
        <v>32</v>
      </c>
      <c r="N164" s="186" t="s">
        <v>50</v>
      </c>
      <c r="O164" s="63"/>
      <c r="P164" s="187">
        <f>O164*H164</f>
        <v>0</v>
      </c>
      <c r="Q164" s="187">
        <v>0</v>
      </c>
      <c r="R164" s="187">
        <f>Q164*H164</f>
        <v>0</v>
      </c>
      <c r="S164" s="187">
        <v>0</v>
      </c>
      <c r="T164" s="188">
        <f>S164*H164</f>
        <v>0</v>
      </c>
      <c r="AR164" s="189" t="s">
        <v>133</v>
      </c>
      <c r="AT164" s="189" t="s">
        <v>128</v>
      </c>
      <c r="AU164" s="189" t="s">
        <v>86</v>
      </c>
      <c r="AY164" s="16" t="s">
        <v>126</v>
      </c>
      <c r="BE164" s="190">
        <f>IF(N164="základní",J164,0)</f>
        <v>0</v>
      </c>
      <c r="BF164" s="190">
        <f>IF(N164="snížená",J164,0)</f>
        <v>0</v>
      </c>
      <c r="BG164" s="190">
        <f>IF(N164="zákl. přenesená",J164,0)</f>
        <v>0</v>
      </c>
      <c r="BH164" s="190">
        <f>IF(N164="sníž. přenesená",J164,0)</f>
        <v>0</v>
      </c>
      <c r="BI164" s="190">
        <f>IF(N164="nulová",J164,0)</f>
        <v>0</v>
      </c>
      <c r="BJ164" s="16" t="s">
        <v>84</v>
      </c>
      <c r="BK164" s="190">
        <f>ROUND(I164*H164,2)</f>
        <v>0</v>
      </c>
      <c r="BL164" s="16" t="s">
        <v>133</v>
      </c>
      <c r="BM164" s="189" t="s">
        <v>241</v>
      </c>
    </row>
    <row r="165" spans="2:47" s="1" customFormat="1" ht="11.25">
      <c r="B165" s="34"/>
      <c r="C165" s="35"/>
      <c r="D165" s="191" t="s">
        <v>135</v>
      </c>
      <c r="E165" s="35"/>
      <c r="F165" s="192" t="s">
        <v>242</v>
      </c>
      <c r="G165" s="35"/>
      <c r="H165" s="35"/>
      <c r="I165" s="102"/>
      <c r="J165" s="35"/>
      <c r="K165" s="35"/>
      <c r="L165" s="38"/>
      <c r="M165" s="193"/>
      <c r="N165" s="63"/>
      <c r="O165" s="63"/>
      <c r="P165" s="63"/>
      <c r="Q165" s="63"/>
      <c r="R165" s="63"/>
      <c r="S165" s="63"/>
      <c r="T165" s="64"/>
      <c r="AT165" s="16" t="s">
        <v>135</v>
      </c>
      <c r="AU165" s="16" t="s">
        <v>86</v>
      </c>
    </row>
    <row r="166" spans="2:51" s="12" customFormat="1" ht="11.25">
      <c r="B166" s="195"/>
      <c r="C166" s="196"/>
      <c r="D166" s="191" t="s">
        <v>139</v>
      </c>
      <c r="E166" s="197" t="s">
        <v>32</v>
      </c>
      <c r="F166" s="198" t="s">
        <v>243</v>
      </c>
      <c r="G166" s="196"/>
      <c r="H166" s="199">
        <v>1348</v>
      </c>
      <c r="I166" s="200"/>
      <c r="J166" s="196"/>
      <c r="K166" s="196"/>
      <c r="L166" s="201"/>
      <c r="M166" s="202"/>
      <c r="N166" s="203"/>
      <c r="O166" s="203"/>
      <c r="P166" s="203"/>
      <c r="Q166" s="203"/>
      <c r="R166" s="203"/>
      <c r="S166" s="203"/>
      <c r="T166" s="204"/>
      <c r="AT166" s="205" t="s">
        <v>139</v>
      </c>
      <c r="AU166" s="205" t="s">
        <v>86</v>
      </c>
      <c r="AV166" s="12" t="s">
        <v>86</v>
      </c>
      <c r="AW166" s="12" t="s">
        <v>39</v>
      </c>
      <c r="AX166" s="12" t="s">
        <v>79</v>
      </c>
      <c r="AY166" s="205" t="s">
        <v>126</v>
      </c>
    </row>
    <row r="167" spans="2:51" s="12" customFormat="1" ht="11.25">
      <c r="B167" s="195"/>
      <c r="C167" s="196"/>
      <c r="D167" s="191" t="s">
        <v>139</v>
      </c>
      <c r="E167" s="197" t="s">
        <v>32</v>
      </c>
      <c r="F167" s="198" t="s">
        <v>244</v>
      </c>
      <c r="G167" s="196"/>
      <c r="H167" s="199">
        <v>1315</v>
      </c>
      <c r="I167" s="200"/>
      <c r="J167" s="196"/>
      <c r="K167" s="196"/>
      <c r="L167" s="201"/>
      <c r="M167" s="202"/>
      <c r="N167" s="203"/>
      <c r="O167" s="203"/>
      <c r="P167" s="203"/>
      <c r="Q167" s="203"/>
      <c r="R167" s="203"/>
      <c r="S167" s="203"/>
      <c r="T167" s="204"/>
      <c r="AT167" s="205" t="s">
        <v>139</v>
      </c>
      <c r="AU167" s="205" t="s">
        <v>86</v>
      </c>
      <c r="AV167" s="12" t="s">
        <v>86</v>
      </c>
      <c r="AW167" s="12" t="s">
        <v>39</v>
      </c>
      <c r="AX167" s="12" t="s">
        <v>79</v>
      </c>
      <c r="AY167" s="205" t="s">
        <v>126</v>
      </c>
    </row>
    <row r="168" spans="2:51" s="12" customFormat="1" ht="11.25">
      <c r="B168" s="195"/>
      <c r="C168" s="196"/>
      <c r="D168" s="191" t="s">
        <v>139</v>
      </c>
      <c r="E168" s="197" t="s">
        <v>32</v>
      </c>
      <c r="F168" s="198" t="s">
        <v>245</v>
      </c>
      <c r="G168" s="196"/>
      <c r="H168" s="199">
        <v>275</v>
      </c>
      <c r="I168" s="200"/>
      <c r="J168" s="196"/>
      <c r="K168" s="196"/>
      <c r="L168" s="201"/>
      <c r="M168" s="202"/>
      <c r="N168" s="203"/>
      <c r="O168" s="203"/>
      <c r="P168" s="203"/>
      <c r="Q168" s="203"/>
      <c r="R168" s="203"/>
      <c r="S168" s="203"/>
      <c r="T168" s="204"/>
      <c r="AT168" s="205" t="s">
        <v>139</v>
      </c>
      <c r="AU168" s="205" t="s">
        <v>86</v>
      </c>
      <c r="AV168" s="12" t="s">
        <v>86</v>
      </c>
      <c r="AW168" s="12" t="s">
        <v>39</v>
      </c>
      <c r="AX168" s="12" t="s">
        <v>79</v>
      </c>
      <c r="AY168" s="205" t="s">
        <v>126</v>
      </c>
    </row>
    <row r="169" spans="2:51" s="12" customFormat="1" ht="11.25">
      <c r="B169" s="195"/>
      <c r="C169" s="196"/>
      <c r="D169" s="191" t="s">
        <v>139</v>
      </c>
      <c r="E169" s="197" t="s">
        <v>32</v>
      </c>
      <c r="F169" s="198" t="s">
        <v>246</v>
      </c>
      <c r="G169" s="196"/>
      <c r="H169" s="199">
        <v>105</v>
      </c>
      <c r="I169" s="200"/>
      <c r="J169" s="196"/>
      <c r="K169" s="196"/>
      <c r="L169" s="201"/>
      <c r="M169" s="202"/>
      <c r="N169" s="203"/>
      <c r="O169" s="203"/>
      <c r="P169" s="203"/>
      <c r="Q169" s="203"/>
      <c r="R169" s="203"/>
      <c r="S169" s="203"/>
      <c r="T169" s="204"/>
      <c r="AT169" s="205" t="s">
        <v>139</v>
      </c>
      <c r="AU169" s="205" t="s">
        <v>86</v>
      </c>
      <c r="AV169" s="12" t="s">
        <v>86</v>
      </c>
      <c r="AW169" s="12" t="s">
        <v>39</v>
      </c>
      <c r="AX169" s="12" t="s">
        <v>79</v>
      </c>
      <c r="AY169" s="205" t="s">
        <v>126</v>
      </c>
    </row>
    <row r="170" spans="2:65" s="1" customFormat="1" ht="16.5" customHeight="1">
      <c r="B170" s="34"/>
      <c r="C170" s="178" t="s">
        <v>247</v>
      </c>
      <c r="D170" s="178" t="s">
        <v>128</v>
      </c>
      <c r="E170" s="179" t="s">
        <v>248</v>
      </c>
      <c r="F170" s="180" t="s">
        <v>249</v>
      </c>
      <c r="G170" s="181" t="s">
        <v>131</v>
      </c>
      <c r="H170" s="182">
        <v>133.42</v>
      </c>
      <c r="I170" s="183"/>
      <c r="J170" s="184">
        <f>ROUND(I170*H170,2)</f>
        <v>0</v>
      </c>
      <c r="K170" s="180" t="s">
        <v>132</v>
      </c>
      <c r="L170" s="38"/>
      <c r="M170" s="185" t="s">
        <v>32</v>
      </c>
      <c r="N170" s="186" t="s">
        <v>50</v>
      </c>
      <c r="O170" s="63"/>
      <c r="P170" s="187">
        <f>O170*H170</f>
        <v>0</v>
      </c>
      <c r="Q170" s="187">
        <v>0.04984</v>
      </c>
      <c r="R170" s="187">
        <f>Q170*H170</f>
        <v>6.649652799999999</v>
      </c>
      <c r="S170" s="187">
        <v>0</v>
      </c>
      <c r="T170" s="188">
        <f>S170*H170</f>
        <v>0</v>
      </c>
      <c r="AR170" s="189" t="s">
        <v>133</v>
      </c>
      <c r="AT170" s="189" t="s">
        <v>128</v>
      </c>
      <c r="AU170" s="189" t="s">
        <v>86</v>
      </c>
      <c r="AY170" s="16" t="s">
        <v>126</v>
      </c>
      <c r="BE170" s="190">
        <f>IF(N170="základní",J170,0)</f>
        <v>0</v>
      </c>
      <c r="BF170" s="190">
        <f>IF(N170="snížená",J170,0)</f>
        <v>0</v>
      </c>
      <c r="BG170" s="190">
        <f>IF(N170="zákl. přenesená",J170,0)</f>
        <v>0</v>
      </c>
      <c r="BH170" s="190">
        <f>IF(N170="sníž. přenesená",J170,0)</f>
        <v>0</v>
      </c>
      <c r="BI170" s="190">
        <f>IF(N170="nulová",J170,0)</f>
        <v>0</v>
      </c>
      <c r="BJ170" s="16" t="s">
        <v>84</v>
      </c>
      <c r="BK170" s="190">
        <f>ROUND(I170*H170,2)</f>
        <v>0</v>
      </c>
      <c r="BL170" s="16" t="s">
        <v>133</v>
      </c>
      <c r="BM170" s="189" t="s">
        <v>250</v>
      </c>
    </row>
    <row r="171" spans="2:47" s="1" customFormat="1" ht="11.25">
      <c r="B171" s="34"/>
      <c r="C171" s="35"/>
      <c r="D171" s="191" t="s">
        <v>135</v>
      </c>
      <c r="E171" s="35"/>
      <c r="F171" s="192" t="s">
        <v>251</v>
      </c>
      <c r="G171" s="35"/>
      <c r="H171" s="35"/>
      <c r="I171" s="102"/>
      <c r="J171" s="35"/>
      <c r="K171" s="35"/>
      <c r="L171" s="38"/>
      <c r="M171" s="193"/>
      <c r="N171" s="63"/>
      <c r="O171" s="63"/>
      <c r="P171" s="63"/>
      <c r="Q171" s="63"/>
      <c r="R171" s="63"/>
      <c r="S171" s="63"/>
      <c r="T171" s="64"/>
      <c r="AT171" s="16" t="s">
        <v>135</v>
      </c>
      <c r="AU171" s="16" t="s">
        <v>86</v>
      </c>
    </row>
    <row r="172" spans="2:47" s="1" customFormat="1" ht="48.75">
      <c r="B172" s="34"/>
      <c r="C172" s="35"/>
      <c r="D172" s="191" t="s">
        <v>137</v>
      </c>
      <c r="E172" s="35"/>
      <c r="F172" s="194" t="s">
        <v>252</v>
      </c>
      <c r="G172" s="35"/>
      <c r="H172" s="35"/>
      <c r="I172" s="102"/>
      <c r="J172" s="35"/>
      <c r="K172" s="35"/>
      <c r="L172" s="38"/>
      <c r="M172" s="193"/>
      <c r="N172" s="63"/>
      <c r="O172" s="63"/>
      <c r="P172" s="63"/>
      <c r="Q172" s="63"/>
      <c r="R172" s="63"/>
      <c r="S172" s="63"/>
      <c r="T172" s="64"/>
      <c r="AT172" s="16" t="s">
        <v>137</v>
      </c>
      <c r="AU172" s="16" t="s">
        <v>86</v>
      </c>
    </row>
    <row r="173" spans="2:51" s="12" customFormat="1" ht="11.25">
      <c r="B173" s="195"/>
      <c r="C173" s="196"/>
      <c r="D173" s="191" t="s">
        <v>139</v>
      </c>
      <c r="E173" s="197" t="s">
        <v>32</v>
      </c>
      <c r="F173" s="198" t="s">
        <v>253</v>
      </c>
      <c r="G173" s="196"/>
      <c r="H173" s="199">
        <v>31.115</v>
      </c>
      <c r="I173" s="200"/>
      <c r="J173" s="196"/>
      <c r="K173" s="196"/>
      <c r="L173" s="201"/>
      <c r="M173" s="202"/>
      <c r="N173" s="203"/>
      <c r="O173" s="203"/>
      <c r="P173" s="203"/>
      <c r="Q173" s="203"/>
      <c r="R173" s="203"/>
      <c r="S173" s="203"/>
      <c r="T173" s="204"/>
      <c r="AT173" s="205" t="s">
        <v>139</v>
      </c>
      <c r="AU173" s="205" t="s">
        <v>86</v>
      </c>
      <c r="AV173" s="12" t="s">
        <v>86</v>
      </c>
      <c r="AW173" s="12" t="s">
        <v>39</v>
      </c>
      <c r="AX173" s="12" t="s">
        <v>79</v>
      </c>
      <c r="AY173" s="205" t="s">
        <v>126</v>
      </c>
    </row>
    <row r="174" spans="2:51" s="12" customFormat="1" ht="11.25">
      <c r="B174" s="195"/>
      <c r="C174" s="196"/>
      <c r="D174" s="191" t="s">
        <v>139</v>
      </c>
      <c r="E174" s="197" t="s">
        <v>32</v>
      </c>
      <c r="F174" s="198" t="s">
        <v>254</v>
      </c>
      <c r="G174" s="196"/>
      <c r="H174" s="199">
        <v>82.305</v>
      </c>
      <c r="I174" s="200"/>
      <c r="J174" s="196"/>
      <c r="K174" s="196"/>
      <c r="L174" s="201"/>
      <c r="M174" s="202"/>
      <c r="N174" s="203"/>
      <c r="O174" s="203"/>
      <c r="P174" s="203"/>
      <c r="Q174" s="203"/>
      <c r="R174" s="203"/>
      <c r="S174" s="203"/>
      <c r="T174" s="204"/>
      <c r="AT174" s="205" t="s">
        <v>139</v>
      </c>
      <c r="AU174" s="205" t="s">
        <v>86</v>
      </c>
      <c r="AV174" s="12" t="s">
        <v>86</v>
      </c>
      <c r="AW174" s="12" t="s">
        <v>39</v>
      </c>
      <c r="AX174" s="12" t="s">
        <v>79</v>
      </c>
      <c r="AY174" s="205" t="s">
        <v>126</v>
      </c>
    </row>
    <row r="175" spans="2:51" s="12" customFormat="1" ht="11.25">
      <c r="B175" s="195"/>
      <c r="C175" s="196"/>
      <c r="D175" s="191" t="s">
        <v>139</v>
      </c>
      <c r="E175" s="197" t="s">
        <v>32</v>
      </c>
      <c r="F175" s="198" t="s">
        <v>255</v>
      </c>
      <c r="G175" s="196"/>
      <c r="H175" s="199">
        <v>20</v>
      </c>
      <c r="I175" s="200"/>
      <c r="J175" s="196"/>
      <c r="K175" s="196"/>
      <c r="L175" s="201"/>
      <c r="M175" s="202"/>
      <c r="N175" s="203"/>
      <c r="O175" s="203"/>
      <c r="P175" s="203"/>
      <c r="Q175" s="203"/>
      <c r="R175" s="203"/>
      <c r="S175" s="203"/>
      <c r="T175" s="204"/>
      <c r="AT175" s="205" t="s">
        <v>139</v>
      </c>
      <c r="AU175" s="205" t="s">
        <v>86</v>
      </c>
      <c r="AV175" s="12" t="s">
        <v>86</v>
      </c>
      <c r="AW175" s="12" t="s">
        <v>39</v>
      </c>
      <c r="AX175" s="12" t="s">
        <v>79</v>
      </c>
      <c r="AY175" s="205" t="s">
        <v>126</v>
      </c>
    </row>
    <row r="176" spans="2:63" s="11" customFormat="1" ht="22.9" customHeight="1">
      <c r="B176" s="162"/>
      <c r="C176" s="163"/>
      <c r="D176" s="164" t="s">
        <v>78</v>
      </c>
      <c r="E176" s="176" t="s">
        <v>189</v>
      </c>
      <c r="F176" s="176" t="s">
        <v>256</v>
      </c>
      <c r="G176" s="163"/>
      <c r="H176" s="163"/>
      <c r="I176" s="166"/>
      <c r="J176" s="177">
        <f>BK176</f>
        <v>0</v>
      </c>
      <c r="K176" s="163"/>
      <c r="L176" s="168"/>
      <c r="M176" s="169"/>
      <c r="N176" s="170"/>
      <c r="O176" s="170"/>
      <c r="P176" s="171">
        <f>SUM(P177:P195)</f>
        <v>0</v>
      </c>
      <c r="Q176" s="170"/>
      <c r="R176" s="171">
        <f>SUM(R177:R195)</f>
        <v>0.0097972</v>
      </c>
      <c r="S176" s="170"/>
      <c r="T176" s="172">
        <f>SUM(T177:T195)</f>
        <v>0</v>
      </c>
      <c r="AR176" s="173" t="s">
        <v>84</v>
      </c>
      <c r="AT176" s="174" t="s">
        <v>78</v>
      </c>
      <c r="AU176" s="174" t="s">
        <v>84</v>
      </c>
      <c r="AY176" s="173" t="s">
        <v>126</v>
      </c>
      <c r="BK176" s="175">
        <f>SUM(BK177:BK195)</f>
        <v>0</v>
      </c>
    </row>
    <row r="177" spans="2:65" s="1" customFormat="1" ht="16.5" customHeight="1">
      <c r="B177" s="34"/>
      <c r="C177" s="178" t="s">
        <v>257</v>
      </c>
      <c r="D177" s="178" t="s">
        <v>128</v>
      </c>
      <c r="E177" s="179" t="s">
        <v>258</v>
      </c>
      <c r="F177" s="180" t="s">
        <v>259</v>
      </c>
      <c r="G177" s="181" t="s">
        <v>131</v>
      </c>
      <c r="H177" s="182">
        <v>10.8</v>
      </c>
      <c r="I177" s="183"/>
      <c r="J177" s="184">
        <f>ROUND(I177*H177,2)</f>
        <v>0</v>
      </c>
      <c r="K177" s="180" t="s">
        <v>132</v>
      </c>
      <c r="L177" s="38"/>
      <c r="M177" s="185" t="s">
        <v>32</v>
      </c>
      <c r="N177" s="186" t="s">
        <v>50</v>
      </c>
      <c r="O177" s="63"/>
      <c r="P177" s="187">
        <f>O177*H177</f>
        <v>0</v>
      </c>
      <c r="Q177" s="187">
        <v>2E-05</v>
      </c>
      <c r="R177" s="187">
        <f>Q177*H177</f>
        <v>0.00021600000000000002</v>
      </c>
      <c r="S177" s="187">
        <v>0</v>
      </c>
      <c r="T177" s="188">
        <f>S177*H177</f>
        <v>0</v>
      </c>
      <c r="AR177" s="189" t="s">
        <v>133</v>
      </c>
      <c r="AT177" s="189" t="s">
        <v>128</v>
      </c>
      <c r="AU177" s="189" t="s">
        <v>86</v>
      </c>
      <c r="AY177" s="16" t="s">
        <v>126</v>
      </c>
      <c r="BE177" s="190">
        <f>IF(N177="základní",J177,0)</f>
        <v>0</v>
      </c>
      <c r="BF177" s="190">
        <f>IF(N177="snížená",J177,0)</f>
        <v>0</v>
      </c>
      <c r="BG177" s="190">
        <f>IF(N177="zákl. přenesená",J177,0)</f>
        <v>0</v>
      </c>
      <c r="BH177" s="190">
        <f>IF(N177="sníž. přenesená",J177,0)</f>
        <v>0</v>
      </c>
      <c r="BI177" s="190">
        <f>IF(N177="nulová",J177,0)</f>
        <v>0</v>
      </c>
      <c r="BJ177" s="16" t="s">
        <v>84</v>
      </c>
      <c r="BK177" s="190">
        <f>ROUND(I177*H177,2)</f>
        <v>0</v>
      </c>
      <c r="BL177" s="16" t="s">
        <v>133</v>
      </c>
      <c r="BM177" s="189" t="s">
        <v>260</v>
      </c>
    </row>
    <row r="178" spans="2:47" s="1" customFormat="1" ht="11.25">
      <c r="B178" s="34"/>
      <c r="C178" s="35"/>
      <c r="D178" s="191" t="s">
        <v>135</v>
      </c>
      <c r="E178" s="35"/>
      <c r="F178" s="192" t="s">
        <v>261</v>
      </c>
      <c r="G178" s="35"/>
      <c r="H178" s="35"/>
      <c r="I178" s="102"/>
      <c r="J178" s="35"/>
      <c r="K178" s="35"/>
      <c r="L178" s="38"/>
      <c r="M178" s="193"/>
      <c r="N178" s="63"/>
      <c r="O178" s="63"/>
      <c r="P178" s="63"/>
      <c r="Q178" s="63"/>
      <c r="R178" s="63"/>
      <c r="S178" s="63"/>
      <c r="T178" s="64"/>
      <c r="AT178" s="16" t="s">
        <v>135</v>
      </c>
      <c r="AU178" s="16" t="s">
        <v>86</v>
      </c>
    </row>
    <row r="179" spans="2:47" s="1" customFormat="1" ht="185.25">
      <c r="B179" s="34"/>
      <c r="C179" s="35"/>
      <c r="D179" s="191" t="s">
        <v>137</v>
      </c>
      <c r="E179" s="35"/>
      <c r="F179" s="194" t="s">
        <v>262</v>
      </c>
      <c r="G179" s="35"/>
      <c r="H179" s="35"/>
      <c r="I179" s="102"/>
      <c r="J179" s="35"/>
      <c r="K179" s="35"/>
      <c r="L179" s="38"/>
      <c r="M179" s="193"/>
      <c r="N179" s="63"/>
      <c r="O179" s="63"/>
      <c r="P179" s="63"/>
      <c r="Q179" s="63"/>
      <c r="R179" s="63"/>
      <c r="S179" s="63"/>
      <c r="T179" s="64"/>
      <c r="AT179" s="16" t="s">
        <v>137</v>
      </c>
      <c r="AU179" s="16" t="s">
        <v>86</v>
      </c>
    </row>
    <row r="180" spans="2:51" s="12" customFormat="1" ht="11.25">
      <c r="B180" s="195"/>
      <c r="C180" s="196"/>
      <c r="D180" s="191" t="s">
        <v>139</v>
      </c>
      <c r="E180" s="197" t="s">
        <v>32</v>
      </c>
      <c r="F180" s="198" t="s">
        <v>232</v>
      </c>
      <c r="G180" s="196"/>
      <c r="H180" s="199">
        <v>0.7</v>
      </c>
      <c r="I180" s="200"/>
      <c r="J180" s="196"/>
      <c r="K180" s="196"/>
      <c r="L180" s="201"/>
      <c r="M180" s="202"/>
      <c r="N180" s="203"/>
      <c r="O180" s="203"/>
      <c r="P180" s="203"/>
      <c r="Q180" s="203"/>
      <c r="R180" s="203"/>
      <c r="S180" s="203"/>
      <c r="T180" s="204"/>
      <c r="AT180" s="205" t="s">
        <v>139</v>
      </c>
      <c r="AU180" s="205" t="s">
        <v>86</v>
      </c>
      <c r="AV180" s="12" t="s">
        <v>86</v>
      </c>
      <c r="AW180" s="12" t="s">
        <v>39</v>
      </c>
      <c r="AX180" s="12" t="s">
        <v>79</v>
      </c>
      <c r="AY180" s="205" t="s">
        <v>126</v>
      </c>
    </row>
    <row r="181" spans="2:51" s="12" customFormat="1" ht="11.25">
      <c r="B181" s="195"/>
      <c r="C181" s="196"/>
      <c r="D181" s="191" t="s">
        <v>139</v>
      </c>
      <c r="E181" s="197" t="s">
        <v>32</v>
      </c>
      <c r="F181" s="198" t="s">
        <v>233</v>
      </c>
      <c r="G181" s="196"/>
      <c r="H181" s="199">
        <v>1</v>
      </c>
      <c r="I181" s="200"/>
      <c r="J181" s="196"/>
      <c r="K181" s="196"/>
      <c r="L181" s="201"/>
      <c r="M181" s="202"/>
      <c r="N181" s="203"/>
      <c r="O181" s="203"/>
      <c r="P181" s="203"/>
      <c r="Q181" s="203"/>
      <c r="R181" s="203"/>
      <c r="S181" s="203"/>
      <c r="T181" s="204"/>
      <c r="AT181" s="205" t="s">
        <v>139</v>
      </c>
      <c r="AU181" s="205" t="s">
        <v>86</v>
      </c>
      <c r="AV181" s="12" t="s">
        <v>86</v>
      </c>
      <c r="AW181" s="12" t="s">
        <v>39</v>
      </c>
      <c r="AX181" s="12" t="s">
        <v>79</v>
      </c>
      <c r="AY181" s="205" t="s">
        <v>126</v>
      </c>
    </row>
    <row r="182" spans="2:51" s="12" customFormat="1" ht="11.25">
      <c r="B182" s="195"/>
      <c r="C182" s="196"/>
      <c r="D182" s="191" t="s">
        <v>139</v>
      </c>
      <c r="E182" s="197" t="s">
        <v>32</v>
      </c>
      <c r="F182" s="198" t="s">
        <v>234</v>
      </c>
      <c r="G182" s="196"/>
      <c r="H182" s="199">
        <v>9.1</v>
      </c>
      <c r="I182" s="200"/>
      <c r="J182" s="196"/>
      <c r="K182" s="196"/>
      <c r="L182" s="201"/>
      <c r="M182" s="202"/>
      <c r="N182" s="203"/>
      <c r="O182" s="203"/>
      <c r="P182" s="203"/>
      <c r="Q182" s="203"/>
      <c r="R182" s="203"/>
      <c r="S182" s="203"/>
      <c r="T182" s="204"/>
      <c r="AT182" s="205" t="s">
        <v>139</v>
      </c>
      <c r="AU182" s="205" t="s">
        <v>86</v>
      </c>
      <c r="AV182" s="12" t="s">
        <v>86</v>
      </c>
      <c r="AW182" s="12" t="s">
        <v>39</v>
      </c>
      <c r="AX182" s="12" t="s">
        <v>79</v>
      </c>
      <c r="AY182" s="205" t="s">
        <v>126</v>
      </c>
    </row>
    <row r="183" spans="2:65" s="1" customFormat="1" ht="16.5" customHeight="1">
      <c r="B183" s="34"/>
      <c r="C183" s="178" t="s">
        <v>263</v>
      </c>
      <c r="D183" s="178" t="s">
        <v>128</v>
      </c>
      <c r="E183" s="179" t="s">
        <v>264</v>
      </c>
      <c r="F183" s="180" t="s">
        <v>265</v>
      </c>
      <c r="G183" s="181" t="s">
        <v>131</v>
      </c>
      <c r="H183" s="182">
        <v>100.18</v>
      </c>
      <c r="I183" s="183"/>
      <c r="J183" s="184">
        <f>ROUND(I183*H183,2)</f>
        <v>0</v>
      </c>
      <c r="K183" s="180" t="s">
        <v>132</v>
      </c>
      <c r="L183" s="38"/>
      <c r="M183" s="185" t="s">
        <v>32</v>
      </c>
      <c r="N183" s="186" t="s">
        <v>50</v>
      </c>
      <c r="O183" s="63"/>
      <c r="P183" s="187">
        <f>O183*H183</f>
        <v>0</v>
      </c>
      <c r="Q183" s="187">
        <v>2E-05</v>
      </c>
      <c r="R183" s="187">
        <f>Q183*H183</f>
        <v>0.0020036000000000003</v>
      </c>
      <c r="S183" s="187">
        <v>0</v>
      </c>
      <c r="T183" s="188">
        <f>S183*H183</f>
        <v>0</v>
      </c>
      <c r="AR183" s="189" t="s">
        <v>133</v>
      </c>
      <c r="AT183" s="189" t="s">
        <v>128</v>
      </c>
      <c r="AU183" s="189" t="s">
        <v>86</v>
      </c>
      <c r="AY183" s="16" t="s">
        <v>126</v>
      </c>
      <c r="BE183" s="190">
        <f>IF(N183="základní",J183,0)</f>
        <v>0</v>
      </c>
      <c r="BF183" s="190">
        <f>IF(N183="snížená",J183,0)</f>
        <v>0</v>
      </c>
      <c r="BG183" s="190">
        <f>IF(N183="zákl. přenesená",J183,0)</f>
        <v>0</v>
      </c>
      <c r="BH183" s="190">
        <f>IF(N183="sníž. přenesená",J183,0)</f>
        <v>0</v>
      </c>
      <c r="BI183" s="190">
        <f>IF(N183="nulová",J183,0)</f>
        <v>0</v>
      </c>
      <c r="BJ183" s="16" t="s">
        <v>84</v>
      </c>
      <c r="BK183" s="190">
        <f>ROUND(I183*H183,2)</f>
        <v>0</v>
      </c>
      <c r="BL183" s="16" t="s">
        <v>133</v>
      </c>
      <c r="BM183" s="189" t="s">
        <v>266</v>
      </c>
    </row>
    <row r="184" spans="2:47" s="1" customFormat="1" ht="11.25">
      <c r="B184" s="34"/>
      <c r="C184" s="35"/>
      <c r="D184" s="191" t="s">
        <v>135</v>
      </c>
      <c r="E184" s="35"/>
      <c r="F184" s="192" t="s">
        <v>267</v>
      </c>
      <c r="G184" s="35"/>
      <c r="H184" s="35"/>
      <c r="I184" s="102"/>
      <c r="J184" s="35"/>
      <c r="K184" s="35"/>
      <c r="L184" s="38"/>
      <c r="M184" s="193"/>
      <c r="N184" s="63"/>
      <c r="O184" s="63"/>
      <c r="P184" s="63"/>
      <c r="Q184" s="63"/>
      <c r="R184" s="63"/>
      <c r="S184" s="63"/>
      <c r="T184" s="64"/>
      <c r="AT184" s="16" t="s">
        <v>135</v>
      </c>
      <c r="AU184" s="16" t="s">
        <v>86</v>
      </c>
    </row>
    <row r="185" spans="2:47" s="1" customFormat="1" ht="185.25">
      <c r="B185" s="34"/>
      <c r="C185" s="35"/>
      <c r="D185" s="191" t="s">
        <v>137</v>
      </c>
      <c r="E185" s="35"/>
      <c r="F185" s="194" t="s">
        <v>262</v>
      </c>
      <c r="G185" s="35"/>
      <c r="H185" s="35"/>
      <c r="I185" s="102"/>
      <c r="J185" s="35"/>
      <c r="K185" s="35"/>
      <c r="L185" s="38"/>
      <c r="M185" s="193"/>
      <c r="N185" s="63"/>
      <c r="O185" s="63"/>
      <c r="P185" s="63"/>
      <c r="Q185" s="63"/>
      <c r="R185" s="63"/>
      <c r="S185" s="63"/>
      <c r="T185" s="64"/>
      <c r="AT185" s="16" t="s">
        <v>137</v>
      </c>
      <c r="AU185" s="16" t="s">
        <v>86</v>
      </c>
    </row>
    <row r="186" spans="2:51" s="12" customFormat="1" ht="11.25">
      <c r="B186" s="195"/>
      <c r="C186" s="196"/>
      <c r="D186" s="191" t="s">
        <v>139</v>
      </c>
      <c r="E186" s="197" t="s">
        <v>32</v>
      </c>
      <c r="F186" s="198" t="s">
        <v>235</v>
      </c>
      <c r="G186" s="196"/>
      <c r="H186" s="199">
        <v>58.32</v>
      </c>
      <c r="I186" s="200"/>
      <c r="J186" s="196"/>
      <c r="K186" s="196"/>
      <c r="L186" s="201"/>
      <c r="M186" s="202"/>
      <c r="N186" s="203"/>
      <c r="O186" s="203"/>
      <c r="P186" s="203"/>
      <c r="Q186" s="203"/>
      <c r="R186" s="203"/>
      <c r="S186" s="203"/>
      <c r="T186" s="204"/>
      <c r="AT186" s="205" t="s">
        <v>139</v>
      </c>
      <c r="AU186" s="205" t="s">
        <v>86</v>
      </c>
      <c r="AV186" s="12" t="s">
        <v>86</v>
      </c>
      <c r="AW186" s="12" t="s">
        <v>39</v>
      </c>
      <c r="AX186" s="12" t="s">
        <v>79</v>
      </c>
      <c r="AY186" s="205" t="s">
        <v>126</v>
      </c>
    </row>
    <row r="187" spans="2:51" s="12" customFormat="1" ht="11.25">
      <c r="B187" s="195"/>
      <c r="C187" s="196"/>
      <c r="D187" s="191" t="s">
        <v>139</v>
      </c>
      <c r="E187" s="197" t="s">
        <v>32</v>
      </c>
      <c r="F187" s="198" t="s">
        <v>236</v>
      </c>
      <c r="G187" s="196"/>
      <c r="H187" s="199">
        <v>41.86</v>
      </c>
      <c r="I187" s="200"/>
      <c r="J187" s="196"/>
      <c r="K187" s="196"/>
      <c r="L187" s="201"/>
      <c r="M187" s="202"/>
      <c r="N187" s="203"/>
      <c r="O187" s="203"/>
      <c r="P187" s="203"/>
      <c r="Q187" s="203"/>
      <c r="R187" s="203"/>
      <c r="S187" s="203"/>
      <c r="T187" s="204"/>
      <c r="AT187" s="205" t="s">
        <v>139</v>
      </c>
      <c r="AU187" s="205" t="s">
        <v>86</v>
      </c>
      <c r="AV187" s="12" t="s">
        <v>86</v>
      </c>
      <c r="AW187" s="12" t="s">
        <v>39</v>
      </c>
      <c r="AX187" s="12" t="s">
        <v>79</v>
      </c>
      <c r="AY187" s="205" t="s">
        <v>126</v>
      </c>
    </row>
    <row r="188" spans="2:65" s="1" customFormat="1" ht="16.5" customHeight="1">
      <c r="B188" s="34"/>
      <c r="C188" s="178" t="s">
        <v>268</v>
      </c>
      <c r="D188" s="178" t="s">
        <v>128</v>
      </c>
      <c r="E188" s="179" t="s">
        <v>269</v>
      </c>
      <c r="F188" s="180" t="s">
        <v>270</v>
      </c>
      <c r="G188" s="181" t="s">
        <v>131</v>
      </c>
      <c r="H188" s="182">
        <v>378.88</v>
      </c>
      <c r="I188" s="183"/>
      <c r="J188" s="184">
        <f>ROUND(I188*H188,2)</f>
        <v>0</v>
      </c>
      <c r="K188" s="180" t="s">
        <v>132</v>
      </c>
      <c r="L188" s="38"/>
      <c r="M188" s="185" t="s">
        <v>32</v>
      </c>
      <c r="N188" s="186" t="s">
        <v>50</v>
      </c>
      <c r="O188" s="63"/>
      <c r="P188" s="187">
        <f>O188*H188</f>
        <v>0</v>
      </c>
      <c r="Q188" s="187">
        <v>2E-05</v>
      </c>
      <c r="R188" s="187">
        <f>Q188*H188</f>
        <v>0.0075776</v>
      </c>
      <c r="S188" s="187">
        <v>0</v>
      </c>
      <c r="T188" s="188">
        <f>S188*H188</f>
        <v>0</v>
      </c>
      <c r="AR188" s="189" t="s">
        <v>133</v>
      </c>
      <c r="AT188" s="189" t="s">
        <v>128</v>
      </c>
      <c r="AU188" s="189" t="s">
        <v>86</v>
      </c>
      <c r="AY188" s="16" t="s">
        <v>126</v>
      </c>
      <c r="BE188" s="190">
        <f>IF(N188="základní",J188,0)</f>
        <v>0</v>
      </c>
      <c r="BF188" s="190">
        <f>IF(N188="snížená",J188,0)</f>
        <v>0</v>
      </c>
      <c r="BG188" s="190">
        <f>IF(N188="zákl. přenesená",J188,0)</f>
        <v>0</v>
      </c>
      <c r="BH188" s="190">
        <f>IF(N188="sníž. přenesená",J188,0)</f>
        <v>0</v>
      </c>
      <c r="BI188" s="190">
        <f>IF(N188="nulová",J188,0)</f>
        <v>0</v>
      </c>
      <c r="BJ188" s="16" t="s">
        <v>84</v>
      </c>
      <c r="BK188" s="190">
        <f>ROUND(I188*H188,2)</f>
        <v>0</v>
      </c>
      <c r="BL188" s="16" t="s">
        <v>133</v>
      </c>
      <c r="BM188" s="189" t="s">
        <v>271</v>
      </c>
    </row>
    <row r="189" spans="2:47" s="1" customFormat="1" ht="11.25">
      <c r="B189" s="34"/>
      <c r="C189" s="35"/>
      <c r="D189" s="191" t="s">
        <v>135</v>
      </c>
      <c r="E189" s="35"/>
      <c r="F189" s="192" t="s">
        <v>272</v>
      </c>
      <c r="G189" s="35"/>
      <c r="H189" s="35"/>
      <c r="I189" s="102"/>
      <c r="J189" s="35"/>
      <c r="K189" s="35"/>
      <c r="L189" s="38"/>
      <c r="M189" s="193"/>
      <c r="N189" s="63"/>
      <c r="O189" s="63"/>
      <c r="P189" s="63"/>
      <c r="Q189" s="63"/>
      <c r="R189" s="63"/>
      <c r="S189" s="63"/>
      <c r="T189" s="64"/>
      <c r="AT189" s="16" t="s">
        <v>135</v>
      </c>
      <c r="AU189" s="16" t="s">
        <v>86</v>
      </c>
    </row>
    <row r="190" spans="2:47" s="1" customFormat="1" ht="185.25">
      <c r="B190" s="34"/>
      <c r="C190" s="35"/>
      <c r="D190" s="191" t="s">
        <v>137</v>
      </c>
      <c r="E190" s="35"/>
      <c r="F190" s="194" t="s">
        <v>262</v>
      </c>
      <c r="G190" s="35"/>
      <c r="H190" s="35"/>
      <c r="I190" s="102"/>
      <c r="J190" s="35"/>
      <c r="K190" s="35"/>
      <c r="L190" s="38"/>
      <c r="M190" s="193"/>
      <c r="N190" s="63"/>
      <c r="O190" s="63"/>
      <c r="P190" s="63"/>
      <c r="Q190" s="63"/>
      <c r="R190" s="63"/>
      <c r="S190" s="63"/>
      <c r="T190" s="64"/>
      <c r="AT190" s="16" t="s">
        <v>137</v>
      </c>
      <c r="AU190" s="16" t="s">
        <v>86</v>
      </c>
    </row>
    <row r="191" spans="2:51" s="12" customFormat="1" ht="11.25">
      <c r="B191" s="195"/>
      <c r="C191" s="196"/>
      <c r="D191" s="191" t="s">
        <v>139</v>
      </c>
      <c r="E191" s="197" t="s">
        <v>32</v>
      </c>
      <c r="F191" s="198" t="s">
        <v>229</v>
      </c>
      <c r="G191" s="196"/>
      <c r="H191" s="199">
        <v>12</v>
      </c>
      <c r="I191" s="200"/>
      <c r="J191" s="196"/>
      <c r="K191" s="196"/>
      <c r="L191" s="201"/>
      <c r="M191" s="202"/>
      <c r="N191" s="203"/>
      <c r="O191" s="203"/>
      <c r="P191" s="203"/>
      <c r="Q191" s="203"/>
      <c r="R191" s="203"/>
      <c r="S191" s="203"/>
      <c r="T191" s="204"/>
      <c r="AT191" s="205" t="s">
        <v>139</v>
      </c>
      <c r="AU191" s="205" t="s">
        <v>86</v>
      </c>
      <c r="AV191" s="12" t="s">
        <v>86</v>
      </c>
      <c r="AW191" s="12" t="s">
        <v>39</v>
      </c>
      <c r="AX191" s="12" t="s">
        <v>79</v>
      </c>
      <c r="AY191" s="205" t="s">
        <v>126</v>
      </c>
    </row>
    <row r="192" spans="2:51" s="12" customFormat="1" ht="11.25">
      <c r="B192" s="195"/>
      <c r="C192" s="196"/>
      <c r="D192" s="191" t="s">
        <v>139</v>
      </c>
      <c r="E192" s="197" t="s">
        <v>32</v>
      </c>
      <c r="F192" s="198" t="s">
        <v>230</v>
      </c>
      <c r="G192" s="196"/>
      <c r="H192" s="199">
        <v>16.94</v>
      </c>
      <c r="I192" s="200"/>
      <c r="J192" s="196"/>
      <c r="K192" s="196"/>
      <c r="L192" s="201"/>
      <c r="M192" s="202"/>
      <c r="N192" s="203"/>
      <c r="O192" s="203"/>
      <c r="P192" s="203"/>
      <c r="Q192" s="203"/>
      <c r="R192" s="203"/>
      <c r="S192" s="203"/>
      <c r="T192" s="204"/>
      <c r="AT192" s="205" t="s">
        <v>139</v>
      </c>
      <c r="AU192" s="205" t="s">
        <v>86</v>
      </c>
      <c r="AV192" s="12" t="s">
        <v>86</v>
      </c>
      <c r="AW192" s="12" t="s">
        <v>39</v>
      </c>
      <c r="AX192" s="12" t="s">
        <v>79</v>
      </c>
      <c r="AY192" s="205" t="s">
        <v>126</v>
      </c>
    </row>
    <row r="193" spans="2:51" s="12" customFormat="1" ht="11.25">
      <c r="B193" s="195"/>
      <c r="C193" s="196"/>
      <c r="D193" s="191" t="s">
        <v>139</v>
      </c>
      <c r="E193" s="197" t="s">
        <v>32</v>
      </c>
      <c r="F193" s="198" t="s">
        <v>231</v>
      </c>
      <c r="G193" s="196"/>
      <c r="H193" s="199">
        <v>7.7</v>
      </c>
      <c r="I193" s="200"/>
      <c r="J193" s="196"/>
      <c r="K193" s="196"/>
      <c r="L193" s="201"/>
      <c r="M193" s="202"/>
      <c r="N193" s="203"/>
      <c r="O193" s="203"/>
      <c r="P193" s="203"/>
      <c r="Q193" s="203"/>
      <c r="R193" s="203"/>
      <c r="S193" s="203"/>
      <c r="T193" s="204"/>
      <c r="AT193" s="205" t="s">
        <v>139</v>
      </c>
      <c r="AU193" s="205" t="s">
        <v>86</v>
      </c>
      <c r="AV193" s="12" t="s">
        <v>86</v>
      </c>
      <c r="AW193" s="12" t="s">
        <v>39</v>
      </c>
      <c r="AX193" s="12" t="s">
        <v>79</v>
      </c>
      <c r="AY193" s="205" t="s">
        <v>126</v>
      </c>
    </row>
    <row r="194" spans="2:51" s="12" customFormat="1" ht="11.25">
      <c r="B194" s="195"/>
      <c r="C194" s="196"/>
      <c r="D194" s="191" t="s">
        <v>139</v>
      </c>
      <c r="E194" s="197" t="s">
        <v>32</v>
      </c>
      <c r="F194" s="198" t="s">
        <v>237</v>
      </c>
      <c r="G194" s="196"/>
      <c r="H194" s="199">
        <v>318.24</v>
      </c>
      <c r="I194" s="200"/>
      <c r="J194" s="196"/>
      <c r="K194" s="196"/>
      <c r="L194" s="201"/>
      <c r="M194" s="202"/>
      <c r="N194" s="203"/>
      <c r="O194" s="203"/>
      <c r="P194" s="203"/>
      <c r="Q194" s="203"/>
      <c r="R194" s="203"/>
      <c r="S194" s="203"/>
      <c r="T194" s="204"/>
      <c r="AT194" s="205" t="s">
        <v>139</v>
      </c>
      <c r="AU194" s="205" t="s">
        <v>86</v>
      </c>
      <c r="AV194" s="12" t="s">
        <v>86</v>
      </c>
      <c r="AW194" s="12" t="s">
        <v>39</v>
      </c>
      <c r="AX194" s="12" t="s">
        <v>79</v>
      </c>
      <c r="AY194" s="205" t="s">
        <v>126</v>
      </c>
    </row>
    <row r="195" spans="2:51" s="12" customFormat="1" ht="11.25">
      <c r="B195" s="195"/>
      <c r="C195" s="196"/>
      <c r="D195" s="191" t="s">
        <v>139</v>
      </c>
      <c r="E195" s="197" t="s">
        <v>32</v>
      </c>
      <c r="F195" s="198" t="s">
        <v>238</v>
      </c>
      <c r="G195" s="196"/>
      <c r="H195" s="199">
        <v>24</v>
      </c>
      <c r="I195" s="200"/>
      <c r="J195" s="196"/>
      <c r="K195" s="196"/>
      <c r="L195" s="201"/>
      <c r="M195" s="202"/>
      <c r="N195" s="203"/>
      <c r="O195" s="203"/>
      <c r="P195" s="203"/>
      <c r="Q195" s="203"/>
      <c r="R195" s="203"/>
      <c r="S195" s="203"/>
      <c r="T195" s="204"/>
      <c r="AT195" s="205" t="s">
        <v>139</v>
      </c>
      <c r="AU195" s="205" t="s">
        <v>86</v>
      </c>
      <c r="AV195" s="12" t="s">
        <v>86</v>
      </c>
      <c r="AW195" s="12" t="s">
        <v>39</v>
      </c>
      <c r="AX195" s="12" t="s">
        <v>79</v>
      </c>
      <c r="AY195" s="205" t="s">
        <v>126</v>
      </c>
    </row>
    <row r="196" spans="2:63" s="11" customFormat="1" ht="22.9" customHeight="1">
      <c r="B196" s="162"/>
      <c r="C196" s="163"/>
      <c r="D196" s="164" t="s">
        <v>78</v>
      </c>
      <c r="E196" s="176" t="s">
        <v>273</v>
      </c>
      <c r="F196" s="176" t="s">
        <v>274</v>
      </c>
      <c r="G196" s="163"/>
      <c r="H196" s="163"/>
      <c r="I196" s="166"/>
      <c r="J196" s="177">
        <f>BK196</f>
        <v>0</v>
      </c>
      <c r="K196" s="163"/>
      <c r="L196" s="168"/>
      <c r="M196" s="169"/>
      <c r="N196" s="170"/>
      <c r="O196" s="170"/>
      <c r="P196" s="171">
        <f>SUM(P197:P268)</f>
        <v>0</v>
      </c>
      <c r="Q196" s="170"/>
      <c r="R196" s="171">
        <f>SUM(R197:R268)</f>
        <v>0.0164388</v>
      </c>
      <c r="S196" s="170"/>
      <c r="T196" s="172">
        <f>SUM(T197:T268)</f>
        <v>0</v>
      </c>
      <c r="AR196" s="173" t="s">
        <v>84</v>
      </c>
      <c r="AT196" s="174" t="s">
        <v>78</v>
      </c>
      <c r="AU196" s="174" t="s">
        <v>84</v>
      </c>
      <c r="AY196" s="173" t="s">
        <v>126</v>
      </c>
      <c r="BK196" s="175">
        <f>SUM(BK197:BK268)</f>
        <v>0</v>
      </c>
    </row>
    <row r="197" spans="2:65" s="1" customFormat="1" ht="16.5" customHeight="1">
      <c r="B197" s="34"/>
      <c r="C197" s="178" t="s">
        <v>275</v>
      </c>
      <c r="D197" s="178" t="s">
        <v>128</v>
      </c>
      <c r="E197" s="179" t="s">
        <v>276</v>
      </c>
      <c r="F197" s="180" t="s">
        <v>277</v>
      </c>
      <c r="G197" s="181" t="s">
        <v>131</v>
      </c>
      <c r="H197" s="182">
        <v>3132.745</v>
      </c>
      <c r="I197" s="183"/>
      <c r="J197" s="184">
        <f>ROUND(I197*H197,2)</f>
        <v>0</v>
      </c>
      <c r="K197" s="180" t="s">
        <v>132</v>
      </c>
      <c r="L197" s="38"/>
      <c r="M197" s="185" t="s">
        <v>32</v>
      </c>
      <c r="N197" s="186" t="s">
        <v>50</v>
      </c>
      <c r="O197" s="63"/>
      <c r="P197" s="187">
        <f>O197*H197</f>
        <v>0</v>
      </c>
      <c r="Q197" s="187">
        <v>0</v>
      </c>
      <c r="R197" s="187">
        <f>Q197*H197</f>
        <v>0</v>
      </c>
      <c r="S197" s="187">
        <v>0</v>
      </c>
      <c r="T197" s="188">
        <f>S197*H197</f>
        <v>0</v>
      </c>
      <c r="AR197" s="189" t="s">
        <v>133</v>
      </c>
      <c r="AT197" s="189" t="s">
        <v>128</v>
      </c>
      <c r="AU197" s="189" t="s">
        <v>86</v>
      </c>
      <c r="AY197" s="16" t="s">
        <v>126</v>
      </c>
      <c r="BE197" s="190">
        <f>IF(N197="základní",J197,0)</f>
        <v>0</v>
      </c>
      <c r="BF197" s="190">
        <f>IF(N197="snížená",J197,0)</f>
        <v>0</v>
      </c>
      <c r="BG197" s="190">
        <f>IF(N197="zákl. přenesená",J197,0)</f>
        <v>0</v>
      </c>
      <c r="BH197" s="190">
        <f>IF(N197="sníž. přenesená",J197,0)</f>
        <v>0</v>
      </c>
      <c r="BI197" s="190">
        <f>IF(N197="nulová",J197,0)</f>
        <v>0</v>
      </c>
      <c r="BJ197" s="16" t="s">
        <v>84</v>
      </c>
      <c r="BK197" s="190">
        <f>ROUND(I197*H197,2)</f>
        <v>0</v>
      </c>
      <c r="BL197" s="16" t="s">
        <v>133</v>
      </c>
      <c r="BM197" s="189" t="s">
        <v>278</v>
      </c>
    </row>
    <row r="198" spans="2:47" s="1" customFormat="1" ht="19.5">
      <c r="B198" s="34"/>
      <c r="C198" s="35"/>
      <c r="D198" s="191" t="s">
        <v>135</v>
      </c>
      <c r="E198" s="35"/>
      <c r="F198" s="192" t="s">
        <v>279</v>
      </c>
      <c r="G198" s="35"/>
      <c r="H198" s="35"/>
      <c r="I198" s="102"/>
      <c r="J198" s="35"/>
      <c r="K198" s="35"/>
      <c r="L198" s="38"/>
      <c r="M198" s="193"/>
      <c r="N198" s="63"/>
      <c r="O198" s="63"/>
      <c r="P198" s="63"/>
      <c r="Q198" s="63"/>
      <c r="R198" s="63"/>
      <c r="S198" s="63"/>
      <c r="T198" s="64"/>
      <c r="AT198" s="16" t="s">
        <v>135</v>
      </c>
      <c r="AU198" s="16" t="s">
        <v>86</v>
      </c>
    </row>
    <row r="199" spans="2:47" s="1" customFormat="1" ht="58.5">
      <c r="B199" s="34"/>
      <c r="C199" s="35"/>
      <c r="D199" s="191" t="s">
        <v>137</v>
      </c>
      <c r="E199" s="35"/>
      <c r="F199" s="194" t="s">
        <v>280</v>
      </c>
      <c r="G199" s="35"/>
      <c r="H199" s="35"/>
      <c r="I199" s="102"/>
      <c r="J199" s="35"/>
      <c r="K199" s="35"/>
      <c r="L199" s="38"/>
      <c r="M199" s="193"/>
      <c r="N199" s="63"/>
      <c r="O199" s="63"/>
      <c r="P199" s="63"/>
      <c r="Q199" s="63"/>
      <c r="R199" s="63"/>
      <c r="S199" s="63"/>
      <c r="T199" s="64"/>
      <c r="AT199" s="16" t="s">
        <v>137</v>
      </c>
      <c r="AU199" s="16" t="s">
        <v>86</v>
      </c>
    </row>
    <row r="200" spans="2:51" s="12" customFormat="1" ht="11.25">
      <c r="B200" s="195"/>
      <c r="C200" s="196"/>
      <c r="D200" s="191" t="s">
        <v>139</v>
      </c>
      <c r="E200" s="197" t="s">
        <v>32</v>
      </c>
      <c r="F200" s="198" t="s">
        <v>281</v>
      </c>
      <c r="G200" s="196"/>
      <c r="H200" s="199">
        <v>1211.315</v>
      </c>
      <c r="I200" s="200"/>
      <c r="J200" s="196"/>
      <c r="K200" s="196"/>
      <c r="L200" s="201"/>
      <c r="M200" s="202"/>
      <c r="N200" s="203"/>
      <c r="O200" s="203"/>
      <c r="P200" s="203"/>
      <c r="Q200" s="203"/>
      <c r="R200" s="203"/>
      <c r="S200" s="203"/>
      <c r="T200" s="204"/>
      <c r="AT200" s="205" t="s">
        <v>139</v>
      </c>
      <c r="AU200" s="205" t="s">
        <v>86</v>
      </c>
      <c r="AV200" s="12" t="s">
        <v>86</v>
      </c>
      <c r="AW200" s="12" t="s">
        <v>39</v>
      </c>
      <c r="AX200" s="12" t="s">
        <v>79</v>
      </c>
      <c r="AY200" s="205" t="s">
        <v>126</v>
      </c>
    </row>
    <row r="201" spans="2:51" s="12" customFormat="1" ht="11.25">
      <c r="B201" s="195"/>
      <c r="C201" s="196"/>
      <c r="D201" s="191" t="s">
        <v>139</v>
      </c>
      <c r="E201" s="197" t="s">
        <v>32</v>
      </c>
      <c r="F201" s="198" t="s">
        <v>282</v>
      </c>
      <c r="G201" s="196"/>
      <c r="H201" s="199">
        <v>1142.75</v>
      </c>
      <c r="I201" s="200"/>
      <c r="J201" s="196"/>
      <c r="K201" s="196"/>
      <c r="L201" s="201"/>
      <c r="M201" s="202"/>
      <c r="N201" s="203"/>
      <c r="O201" s="203"/>
      <c r="P201" s="203"/>
      <c r="Q201" s="203"/>
      <c r="R201" s="203"/>
      <c r="S201" s="203"/>
      <c r="T201" s="204"/>
      <c r="AT201" s="205" t="s">
        <v>139</v>
      </c>
      <c r="AU201" s="205" t="s">
        <v>86</v>
      </c>
      <c r="AV201" s="12" t="s">
        <v>86</v>
      </c>
      <c r="AW201" s="12" t="s">
        <v>39</v>
      </c>
      <c r="AX201" s="12" t="s">
        <v>79</v>
      </c>
      <c r="AY201" s="205" t="s">
        <v>126</v>
      </c>
    </row>
    <row r="202" spans="2:51" s="12" customFormat="1" ht="11.25">
      <c r="B202" s="195"/>
      <c r="C202" s="196"/>
      <c r="D202" s="191" t="s">
        <v>139</v>
      </c>
      <c r="E202" s="197" t="s">
        <v>32</v>
      </c>
      <c r="F202" s="198" t="s">
        <v>283</v>
      </c>
      <c r="G202" s="196"/>
      <c r="H202" s="199">
        <v>378</v>
      </c>
      <c r="I202" s="200"/>
      <c r="J202" s="196"/>
      <c r="K202" s="196"/>
      <c r="L202" s="201"/>
      <c r="M202" s="202"/>
      <c r="N202" s="203"/>
      <c r="O202" s="203"/>
      <c r="P202" s="203"/>
      <c r="Q202" s="203"/>
      <c r="R202" s="203"/>
      <c r="S202" s="203"/>
      <c r="T202" s="204"/>
      <c r="AT202" s="205" t="s">
        <v>139</v>
      </c>
      <c r="AU202" s="205" t="s">
        <v>86</v>
      </c>
      <c r="AV202" s="12" t="s">
        <v>86</v>
      </c>
      <c r="AW202" s="12" t="s">
        <v>39</v>
      </c>
      <c r="AX202" s="12" t="s">
        <v>79</v>
      </c>
      <c r="AY202" s="205" t="s">
        <v>126</v>
      </c>
    </row>
    <row r="203" spans="2:51" s="12" customFormat="1" ht="11.25">
      <c r="B203" s="195"/>
      <c r="C203" s="196"/>
      <c r="D203" s="191" t="s">
        <v>139</v>
      </c>
      <c r="E203" s="197" t="s">
        <v>32</v>
      </c>
      <c r="F203" s="198" t="s">
        <v>284</v>
      </c>
      <c r="G203" s="196"/>
      <c r="H203" s="199">
        <v>400.68</v>
      </c>
      <c r="I203" s="200"/>
      <c r="J203" s="196"/>
      <c r="K203" s="196"/>
      <c r="L203" s="201"/>
      <c r="M203" s="202"/>
      <c r="N203" s="203"/>
      <c r="O203" s="203"/>
      <c r="P203" s="203"/>
      <c r="Q203" s="203"/>
      <c r="R203" s="203"/>
      <c r="S203" s="203"/>
      <c r="T203" s="204"/>
      <c r="AT203" s="205" t="s">
        <v>139</v>
      </c>
      <c r="AU203" s="205" t="s">
        <v>86</v>
      </c>
      <c r="AV203" s="12" t="s">
        <v>86</v>
      </c>
      <c r="AW203" s="12" t="s">
        <v>39</v>
      </c>
      <c r="AX203" s="12" t="s">
        <v>79</v>
      </c>
      <c r="AY203" s="205" t="s">
        <v>126</v>
      </c>
    </row>
    <row r="204" spans="2:65" s="1" customFormat="1" ht="16.5" customHeight="1">
      <c r="B204" s="34"/>
      <c r="C204" s="178" t="s">
        <v>7</v>
      </c>
      <c r="D204" s="178" t="s">
        <v>128</v>
      </c>
      <c r="E204" s="179" t="s">
        <v>285</v>
      </c>
      <c r="F204" s="180" t="s">
        <v>286</v>
      </c>
      <c r="G204" s="181" t="s">
        <v>131</v>
      </c>
      <c r="H204" s="182">
        <v>187964.7</v>
      </c>
      <c r="I204" s="183"/>
      <c r="J204" s="184">
        <f>ROUND(I204*H204,2)</f>
        <v>0</v>
      </c>
      <c r="K204" s="180" t="s">
        <v>132</v>
      </c>
      <c r="L204" s="38"/>
      <c r="M204" s="185" t="s">
        <v>32</v>
      </c>
      <c r="N204" s="186" t="s">
        <v>50</v>
      </c>
      <c r="O204" s="63"/>
      <c r="P204" s="187">
        <f>O204*H204</f>
        <v>0</v>
      </c>
      <c r="Q204" s="187">
        <v>0</v>
      </c>
      <c r="R204" s="187">
        <f>Q204*H204</f>
        <v>0</v>
      </c>
      <c r="S204" s="187">
        <v>0</v>
      </c>
      <c r="T204" s="188">
        <f>S204*H204</f>
        <v>0</v>
      </c>
      <c r="AR204" s="189" t="s">
        <v>133</v>
      </c>
      <c r="AT204" s="189" t="s">
        <v>128</v>
      </c>
      <c r="AU204" s="189" t="s">
        <v>86</v>
      </c>
      <c r="AY204" s="16" t="s">
        <v>126</v>
      </c>
      <c r="BE204" s="190">
        <f>IF(N204="základní",J204,0)</f>
        <v>0</v>
      </c>
      <c r="BF204" s="190">
        <f>IF(N204="snížená",J204,0)</f>
        <v>0</v>
      </c>
      <c r="BG204" s="190">
        <f>IF(N204="zákl. přenesená",J204,0)</f>
        <v>0</v>
      </c>
      <c r="BH204" s="190">
        <f>IF(N204="sníž. přenesená",J204,0)</f>
        <v>0</v>
      </c>
      <c r="BI204" s="190">
        <f>IF(N204="nulová",J204,0)</f>
        <v>0</v>
      </c>
      <c r="BJ204" s="16" t="s">
        <v>84</v>
      </c>
      <c r="BK204" s="190">
        <f>ROUND(I204*H204,2)</f>
        <v>0</v>
      </c>
      <c r="BL204" s="16" t="s">
        <v>133</v>
      </c>
      <c r="BM204" s="189" t="s">
        <v>287</v>
      </c>
    </row>
    <row r="205" spans="2:47" s="1" customFormat="1" ht="19.5">
      <c r="B205" s="34"/>
      <c r="C205" s="35"/>
      <c r="D205" s="191" t="s">
        <v>135</v>
      </c>
      <c r="E205" s="35"/>
      <c r="F205" s="192" t="s">
        <v>288</v>
      </c>
      <c r="G205" s="35"/>
      <c r="H205" s="35"/>
      <c r="I205" s="102"/>
      <c r="J205" s="35"/>
      <c r="K205" s="35"/>
      <c r="L205" s="38"/>
      <c r="M205" s="193"/>
      <c r="N205" s="63"/>
      <c r="O205" s="63"/>
      <c r="P205" s="63"/>
      <c r="Q205" s="63"/>
      <c r="R205" s="63"/>
      <c r="S205" s="63"/>
      <c r="T205" s="64"/>
      <c r="AT205" s="16" t="s">
        <v>135</v>
      </c>
      <c r="AU205" s="16" t="s">
        <v>86</v>
      </c>
    </row>
    <row r="206" spans="2:47" s="1" customFormat="1" ht="58.5">
      <c r="B206" s="34"/>
      <c r="C206" s="35"/>
      <c r="D206" s="191" t="s">
        <v>137</v>
      </c>
      <c r="E206" s="35"/>
      <c r="F206" s="194" t="s">
        <v>280</v>
      </c>
      <c r="G206" s="35"/>
      <c r="H206" s="35"/>
      <c r="I206" s="102"/>
      <c r="J206" s="35"/>
      <c r="K206" s="35"/>
      <c r="L206" s="38"/>
      <c r="M206" s="193"/>
      <c r="N206" s="63"/>
      <c r="O206" s="63"/>
      <c r="P206" s="63"/>
      <c r="Q206" s="63"/>
      <c r="R206" s="63"/>
      <c r="S206" s="63"/>
      <c r="T206" s="64"/>
      <c r="AT206" s="16" t="s">
        <v>137</v>
      </c>
      <c r="AU206" s="16" t="s">
        <v>86</v>
      </c>
    </row>
    <row r="207" spans="2:47" s="1" customFormat="1" ht="19.5">
      <c r="B207" s="34"/>
      <c r="C207" s="35"/>
      <c r="D207" s="191" t="s">
        <v>158</v>
      </c>
      <c r="E207" s="35"/>
      <c r="F207" s="194" t="s">
        <v>289</v>
      </c>
      <c r="G207" s="35"/>
      <c r="H207" s="35"/>
      <c r="I207" s="102"/>
      <c r="J207" s="35"/>
      <c r="K207" s="35"/>
      <c r="L207" s="38"/>
      <c r="M207" s="193"/>
      <c r="N207" s="63"/>
      <c r="O207" s="63"/>
      <c r="P207" s="63"/>
      <c r="Q207" s="63"/>
      <c r="R207" s="63"/>
      <c r="S207" s="63"/>
      <c r="T207" s="64"/>
      <c r="AT207" s="16" t="s">
        <v>158</v>
      </c>
      <c r="AU207" s="16" t="s">
        <v>86</v>
      </c>
    </row>
    <row r="208" spans="2:51" s="12" customFormat="1" ht="11.25">
      <c r="B208" s="195"/>
      <c r="C208" s="196"/>
      <c r="D208" s="191" t="s">
        <v>139</v>
      </c>
      <c r="E208" s="196"/>
      <c r="F208" s="198" t="s">
        <v>290</v>
      </c>
      <c r="G208" s="196"/>
      <c r="H208" s="199">
        <v>187964.7</v>
      </c>
      <c r="I208" s="200"/>
      <c r="J208" s="196"/>
      <c r="K208" s="196"/>
      <c r="L208" s="201"/>
      <c r="M208" s="202"/>
      <c r="N208" s="203"/>
      <c r="O208" s="203"/>
      <c r="P208" s="203"/>
      <c r="Q208" s="203"/>
      <c r="R208" s="203"/>
      <c r="S208" s="203"/>
      <c r="T208" s="204"/>
      <c r="AT208" s="205" t="s">
        <v>139</v>
      </c>
      <c r="AU208" s="205" t="s">
        <v>86</v>
      </c>
      <c r="AV208" s="12" t="s">
        <v>86</v>
      </c>
      <c r="AW208" s="12" t="s">
        <v>4</v>
      </c>
      <c r="AX208" s="12" t="s">
        <v>84</v>
      </c>
      <c r="AY208" s="205" t="s">
        <v>126</v>
      </c>
    </row>
    <row r="209" spans="2:65" s="1" customFormat="1" ht="16.5" customHeight="1">
      <c r="B209" s="34"/>
      <c r="C209" s="178" t="s">
        <v>291</v>
      </c>
      <c r="D209" s="178" t="s">
        <v>128</v>
      </c>
      <c r="E209" s="179" t="s">
        <v>292</v>
      </c>
      <c r="F209" s="180" t="s">
        <v>293</v>
      </c>
      <c r="G209" s="181" t="s">
        <v>131</v>
      </c>
      <c r="H209" s="182">
        <v>3132.745</v>
      </c>
      <c r="I209" s="183"/>
      <c r="J209" s="184">
        <f>ROUND(I209*H209,2)</f>
        <v>0</v>
      </c>
      <c r="K209" s="180" t="s">
        <v>132</v>
      </c>
      <c r="L209" s="38"/>
      <c r="M209" s="185" t="s">
        <v>32</v>
      </c>
      <c r="N209" s="186" t="s">
        <v>50</v>
      </c>
      <c r="O209" s="63"/>
      <c r="P209" s="187">
        <f>O209*H209</f>
        <v>0</v>
      </c>
      <c r="Q209" s="187">
        <v>0</v>
      </c>
      <c r="R209" s="187">
        <f>Q209*H209</f>
        <v>0</v>
      </c>
      <c r="S209" s="187">
        <v>0</v>
      </c>
      <c r="T209" s="188">
        <f>S209*H209</f>
        <v>0</v>
      </c>
      <c r="AR209" s="189" t="s">
        <v>133</v>
      </c>
      <c r="AT209" s="189" t="s">
        <v>128</v>
      </c>
      <c r="AU209" s="189" t="s">
        <v>86</v>
      </c>
      <c r="AY209" s="16" t="s">
        <v>126</v>
      </c>
      <c r="BE209" s="190">
        <f>IF(N209="základní",J209,0)</f>
        <v>0</v>
      </c>
      <c r="BF209" s="190">
        <f>IF(N209="snížená",J209,0)</f>
        <v>0</v>
      </c>
      <c r="BG209" s="190">
        <f>IF(N209="zákl. přenesená",J209,0)</f>
        <v>0</v>
      </c>
      <c r="BH209" s="190">
        <f>IF(N209="sníž. přenesená",J209,0)</f>
        <v>0</v>
      </c>
      <c r="BI209" s="190">
        <f>IF(N209="nulová",J209,0)</f>
        <v>0</v>
      </c>
      <c r="BJ209" s="16" t="s">
        <v>84</v>
      </c>
      <c r="BK209" s="190">
        <f>ROUND(I209*H209,2)</f>
        <v>0</v>
      </c>
      <c r="BL209" s="16" t="s">
        <v>133</v>
      </c>
      <c r="BM209" s="189" t="s">
        <v>294</v>
      </c>
    </row>
    <row r="210" spans="2:47" s="1" customFormat="1" ht="19.5">
      <c r="B210" s="34"/>
      <c r="C210" s="35"/>
      <c r="D210" s="191" t="s">
        <v>135</v>
      </c>
      <c r="E210" s="35"/>
      <c r="F210" s="192" t="s">
        <v>295</v>
      </c>
      <c r="G210" s="35"/>
      <c r="H210" s="35"/>
      <c r="I210" s="102"/>
      <c r="J210" s="35"/>
      <c r="K210" s="35"/>
      <c r="L210" s="38"/>
      <c r="M210" s="193"/>
      <c r="N210" s="63"/>
      <c r="O210" s="63"/>
      <c r="P210" s="63"/>
      <c r="Q210" s="63"/>
      <c r="R210" s="63"/>
      <c r="S210" s="63"/>
      <c r="T210" s="64"/>
      <c r="AT210" s="16" t="s">
        <v>135</v>
      </c>
      <c r="AU210" s="16" t="s">
        <v>86</v>
      </c>
    </row>
    <row r="211" spans="2:47" s="1" customFormat="1" ht="29.25">
      <c r="B211" s="34"/>
      <c r="C211" s="35"/>
      <c r="D211" s="191" t="s">
        <v>137</v>
      </c>
      <c r="E211" s="35"/>
      <c r="F211" s="194" t="s">
        <v>296</v>
      </c>
      <c r="G211" s="35"/>
      <c r="H211" s="35"/>
      <c r="I211" s="102"/>
      <c r="J211" s="35"/>
      <c r="K211" s="35"/>
      <c r="L211" s="38"/>
      <c r="M211" s="193"/>
      <c r="N211" s="63"/>
      <c r="O211" s="63"/>
      <c r="P211" s="63"/>
      <c r="Q211" s="63"/>
      <c r="R211" s="63"/>
      <c r="S211" s="63"/>
      <c r="T211" s="64"/>
      <c r="AT211" s="16" t="s">
        <v>137</v>
      </c>
      <c r="AU211" s="16" t="s">
        <v>86</v>
      </c>
    </row>
    <row r="212" spans="2:51" s="12" customFormat="1" ht="11.25">
      <c r="B212" s="195"/>
      <c r="C212" s="196"/>
      <c r="D212" s="191" t="s">
        <v>139</v>
      </c>
      <c r="E212" s="197" t="s">
        <v>32</v>
      </c>
      <c r="F212" s="198" t="s">
        <v>281</v>
      </c>
      <c r="G212" s="196"/>
      <c r="H212" s="199">
        <v>1211.315</v>
      </c>
      <c r="I212" s="200"/>
      <c r="J212" s="196"/>
      <c r="K212" s="196"/>
      <c r="L212" s="201"/>
      <c r="M212" s="202"/>
      <c r="N212" s="203"/>
      <c r="O212" s="203"/>
      <c r="P212" s="203"/>
      <c r="Q212" s="203"/>
      <c r="R212" s="203"/>
      <c r="S212" s="203"/>
      <c r="T212" s="204"/>
      <c r="AT212" s="205" t="s">
        <v>139</v>
      </c>
      <c r="AU212" s="205" t="s">
        <v>86</v>
      </c>
      <c r="AV212" s="12" t="s">
        <v>86</v>
      </c>
      <c r="AW212" s="12" t="s">
        <v>39</v>
      </c>
      <c r="AX212" s="12" t="s">
        <v>79</v>
      </c>
      <c r="AY212" s="205" t="s">
        <v>126</v>
      </c>
    </row>
    <row r="213" spans="2:51" s="12" customFormat="1" ht="11.25">
      <c r="B213" s="195"/>
      <c r="C213" s="196"/>
      <c r="D213" s="191" t="s">
        <v>139</v>
      </c>
      <c r="E213" s="197" t="s">
        <v>32</v>
      </c>
      <c r="F213" s="198" t="s">
        <v>282</v>
      </c>
      <c r="G213" s="196"/>
      <c r="H213" s="199">
        <v>1142.75</v>
      </c>
      <c r="I213" s="200"/>
      <c r="J213" s="196"/>
      <c r="K213" s="196"/>
      <c r="L213" s="201"/>
      <c r="M213" s="202"/>
      <c r="N213" s="203"/>
      <c r="O213" s="203"/>
      <c r="P213" s="203"/>
      <c r="Q213" s="203"/>
      <c r="R213" s="203"/>
      <c r="S213" s="203"/>
      <c r="T213" s="204"/>
      <c r="AT213" s="205" t="s">
        <v>139</v>
      </c>
      <c r="AU213" s="205" t="s">
        <v>86</v>
      </c>
      <c r="AV213" s="12" t="s">
        <v>86</v>
      </c>
      <c r="AW213" s="12" t="s">
        <v>39</v>
      </c>
      <c r="AX213" s="12" t="s">
        <v>79</v>
      </c>
      <c r="AY213" s="205" t="s">
        <v>126</v>
      </c>
    </row>
    <row r="214" spans="2:51" s="12" customFormat="1" ht="11.25">
      <c r="B214" s="195"/>
      <c r="C214" s="196"/>
      <c r="D214" s="191" t="s">
        <v>139</v>
      </c>
      <c r="E214" s="197" t="s">
        <v>32</v>
      </c>
      <c r="F214" s="198" t="s">
        <v>283</v>
      </c>
      <c r="G214" s="196"/>
      <c r="H214" s="199">
        <v>378</v>
      </c>
      <c r="I214" s="200"/>
      <c r="J214" s="196"/>
      <c r="K214" s="196"/>
      <c r="L214" s="201"/>
      <c r="M214" s="202"/>
      <c r="N214" s="203"/>
      <c r="O214" s="203"/>
      <c r="P214" s="203"/>
      <c r="Q214" s="203"/>
      <c r="R214" s="203"/>
      <c r="S214" s="203"/>
      <c r="T214" s="204"/>
      <c r="AT214" s="205" t="s">
        <v>139</v>
      </c>
      <c r="AU214" s="205" t="s">
        <v>86</v>
      </c>
      <c r="AV214" s="12" t="s">
        <v>86</v>
      </c>
      <c r="AW214" s="12" t="s">
        <v>39</v>
      </c>
      <c r="AX214" s="12" t="s">
        <v>79</v>
      </c>
      <c r="AY214" s="205" t="s">
        <v>126</v>
      </c>
    </row>
    <row r="215" spans="2:51" s="12" customFormat="1" ht="11.25">
      <c r="B215" s="195"/>
      <c r="C215" s="196"/>
      <c r="D215" s="191" t="s">
        <v>139</v>
      </c>
      <c r="E215" s="197" t="s">
        <v>32</v>
      </c>
      <c r="F215" s="198" t="s">
        <v>284</v>
      </c>
      <c r="G215" s="196"/>
      <c r="H215" s="199">
        <v>400.68</v>
      </c>
      <c r="I215" s="200"/>
      <c r="J215" s="196"/>
      <c r="K215" s="196"/>
      <c r="L215" s="201"/>
      <c r="M215" s="202"/>
      <c r="N215" s="203"/>
      <c r="O215" s="203"/>
      <c r="P215" s="203"/>
      <c r="Q215" s="203"/>
      <c r="R215" s="203"/>
      <c r="S215" s="203"/>
      <c r="T215" s="204"/>
      <c r="AT215" s="205" t="s">
        <v>139</v>
      </c>
      <c r="AU215" s="205" t="s">
        <v>86</v>
      </c>
      <c r="AV215" s="12" t="s">
        <v>86</v>
      </c>
      <c r="AW215" s="12" t="s">
        <v>39</v>
      </c>
      <c r="AX215" s="12" t="s">
        <v>79</v>
      </c>
      <c r="AY215" s="205" t="s">
        <v>126</v>
      </c>
    </row>
    <row r="216" spans="2:65" s="1" customFormat="1" ht="16.5" customHeight="1">
      <c r="B216" s="34"/>
      <c r="C216" s="178" t="s">
        <v>297</v>
      </c>
      <c r="D216" s="178" t="s">
        <v>128</v>
      </c>
      <c r="E216" s="179" t="s">
        <v>298</v>
      </c>
      <c r="F216" s="180" t="s">
        <v>299</v>
      </c>
      <c r="G216" s="181" t="s">
        <v>131</v>
      </c>
      <c r="H216" s="182">
        <v>3132.745</v>
      </c>
      <c r="I216" s="183"/>
      <c r="J216" s="184">
        <f>ROUND(I216*H216,2)</f>
        <v>0</v>
      </c>
      <c r="K216" s="180" t="s">
        <v>132</v>
      </c>
      <c r="L216" s="38"/>
      <c r="M216" s="185" t="s">
        <v>32</v>
      </c>
      <c r="N216" s="186" t="s">
        <v>50</v>
      </c>
      <c r="O216" s="63"/>
      <c r="P216" s="187">
        <f>O216*H216</f>
        <v>0</v>
      </c>
      <c r="Q216" s="187">
        <v>0</v>
      </c>
      <c r="R216" s="187">
        <f>Q216*H216</f>
        <v>0</v>
      </c>
      <c r="S216" s="187">
        <v>0</v>
      </c>
      <c r="T216" s="188">
        <f>S216*H216</f>
        <v>0</v>
      </c>
      <c r="AR216" s="189" t="s">
        <v>133</v>
      </c>
      <c r="AT216" s="189" t="s">
        <v>128</v>
      </c>
      <c r="AU216" s="189" t="s">
        <v>86</v>
      </c>
      <c r="AY216" s="16" t="s">
        <v>126</v>
      </c>
      <c r="BE216" s="190">
        <f>IF(N216="základní",J216,0)</f>
        <v>0</v>
      </c>
      <c r="BF216" s="190">
        <f>IF(N216="snížená",J216,0)</f>
        <v>0</v>
      </c>
      <c r="BG216" s="190">
        <f>IF(N216="zákl. přenesená",J216,0)</f>
        <v>0</v>
      </c>
      <c r="BH216" s="190">
        <f>IF(N216="sníž. přenesená",J216,0)</f>
        <v>0</v>
      </c>
      <c r="BI216" s="190">
        <f>IF(N216="nulová",J216,0)</f>
        <v>0</v>
      </c>
      <c r="BJ216" s="16" t="s">
        <v>84</v>
      </c>
      <c r="BK216" s="190">
        <f>ROUND(I216*H216,2)</f>
        <v>0</v>
      </c>
      <c r="BL216" s="16" t="s">
        <v>133</v>
      </c>
      <c r="BM216" s="189" t="s">
        <v>300</v>
      </c>
    </row>
    <row r="217" spans="2:47" s="1" customFormat="1" ht="11.25">
      <c r="B217" s="34"/>
      <c r="C217" s="35"/>
      <c r="D217" s="191" t="s">
        <v>135</v>
      </c>
      <c r="E217" s="35"/>
      <c r="F217" s="192" t="s">
        <v>301</v>
      </c>
      <c r="G217" s="35"/>
      <c r="H217" s="35"/>
      <c r="I217" s="102"/>
      <c r="J217" s="35"/>
      <c r="K217" s="35"/>
      <c r="L217" s="38"/>
      <c r="M217" s="193"/>
      <c r="N217" s="63"/>
      <c r="O217" s="63"/>
      <c r="P217" s="63"/>
      <c r="Q217" s="63"/>
      <c r="R217" s="63"/>
      <c r="S217" s="63"/>
      <c r="T217" s="64"/>
      <c r="AT217" s="16" t="s">
        <v>135</v>
      </c>
      <c r="AU217" s="16" t="s">
        <v>86</v>
      </c>
    </row>
    <row r="218" spans="2:47" s="1" customFormat="1" ht="29.25">
      <c r="B218" s="34"/>
      <c r="C218" s="35"/>
      <c r="D218" s="191" t="s">
        <v>137</v>
      </c>
      <c r="E218" s="35"/>
      <c r="F218" s="194" t="s">
        <v>302</v>
      </c>
      <c r="G218" s="35"/>
      <c r="H218" s="35"/>
      <c r="I218" s="102"/>
      <c r="J218" s="35"/>
      <c r="K218" s="35"/>
      <c r="L218" s="38"/>
      <c r="M218" s="193"/>
      <c r="N218" s="63"/>
      <c r="O218" s="63"/>
      <c r="P218" s="63"/>
      <c r="Q218" s="63"/>
      <c r="R218" s="63"/>
      <c r="S218" s="63"/>
      <c r="T218" s="64"/>
      <c r="AT218" s="16" t="s">
        <v>137</v>
      </c>
      <c r="AU218" s="16" t="s">
        <v>86</v>
      </c>
    </row>
    <row r="219" spans="2:51" s="12" customFormat="1" ht="11.25">
      <c r="B219" s="195"/>
      <c r="C219" s="196"/>
      <c r="D219" s="191" t="s">
        <v>139</v>
      </c>
      <c r="E219" s="197" t="s">
        <v>32</v>
      </c>
      <c r="F219" s="198" t="s">
        <v>281</v>
      </c>
      <c r="G219" s="196"/>
      <c r="H219" s="199">
        <v>1211.315</v>
      </c>
      <c r="I219" s="200"/>
      <c r="J219" s="196"/>
      <c r="K219" s="196"/>
      <c r="L219" s="201"/>
      <c r="M219" s="202"/>
      <c r="N219" s="203"/>
      <c r="O219" s="203"/>
      <c r="P219" s="203"/>
      <c r="Q219" s="203"/>
      <c r="R219" s="203"/>
      <c r="S219" s="203"/>
      <c r="T219" s="204"/>
      <c r="AT219" s="205" t="s">
        <v>139</v>
      </c>
      <c r="AU219" s="205" t="s">
        <v>86</v>
      </c>
      <c r="AV219" s="12" t="s">
        <v>86</v>
      </c>
      <c r="AW219" s="12" t="s">
        <v>39</v>
      </c>
      <c r="AX219" s="12" t="s">
        <v>79</v>
      </c>
      <c r="AY219" s="205" t="s">
        <v>126</v>
      </c>
    </row>
    <row r="220" spans="2:51" s="12" customFormat="1" ht="11.25">
      <c r="B220" s="195"/>
      <c r="C220" s="196"/>
      <c r="D220" s="191" t="s">
        <v>139</v>
      </c>
      <c r="E220" s="197" t="s">
        <v>32</v>
      </c>
      <c r="F220" s="198" t="s">
        <v>282</v>
      </c>
      <c r="G220" s="196"/>
      <c r="H220" s="199">
        <v>1142.75</v>
      </c>
      <c r="I220" s="200"/>
      <c r="J220" s="196"/>
      <c r="K220" s="196"/>
      <c r="L220" s="201"/>
      <c r="M220" s="202"/>
      <c r="N220" s="203"/>
      <c r="O220" s="203"/>
      <c r="P220" s="203"/>
      <c r="Q220" s="203"/>
      <c r="R220" s="203"/>
      <c r="S220" s="203"/>
      <c r="T220" s="204"/>
      <c r="AT220" s="205" t="s">
        <v>139</v>
      </c>
      <c r="AU220" s="205" t="s">
        <v>86</v>
      </c>
      <c r="AV220" s="12" t="s">
        <v>86</v>
      </c>
      <c r="AW220" s="12" t="s">
        <v>39</v>
      </c>
      <c r="AX220" s="12" t="s">
        <v>79</v>
      </c>
      <c r="AY220" s="205" t="s">
        <v>126</v>
      </c>
    </row>
    <row r="221" spans="2:51" s="12" customFormat="1" ht="11.25">
      <c r="B221" s="195"/>
      <c r="C221" s="196"/>
      <c r="D221" s="191" t="s">
        <v>139</v>
      </c>
      <c r="E221" s="197" t="s">
        <v>32</v>
      </c>
      <c r="F221" s="198" t="s">
        <v>283</v>
      </c>
      <c r="G221" s="196"/>
      <c r="H221" s="199">
        <v>378</v>
      </c>
      <c r="I221" s="200"/>
      <c r="J221" s="196"/>
      <c r="K221" s="196"/>
      <c r="L221" s="201"/>
      <c r="M221" s="202"/>
      <c r="N221" s="203"/>
      <c r="O221" s="203"/>
      <c r="P221" s="203"/>
      <c r="Q221" s="203"/>
      <c r="R221" s="203"/>
      <c r="S221" s="203"/>
      <c r="T221" s="204"/>
      <c r="AT221" s="205" t="s">
        <v>139</v>
      </c>
      <c r="AU221" s="205" t="s">
        <v>86</v>
      </c>
      <c r="AV221" s="12" t="s">
        <v>86</v>
      </c>
      <c r="AW221" s="12" t="s">
        <v>39</v>
      </c>
      <c r="AX221" s="12" t="s">
        <v>79</v>
      </c>
      <c r="AY221" s="205" t="s">
        <v>126</v>
      </c>
    </row>
    <row r="222" spans="2:51" s="12" customFormat="1" ht="11.25">
      <c r="B222" s="195"/>
      <c r="C222" s="196"/>
      <c r="D222" s="191" t="s">
        <v>139</v>
      </c>
      <c r="E222" s="197" t="s">
        <v>32</v>
      </c>
      <c r="F222" s="198" t="s">
        <v>284</v>
      </c>
      <c r="G222" s="196"/>
      <c r="H222" s="199">
        <v>400.68</v>
      </c>
      <c r="I222" s="200"/>
      <c r="J222" s="196"/>
      <c r="K222" s="196"/>
      <c r="L222" s="201"/>
      <c r="M222" s="202"/>
      <c r="N222" s="203"/>
      <c r="O222" s="203"/>
      <c r="P222" s="203"/>
      <c r="Q222" s="203"/>
      <c r="R222" s="203"/>
      <c r="S222" s="203"/>
      <c r="T222" s="204"/>
      <c r="AT222" s="205" t="s">
        <v>139</v>
      </c>
      <c r="AU222" s="205" t="s">
        <v>86</v>
      </c>
      <c r="AV222" s="12" t="s">
        <v>86</v>
      </c>
      <c r="AW222" s="12" t="s">
        <v>39</v>
      </c>
      <c r="AX222" s="12" t="s">
        <v>79</v>
      </c>
      <c r="AY222" s="205" t="s">
        <v>126</v>
      </c>
    </row>
    <row r="223" spans="2:65" s="1" customFormat="1" ht="16.5" customHeight="1">
      <c r="B223" s="34"/>
      <c r="C223" s="178" t="s">
        <v>303</v>
      </c>
      <c r="D223" s="178" t="s">
        <v>128</v>
      </c>
      <c r="E223" s="179" t="s">
        <v>304</v>
      </c>
      <c r="F223" s="180" t="s">
        <v>305</v>
      </c>
      <c r="G223" s="181" t="s">
        <v>131</v>
      </c>
      <c r="H223" s="182">
        <v>187964.7</v>
      </c>
      <c r="I223" s="183"/>
      <c r="J223" s="184">
        <f>ROUND(I223*H223,2)</f>
        <v>0</v>
      </c>
      <c r="K223" s="180" t="s">
        <v>132</v>
      </c>
      <c r="L223" s="38"/>
      <c r="M223" s="185" t="s">
        <v>32</v>
      </c>
      <c r="N223" s="186" t="s">
        <v>50</v>
      </c>
      <c r="O223" s="63"/>
      <c r="P223" s="187">
        <f>O223*H223</f>
        <v>0</v>
      </c>
      <c r="Q223" s="187">
        <v>0</v>
      </c>
      <c r="R223" s="187">
        <f>Q223*H223</f>
        <v>0</v>
      </c>
      <c r="S223" s="187">
        <v>0</v>
      </c>
      <c r="T223" s="188">
        <f>S223*H223</f>
        <v>0</v>
      </c>
      <c r="AR223" s="189" t="s">
        <v>133</v>
      </c>
      <c r="AT223" s="189" t="s">
        <v>128</v>
      </c>
      <c r="AU223" s="189" t="s">
        <v>86</v>
      </c>
      <c r="AY223" s="16" t="s">
        <v>126</v>
      </c>
      <c r="BE223" s="190">
        <f>IF(N223="základní",J223,0)</f>
        <v>0</v>
      </c>
      <c r="BF223" s="190">
        <f>IF(N223="snížená",J223,0)</f>
        <v>0</v>
      </c>
      <c r="BG223" s="190">
        <f>IF(N223="zákl. přenesená",J223,0)</f>
        <v>0</v>
      </c>
      <c r="BH223" s="190">
        <f>IF(N223="sníž. přenesená",J223,0)</f>
        <v>0</v>
      </c>
      <c r="BI223" s="190">
        <f>IF(N223="nulová",J223,0)</f>
        <v>0</v>
      </c>
      <c r="BJ223" s="16" t="s">
        <v>84</v>
      </c>
      <c r="BK223" s="190">
        <f>ROUND(I223*H223,2)</f>
        <v>0</v>
      </c>
      <c r="BL223" s="16" t="s">
        <v>133</v>
      </c>
      <c r="BM223" s="189" t="s">
        <v>306</v>
      </c>
    </row>
    <row r="224" spans="2:47" s="1" customFormat="1" ht="11.25">
      <c r="B224" s="34"/>
      <c r="C224" s="35"/>
      <c r="D224" s="191" t="s">
        <v>135</v>
      </c>
      <c r="E224" s="35"/>
      <c r="F224" s="192" t="s">
        <v>307</v>
      </c>
      <c r="G224" s="35"/>
      <c r="H224" s="35"/>
      <c r="I224" s="102"/>
      <c r="J224" s="35"/>
      <c r="K224" s="35"/>
      <c r="L224" s="38"/>
      <c r="M224" s="193"/>
      <c r="N224" s="63"/>
      <c r="O224" s="63"/>
      <c r="P224" s="63"/>
      <c r="Q224" s="63"/>
      <c r="R224" s="63"/>
      <c r="S224" s="63"/>
      <c r="T224" s="64"/>
      <c r="AT224" s="16" t="s">
        <v>135</v>
      </c>
      <c r="AU224" s="16" t="s">
        <v>86</v>
      </c>
    </row>
    <row r="225" spans="2:47" s="1" customFormat="1" ht="29.25">
      <c r="B225" s="34"/>
      <c r="C225" s="35"/>
      <c r="D225" s="191" t="s">
        <v>137</v>
      </c>
      <c r="E225" s="35"/>
      <c r="F225" s="194" t="s">
        <v>302</v>
      </c>
      <c r="G225" s="35"/>
      <c r="H225" s="35"/>
      <c r="I225" s="102"/>
      <c r="J225" s="35"/>
      <c r="K225" s="35"/>
      <c r="L225" s="38"/>
      <c r="M225" s="193"/>
      <c r="N225" s="63"/>
      <c r="O225" s="63"/>
      <c r="P225" s="63"/>
      <c r="Q225" s="63"/>
      <c r="R225" s="63"/>
      <c r="S225" s="63"/>
      <c r="T225" s="64"/>
      <c r="AT225" s="16" t="s">
        <v>137</v>
      </c>
      <c r="AU225" s="16" t="s">
        <v>86</v>
      </c>
    </row>
    <row r="226" spans="2:47" s="1" customFormat="1" ht="19.5">
      <c r="B226" s="34"/>
      <c r="C226" s="35"/>
      <c r="D226" s="191" t="s">
        <v>158</v>
      </c>
      <c r="E226" s="35"/>
      <c r="F226" s="194" t="s">
        <v>289</v>
      </c>
      <c r="G226" s="35"/>
      <c r="H226" s="35"/>
      <c r="I226" s="102"/>
      <c r="J226" s="35"/>
      <c r="K226" s="35"/>
      <c r="L226" s="38"/>
      <c r="M226" s="193"/>
      <c r="N226" s="63"/>
      <c r="O226" s="63"/>
      <c r="P226" s="63"/>
      <c r="Q226" s="63"/>
      <c r="R226" s="63"/>
      <c r="S226" s="63"/>
      <c r="T226" s="64"/>
      <c r="AT226" s="16" t="s">
        <v>158</v>
      </c>
      <c r="AU226" s="16" t="s">
        <v>86</v>
      </c>
    </row>
    <row r="227" spans="2:51" s="12" customFormat="1" ht="11.25">
      <c r="B227" s="195"/>
      <c r="C227" s="196"/>
      <c r="D227" s="191" t="s">
        <v>139</v>
      </c>
      <c r="E227" s="196"/>
      <c r="F227" s="198" t="s">
        <v>290</v>
      </c>
      <c r="G227" s="196"/>
      <c r="H227" s="199">
        <v>187964.7</v>
      </c>
      <c r="I227" s="200"/>
      <c r="J227" s="196"/>
      <c r="K227" s="196"/>
      <c r="L227" s="201"/>
      <c r="M227" s="202"/>
      <c r="N227" s="203"/>
      <c r="O227" s="203"/>
      <c r="P227" s="203"/>
      <c r="Q227" s="203"/>
      <c r="R227" s="203"/>
      <c r="S227" s="203"/>
      <c r="T227" s="204"/>
      <c r="AT227" s="205" t="s">
        <v>139</v>
      </c>
      <c r="AU227" s="205" t="s">
        <v>86</v>
      </c>
      <c r="AV227" s="12" t="s">
        <v>86</v>
      </c>
      <c r="AW227" s="12" t="s">
        <v>4</v>
      </c>
      <c r="AX227" s="12" t="s">
        <v>84</v>
      </c>
      <c r="AY227" s="205" t="s">
        <v>126</v>
      </c>
    </row>
    <row r="228" spans="2:65" s="1" customFormat="1" ht="16.5" customHeight="1">
      <c r="B228" s="34"/>
      <c r="C228" s="178" t="s">
        <v>308</v>
      </c>
      <c r="D228" s="178" t="s">
        <v>128</v>
      </c>
      <c r="E228" s="179" t="s">
        <v>309</v>
      </c>
      <c r="F228" s="180" t="s">
        <v>310</v>
      </c>
      <c r="G228" s="181" t="s">
        <v>131</v>
      </c>
      <c r="H228" s="182">
        <v>3132.745</v>
      </c>
      <c r="I228" s="183"/>
      <c r="J228" s="184">
        <f>ROUND(I228*H228,2)</f>
        <v>0</v>
      </c>
      <c r="K228" s="180" t="s">
        <v>132</v>
      </c>
      <c r="L228" s="38"/>
      <c r="M228" s="185" t="s">
        <v>32</v>
      </c>
      <c r="N228" s="186" t="s">
        <v>50</v>
      </c>
      <c r="O228" s="63"/>
      <c r="P228" s="187">
        <f>O228*H228</f>
        <v>0</v>
      </c>
      <c r="Q228" s="187">
        <v>0</v>
      </c>
      <c r="R228" s="187">
        <f>Q228*H228</f>
        <v>0</v>
      </c>
      <c r="S228" s="187">
        <v>0</v>
      </c>
      <c r="T228" s="188">
        <f>S228*H228</f>
        <v>0</v>
      </c>
      <c r="AR228" s="189" t="s">
        <v>133</v>
      </c>
      <c r="AT228" s="189" t="s">
        <v>128</v>
      </c>
      <c r="AU228" s="189" t="s">
        <v>86</v>
      </c>
      <c r="AY228" s="16" t="s">
        <v>126</v>
      </c>
      <c r="BE228" s="190">
        <f>IF(N228="základní",J228,0)</f>
        <v>0</v>
      </c>
      <c r="BF228" s="190">
        <f>IF(N228="snížená",J228,0)</f>
        <v>0</v>
      </c>
      <c r="BG228" s="190">
        <f>IF(N228="zákl. přenesená",J228,0)</f>
        <v>0</v>
      </c>
      <c r="BH228" s="190">
        <f>IF(N228="sníž. přenesená",J228,0)</f>
        <v>0</v>
      </c>
      <c r="BI228" s="190">
        <f>IF(N228="nulová",J228,0)</f>
        <v>0</v>
      </c>
      <c r="BJ228" s="16" t="s">
        <v>84</v>
      </c>
      <c r="BK228" s="190">
        <f>ROUND(I228*H228,2)</f>
        <v>0</v>
      </c>
      <c r="BL228" s="16" t="s">
        <v>133</v>
      </c>
      <c r="BM228" s="189" t="s">
        <v>311</v>
      </c>
    </row>
    <row r="229" spans="2:47" s="1" customFormat="1" ht="11.25">
      <c r="B229" s="34"/>
      <c r="C229" s="35"/>
      <c r="D229" s="191" t="s">
        <v>135</v>
      </c>
      <c r="E229" s="35"/>
      <c r="F229" s="192" t="s">
        <v>312</v>
      </c>
      <c r="G229" s="35"/>
      <c r="H229" s="35"/>
      <c r="I229" s="102"/>
      <c r="J229" s="35"/>
      <c r="K229" s="35"/>
      <c r="L229" s="38"/>
      <c r="M229" s="193"/>
      <c r="N229" s="63"/>
      <c r="O229" s="63"/>
      <c r="P229" s="63"/>
      <c r="Q229" s="63"/>
      <c r="R229" s="63"/>
      <c r="S229" s="63"/>
      <c r="T229" s="64"/>
      <c r="AT229" s="16" t="s">
        <v>135</v>
      </c>
      <c r="AU229" s="16" t="s">
        <v>86</v>
      </c>
    </row>
    <row r="230" spans="2:51" s="12" customFormat="1" ht="11.25">
      <c r="B230" s="195"/>
      <c r="C230" s="196"/>
      <c r="D230" s="191" t="s">
        <v>139</v>
      </c>
      <c r="E230" s="197" t="s">
        <v>32</v>
      </c>
      <c r="F230" s="198" t="s">
        <v>281</v>
      </c>
      <c r="G230" s="196"/>
      <c r="H230" s="199">
        <v>1211.315</v>
      </c>
      <c r="I230" s="200"/>
      <c r="J230" s="196"/>
      <c r="K230" s="196"/>
      <c r="L230" s="201"/>
      <c r="M230" s="202"/>
      <c r="N230" s="203"/>
      <c r="O230" s="203"/>
      <c r="P230" s="203"/>
      <c r="Q230" s="203"/>
      <c r="R230" s="203"/>
      <c r="S230" s="203"/>
      <c r="T230" s="204"/>
      <c r="AT230" s="205" t="s">
        <v>139</v>
      </c>
      <c r="AU230" s="205" t="s">
        <v>86</v>
      </c>
      <c r="AV230" s="12" t="s">
        <v>86</v>
      </c>
      <c r="AW230" s="12" t="s">
        <v>39</v>
      </c>
      <c r="AX230" s="12" t="s">
        <v>79</v>
      </c>
      <c r="AY230" s="205" t="s">
        <v>126</v>
      </c>
    </row>
    <row r="231" spans="2:51" s="12" customFormat="1" ht="11.25">
      <c r="B231" s="195"/>
      <c r="C231" s="196"/>
      <c r="D231" s="191" t="s">
        <v>139</v>
      </c>
      <c r="E231" s="197" t="s">
        <v>32</v>
      </c>
      <c r="F231" s="198" t="s">
        <v>282</v>
      </c>
      <c r="G231" s="196"/>
      <c r="H231" s="199">
        <v>1142.75</v>
      </c>
      <c r="I231" s="200"/>
      <c r="J231" s="196"/>
      <c r="K231" s="196"/>
      <c r="L231" s="201"/>
      <c r="M231" s="202"/>
      <c r="N231" s="203"/>
      <c r="O231" s="203"/>
      <c r="P231" s="203"/>
      <c r="Q231" s="203"/>
      <c r="R231" s="203"/>
      <c r="S231" s="203"/>
      <c r="T231" s="204"/>
      <c r="AT231" s="205" t="s">
        <v>139</v>
      </c>
      <c r="AU231" s="205" t="s">
        <v>86</v>
      </c>
      <c r="AV231" s="12" t="s">
        <v>86</v>
      </c>
      <c r="AW231" s="12" t="s">
        <v>39</v>
      </c>
      <c r="AX231" s="12" t="s">
        <v>79</v>
      </c>
      <c r="AY231" s="205" t="s">
        <v>126</v>
      </c>
    </row>
    <row r="232" spans="2:51" s="12" customFormat="1" ht="11.25">
      <c r="B232" s="195"/>
      <c r="C232" s="196"/>
      <c r="D232" s="191" t="s">
        <v>139</v>
      </c>
      <c r="E232" s="197" t="s">
        <v>32</v>
      </c>
      <c r="F232" s="198" t="s">
        <v>283</v>
      </c>
      <c r="G232" s="196"/>
      <c r="H232" s="199">
        <v>378</v>
      </c>
      <c r="I232" s="200"/>
      <c r="J232" s="196"/>
      <c r="K232" s="196"/>
      <c r="L232" s="201"/>
      <c r="M232" s="202"/>
      <c r="N232" s="203"/>
      <c r="O232" s="203"/>
      <c r="P232" s="203"/>
      <c r="Q232" s="203"/>
      <c r="R232" s="203"/>
      <c r="S232" s="203"/>
      <c r="T232" s="204"/>
      <c r="AT232" s="205" t="s">
        <v>139</v>
      </c>
      <c r="AU232" s="205" t="s">
        <v>86</v>
      </c>
      <c r="AV232" s="12" t="s">
        <v>86</v>
      </c>
      <c r="AW232" s="12" t="s">
        <v>39</v>
      </c>
      <c r="AX232" s="12" t="s">
        <v>79</v>
      </c>
      <c r="AY232" s="205" t="s">
        <v>126</v>
      </c>
    </row>
    <row r="233" spans="2:51" s="12" customFormat="1" ht="11.25">
      <c r="B233" s="195"/>
      <c r="C233" s="196"/>
      <c r="D233" s="191" t="s">
        <v>139</v>
      </c>
      <c r="E233" s="197" t="s">
        <v>32</v>
      </c>
      <c r="F233" s="198" t="s">
        <v>284</v>
      </c>
      <c r="G233" s="196"/>
      <c r="H233" s="199">
        <v>400.68</v>
      </c>
      <c r="I233" s="200"/>
      <c r="J233" s="196"/>
      <c r="K233" s="196"/>
      <c r="L233" s="201"/>
      <c r="M233" s="202"/>
      <c r="N233" s="203"/>
      <c r="O233" s="203"/>
      <c r="P233" s="203"/>
      <c r="Q233" s="203"/>
      <c r="R233" s="203"/>
      <c r="S233" s="203"/>
      <c r="T233" s="204"/>
      <c r="AT233" s="205" t="s">
        <v>139</v>
      </c>
      <c r="AU233" s="205" t="s">
        <v>86</v>
      </c>
      <c r="AV233" s="12" t="s">
        <v>86</v>
      </c>
      <c r="AW233" s="12" t="s">
        <v>39</v>
      </c>
      <c r="AX233" s="12" t="s">
        <v>79</v>
      </c>
      <c r="AY233" s="205" t="s">
        <v>126</v>
      </c>
    </row>
    <row r="234" spans="2:65" s="1" customFormat="1" ht="16.5" customHeight="1">
      <c r="B234" s="34"/>
      <c r="C234" s="178" t="s">
        <v>313</v>
      </c>
      <c r="D234" s="178" t="s">
        <v>128</v>
      </c>
      <c r="E234" s="179" t="s">
        <v>314</v>
      </c>
      <c r="F234" s="180" t="s">
        <v>315</v>
      </c>
      <c r="G234" s="181" t="s">
        <v>218</v>
      </c>
      <c r="H234" s="182">
        <v>86.9</v>
      </c>
      <c r="I234" s="183"/>
      <c r="J234" s="184">
        <f>ROUND(I234*H234,2)</f>
        <v>0</v>
      </c>
      <c r="K234" s="180" t="s">
        <v>132</v>
      </c>
      <c r="L234" s="38"/>
      <c r="M234" s="185" t="s">
        <v>32</v>
      </c>
      <c r="N234" s="186" t="s">
        <v>50</v>
      </c>
      <c r="O234" s="63"/>
      <c r="P234" s="187">
        <f>O234*H234</f>
        <v>0</v>
      </c>
      <c r="Q234" s="187">
        <v>0</v>
      </c>
      <c r="R234" s="187">
        <f>Q234*H234</f>
        <v>0</v>
      </c>
      <c r="S234" s="187">
        <v>0</v>
      </c>
      <c r="T234" s="188">
        <f>S234*H234</f>
        <v>0</v>
      </c>
      <c r="AR234" s="189" t="s">
        <v>133</v>
      </c>
      <c r="AT234" s="189" t="s">
        <v>128</v>
      </c>
      <c r="AU234" s="189" t="s">
        <v>86</v>
      </c>
      <c r="AY234" s="16" t="s">
        <v>126</v>
      </c>
      <c r="BE234" s="190">
        <f>IF(N234="základní",J234,0)</f>
        <v>0</v>
      </c>
      <c r="BF234" s="190">
        <f>IF(N234="snížená",J234,0)</f>
        <v>0</v>
      </c>
      <c r="BG234" s="190">
        <f>IF(N234="zákl. přenesená",J234,0)</f>
        <v>0</v>
      </c>
      <c r="BH234" s="190">
        <f>IF(N234="sníž. přenesená",J234,0)</f>
        <v>0</v>
      </c>
      <c r="BI234" s="190">
        <f>IF(N234="nulová",J234,0)</f>
        <v>0</v>
      </c>
      <c r="BJ234" s="16" t="s">
        <v>84</v>
      </c>
      <c r="BK234" s="190">
        <f>ROUND(I234*H234,2)</f>
        <v>0</v>
      </c>
      <c r="BL234" s="16" t="s">
        <v>133</v>
      </c>
      <c r="BM234" s="189" t="s">
        <v>316</v>
      </c>
    </row>
    <row r="235" spans="2:47" s="1" customFormat="1" ht="11.25">
      <c r="B235" s="34"/>
      <c r="C235" s="35"/>
      <c r="D235" s="191" t="s">
        <v>135</v>
      </c>
      <c r="E235" s="35"/>
      <c r="F235" s="192" t="s">
        <v>317</v>
      </c>
      <c r="G235" s="35"/>
      <c r="H235" s="35"/>
      <c r="I235" s="102"/>
      <c r="J235" s="35"/>
      <c r="K235" s="35"/>
      <c r="L235" s="38"/>
      <c r="M235" s="193"/>
      <c r="N235" s="63"/>
      <c r="O235" s="63"/>
      <c r="P235" s="63"/>
      <c r="Q235" s="63"/>
      <c r="R235" s="63"/>
      <c r="S235" s="63"/>
      <c r="T235" s="64"/>
      <c r="AT235" s="16" t="s">
        <v>135</v>
      </c>
      <c r="AU235" s="16" t="s">
        <v>86</v>
      </c>
    </row>
    <row r="236" spans="2:47" s="1" customFormat="1" ht="48.75">
      <c r="B236" s="34"/>
      <c r="C236" s="35"/>
      <c r="D236" s="191" t="s">
        <v>137</v>
      </c>
      <c r="E236" s="35"/>
      <c r="F236" s="194" t="s">
        <v>318</v>
      </c>
      <c r="G236" s="35"/>
      <c r="H236" s="35"/>
      <c r="I236" s="102"/>
      <c r="J236" s="35"/>
      <c r="K236" s="35"/>
      <c r="L236" s="38"/>
      <c r="M236" s="193"/>
      <c r="N236" s="63"/>
      <c r="O236" s="63"/>
      <c r="P236" s="63"/>
      <c r="Q236" s="63"/>
      <c r="R236" s="63"/>
      <c r="S236" s="63"/>
      <c r="T236" s="64"/>
      <c r="AT236" s="16" t="s">
        <v>137</v>
      </c>
      <c r="AU236" s="16" t="s">
        <v>86</v>
      </c>
    </row>
    <row r="237" spans="2:51" s="12" customFormat="1" ht="11.25">
      <c r="B237" s="195"/>
      <c r="C237" s="196"/>
      <c r="D237" s="191" t="s">
        <v>139</v>
      </c>
      <c r="E237" s="197" t="s">
        <v>32</v>
      </c>
      <c r="F237" s="198" t="s">
        <v>319</v>
      </c>
      <c r="G237" s="196"/>
      <c r="H237" s="199">
        <v>65.3</v>
      </c>
      <c r="I237" s="200"/>
      <c r="J237" s="196"/>
      <c r="K237" s="196"/>
      <c r="L237" s="201"/>
      <c r="M237" s="202"/>
      <c r="N237" s="203"/>
      <c r="O237" s="203"/>
      <c r="P237" s="203"/>
      <c r="Q237" s="203"/>
      <c r="R237" s="203"/>
      <c r="S237" s="203"/>
      <c r="T237" s="204"/>
      <c r="AT237" s="205" t="s">
        <v>139</v>
      </c>
      <c r="AU237" s="205" t="s">
        <v>86</v>
      </c>
      <c r="AV237" s="12" t="s">
        <v>86</v>
      </c>
      <c r="AW237" s="12" t="s">
        <v>39</v>
      </c>
      <c r="AX237" s="12" t="s">
        <v>79</v>
      </c>
      <c r="AY237" s="205" t="s">
        <v>126</v>
      </c>
    </row>
    <row r="238" spans="2:51" s="12" customFormat="1" ht="11.25">
      <c r="B238" s="195"/>
      <c r="C238" s="196"/>
      <c r="D238" s="191" t="s">
        <v>139</v>
      </c>
      <c r="E238" s="197" t="s">
        <v>32</v>
      </c>
      <c r="F238" s="198" t="s">
        <v>320</v>
      </c>
      <c r="G238" s="196"/>
      <c r="H238" s="199">
        <v>21.6</v>
      </c>
      <c r="I238" s="200"/>
      <c r="J238" s="196"/>
      <c r="K238" s="196"/>
      <c r="L238" s="201"/>
      <c r="M238" s="202"/>
      <c r="N238" s="203"/>
      <c r="O238" s="203"/>
      <c r="P238" s="203"/>
      <c r="Q238" s="203"/>
      <c r="R238" s="203"/>
      <c r="S238" s="203"/>
      <c r="T238" s="204"/>
      <c r="AT238" s="205" t="s">
        <v>139</v>
      </c>
      <c r="AU238" s="205" t="s">
        <v>86</v>
      </c>
      <c r="AV238" s="12" t="s">
        <v>86</v>
      </c>
      <c r="AW238" s="12" t="s">
        <v>39</v>
      </c>
      <c r="AX238" s="12" t="s">
        <v>79</v>
      </c>
      <c r="AY238" s="205" t="s">
        <v>126</v>
      </c>
    </row>
    <row r="239" spans="2:65" s="1" customFormat="1" ht="16.5" customHeight="1">
      <c r="B239" s="34"/>
      <c r="C239" s="178" t="s">
        <v>321</v>
      </c>
      <c r="D239" s="178" t="s">
        <v>128</v>
      </c>
      <c r="E239" s="179" t="s">
        <v>322</v>
      </c>
      <c r="F239" s="180" t="s">
        <v>323</v>
      </c>
      <c r="G239" s="181" t="s">
        <v>218</v>
      </c>
      <c r="H239" s="182">
        <v>5214</v>
      </c>
      <c r="I239" s="183"/>
      <c r="J239" s="184">
        <f>ROUND(I239*H239,2)</f>
        <v>0</v>
      </c>
      <c r="K239" s="180" t="s">
        <v>132</v>
      </c>
      <c r="L239" s="38"/>
      <c r="M239" s="185" t="s">
        <v>32</v>
      </c>
      <c r="N239" s="186" t="s">
        <v>50</v>
      </c>
      <c r="O239" s="63"/>
      <c r="P239" s="187">
        <f>O239*H239</f>
        <v>0</v>
      </c>
      <c r="Q239" s="187">
        <v>0</v>
      </c>
      <c r="R239" s="187">
        <f>Q239*H239</f>
        <v>0</v>
      </c>
      <c r="S239" s="187">
        <v>0</v>
      </c>
      <c r="T239" s="188">
        <f>S239*H239</f>
        <v>0</v>
      </c>
      <c r="AR239" s="189" t="s">
        <v>133</v>
      </c>
      <c r="AT239" s="189" t="s">
        <v>128</v>
      </c>
      <c r="AU239" s="189" t="s">
        <v>86</v>
      </c>
      <c r="AY239" s="16" t="s">
        <v>126</v>
      </c>
      <c r="BE239" s="190">
        <f>IF(N239="základní",J239,0)</f>
        <v>0</v>
      </c>
      <c r="BF239" s="190">
        <f>IF(N239="snížená",J239,0)</f>
        <v>0</v>
      </c>
      <c r="BG239" s="190">
        <f>IF(N239="zákl. přenesená",J239,0)</f>
        <v>0</v>
      </c>
      <c r="BH239" s="190">
        <f>IF(N239="sníž. přenesená",J239,0)</f>
        <v>0</v>
      </c>
      <c r="BI239" s="190">
        <f>IF(N239="nulová",J239,0)</f>
        <v>0</v>
      </c>
      <c r="BJ239" s="16" t="s">
        <v>84</v>
      </c>
      <c r="BK239" s="190">
        <f>ROUND(I239*H239,2)</f>
        <v>0</v>
      </c>
      <c r="BL239" s="16" t="s">
        <v>133</v>
      </c>
      <c r="BM239" s="189" t="s">
        <v>324</v>
      </c>
    </row>
    <row r="240" spans="2:47" s="1" customFormat="1" ht="11.25">
      <c r="B240" s="34"/>
      <c r="C240" s="35"/>
      <c r="D240" s="191" t="s">
        <v>135</v>
      </c>
      <c r="E240" s="35"/>
      <c r="F240" s="192" t="s">
        <v>325</v>
      </c>
      <c r="G240" s="35"/>
      <c r="H240" s="35"/>
      <c r="I240" s="102"/>
      <c r="J240" s="35"/>
      <c r="K240" s="35"/>
      <c r="L240" s="38"/>
      <c r="M240" s="193"/>
      <c r="N240" s="63"/>
      <c r="O240" s="63"/>
      <c r="P240" s="63"/>
      <c r="Q240" s="63"/>
      <c r="R240" s="63"/>
      <c r="S240" s="63"/>
      <c r="T240" s="64"/>
      <c r="AT240" s="16" t="s">
        <v>135</v>
      </c>
      <c r="AU240" s="16" t="s">
        <v>86</v>
      </c>
    </row>
    <row r="241" spans="2:47" s="1" customFormat="1" ht="48.75">
      <c r="B241" s="34"/>
      <c r="C241" s="35"/>
      <c r="D241" s="191" t="s">
        <v>137</v>
      </c>
      <c r="E241" s="35"/>
      <c r="F241" s="194" t="s">
        <v>318</v>
      </c>
      <c r="G241" s="35"/>
      <c r="H241" s="35"/>
      <c r="I241" s="102"/>
      <c r="J241" s="35"/>
      <c r="K241" s="35"/>
      <c r="L241" s="38"/>
      <c r="M241" s="193"/>
      <c r="N241" s="63"/>
      <c r="O241" s="63"/>
      <c r="P241" s="63"/>
      <c r="Q241" s="63"/>
      <c r="R241" s="63"/>
      <c r="S241" s="63"/>
      <c r="T241" s="64"/>
      <c r="AT241" s="16" t="s">
        <v>137</v>
      </c>
      <c r="AU241" s="16" t="s">
        <v>86</v>
      </c>
    </row>
    <row r="242" spans="2:47" s="1" customFormat="1" ht="19.5">
      <c r="B242" s="34"/>
      <c r="C242" s="35"/>
      <c r="D242" s="191" t="s">
        <v>158</v>
      </c>
      <c r="E242" s="35"/>
      <c r="F242" s="194" t="s">
        <v>289</v>
      </c>
      <c r="G242" s="35"/>
      <c r="H242" s="35"/>
      <c r="I242" s="102"/>
      <c r="J242" s="35"/>
      <c r="K242" s="35"/>
      <c r="L242" s="38"/>
      <c r="M242" s="193"/>
      <c r="N242" s="63"/>
      <c r="O242" s="63"/>
      <c r="P242" s="63"/>
      <c r="Q242" s="63"/>
      <c r="R242" s="63"/>
      <c r="S242" s="63"/>
      <c r="T242" s="64"/>
      <c r="AT242" s="16" t="s">
        <v>158</v>
      </c>
      <c r="AU242" s="16" t="s">
        <v>86</v>
      </c>
    </row>
    <row r="243" spans="2:51" s="12" customFormat="1" ht="11.25">
      <c r="B243" s="195"/>
      <c r="C243" s="196"/>
      <c r="D243" s="191" t="s">
        <v>139</v>
      </c>
      <c r="E243" s="196"/>
      <c r="F243" s="198" t="s">
        <v>326</v>
      </c>
      <c r="G243" s="196"/>
      <c r="H243" s="199">
        <v>5214</v>
      </c>
      <c r="I243" s="200"/>
      <c r="J243" s="196"/>
      <c r="K243" s="196"/>
      <c r="L243" s="201"/>
      <c r="M243" s="202"/>
      <c r="N243" s="203"/>
      <c r="O243" s="203"/>
      <c r="P243" s="203"/>
      <c r="Q243" s="203"/>
      <c r="R243" s="203"/>
      <c r="S243" s="203"/>
      <c r="T243" s="204"/>
      <c r="AT243" s="205" t="s">
        <v>139</v>
      </c>
      <c r="AU243" s="205" t="s">
        <v>86</v>
      </c>
      <c r="AV243" s="12" t="s">
        <v>86</v>
      </c>
      <c r="AW243" s="12" t="s">
        <v>4</v>
      </c>
      <c r="AX243" s="12" t="s">
        <v>84</v>
      </c>
      <c r="AY243" s="205" t="s">
        <v>126</v>
      </c>
    </row>
    <row r="244" spans="2:65" s="1" customFormat="1" ht="16.5" customHeight="1">
      <c r="B244" s="34"/>
      <c r="C244" s="178" t="s">
        <v>327</v>
      </c>
      <c r="D244" s="178" t="s">
        <v>128</v>
      </c>
      <c r="E244" s="179" t="s">
        <v>328</v>
      </c>
      <c r="F244" s="180" t="s">
        <v>329</v>
      </c>
      <c r="G244" s="181" t="s">
        <v>218</v>
      </c>
      <c r="H244" s="182">
        <v>86.9</v>
      </c>
      <c r="I244" s="183"/>
      <c r="J244" s="184">
        <f>ROUND(I244*H244,2)</f>
        <v>0</v>
      </c>
      <c r="K244" s="180" t="s">
        <v>132</v>
      </c>
      <c r="L244" s="38"/>
      <c r="M244" s="185" t="s">
        <v>32</v>
      </c>
      <c r="N244" s="186" t="s">
        <v>50</v>
      </c>
      <c r="O244" s="63"/>
      <c r="P244" s="187">
        <f>O244*H244</f>
        <v>0</v>
      </c>
      <c r="Q244" s="187">
        <v>0</v>
      </c>
      <c r="R244" s="187">
        <f>Q244*H244</f>
        <v>0</v>
      </c>
      <c r="S244" s="187">
        <v>0</v>
      </c>
      <c r="T244" s="188">
        <f>S244*H244</f>
        <v>0</v>
      </c>
      <c r="AR244" s="189" t="s">
        <v>133</v>
      </c>
      <c r="AT244" s="189" t="s">
        <v>128</v>
      </c>
      <c r="AU244" s="189" t="s">
        <v>86</v>
      </c>
      <c r="AY244" s="16" t="s">
        <v>126</v>
      </c>
      <c r="BE244" s="190">
        <f>IF(N244="základní",J244,0)</f>
        <v>0</v>
      </c>
      <c r="BF244" s="190">
        <f>IF(N244="snížená",J244,0)</f>
        <v>0</v>
      </c>
      <c r="BG244" s="190">
        <f>IF(N244="zákl. přenesená",J244,0)</f>
        <v>0</v>
      </c>
      <c r="BH244" s="190">
        <f>IF(N244="sníž. přenesená",J244,0)</f>
        <v>0</v>
      </c>
      <c r="BI244" s="190">
        <f>IF(N244="nulová",J244,0)</f>
        <v>0</v>
      </c>
      <c r="BJ244" s="16" t="s">
        <v>84</v>
      </c>
      <c r="BK244" s="190">
        <f>ROUND(I244*H244,2)</f>
        <v>0</v>
      </c>
      <c r="BL244" s="16" t="s">
        <v>133</v>
      </c>
      <c r="BM244" s="189" t="s">
        <v>330</v>
      </c>
    </row>
    <row r="245" spans="2:47" s="1" customFormat="1" ht="11.25">
      <c r="B245" s="34"/>
      <c r="C245" s="35"/>
      <c r="D245" s="191" t="s">
        <v>135</v>
      </c>
      <c r="E245" s="35"/>
      <c r="F245" s="192" t="s">
        <v>331</v>
      </c>
      <c r="G245" s="35"/>
      <c r="H245" s="35"/>
      <c r="I245" s="102"/>
      <c r="J245" s="35"/>
      <c r="K245" s="35"/>
      <c r="L245" s="38"/>
      <c r="M245" s="193"/>
      <c r="N245" s="63"/>
      <c r="O245" s="63"/>
      <c r="P245" s="63"/>
      <c r="Q245" s="63"/>
      <c r="R245" s="63"/>
      <c r="S245" s="63"/>
      <c r="T245" s="64"/>
      <c r="AT245" s="16" t="s">
        <v>135</v>
      </c>
      <c r="AU245" s="16" t="s">
        <v>86</v>
      </c>
    </row>
    <row r="246" spans="2:47" s="1" customFormat="1" ht="39">
      <c r="B246" s="34"/>
      <c r="C246" s="35"/>
      <c r="D246" s="191" t="s">
        <v>137</v>
      </c>
      <c r="E246" s="35"/>
      <c r="F246" s="194" t="s">
        <v>332</v>
      </c>
      <c r="G246" s="35"/>
      <c r="H246" s="35"/>
      <c r="I246" s="102"/>
      <c r="J246" s="35"/>
      <c r="K246" s="35"/>
      <c r="L246" s="38"/>
      <c r="M246" s="193"/>
      <c r="N246" s="63"/>
      <c r="O246" s="63"/>
      <c r="P246" s="63"/>
      <c r="Q246" s="63"/>
      <c r="R246" s="63"/>
      <c r="S246" s="63"/>
      <c r="T246" s="64"/>
      <c r="AT246" s="16" t="s">
        <v>137</v>
      </c>
      <c r="AU246" s="16" t="s">
        <v>86</v>
      </c>
    </row>
    <row r="247" spans="2:51" s="12" customFormat="1" ht="11.25">
      <c r="B247" s="195"/>
      <c r="C247" s="196"/>
      <c r="D247" s="191" t="s">
        <v>139</v>
      </c>
      <c r="E247" s="197" t="s">
        <v>32</v>
      </c>
      <c r="F247" s="198" t="s">
        <v>319</v>
      </c>
      <c r="G247" s="196"/>
      <c r="H247" s="199">
        <v>65.3</v>
      </c>
      <c r="I247" s="200"/>
      <c r="J247" s="196"/>
      <c r="K247" s="196"/>
      <c r="L247" s="201"/>
      <c r="M247" s="202"/>
      <c r="N247" s="203"/>
      <c r="O247" s="203"/>
      <c r="P247" s="203"/>
      <c r="Q247" s="203"/>
      <c r="R247" s="203"/>
      <c r="S247" s="203"/>
      <c r="T247" s="204"/>
      <c r="AT247" s="205" t="s">
        <v>139</v>
      </c>
      <c r="AU247" s="205" t="s">
        <v>86</v>
      </c>
      <c r="AV247" s="12" t="s">
        <v>86</v>
      </c>
      <c r="AW247" s="12" t="s">
        <v>39</v>
      </c>
      <c r="AX247" s="12" t="s">
        <v>79</v>
      </c>
      <c r="AY247" s="205" t="s">
        <v>126</v>
      </c>
    </row>
    <row r="248" spans="2:51" s="12" customFormat="1" ht="11.25">
      <c r="B248" s="195"/>
      <c r="C248" s="196"/>
      <c r="D248" s="191" t="s">
        <v>139</v>
      </c>
      <c r="E248" s="197" t="s">
        <v>32</v>
      </c>
      <c r="F248" s="198" t="s">
        <v>320</v>
      </c>
      <c r="G248" s="196"/>
      <c r="H248" s="199">
        <v>21.6</v>
      </c>
      <c r="I248" s="200"/>
      <c r="J248" s="196"/>
      <c r="K248" s="196"/>
      <c r="L248" s="201"/>
      <c r="M248" s="202"/>
      <c r="N248" s="203"/>
      <c r="O248" s="203"/>
      <c r="P248" s="203"/>
      <c r="Q248" s="203"/>
      <c r="R248" s="203"/>
      <c r="S248" s="203"/>
      <c r="T248" s="204"/>
      <c r="AT248" s="205" t="s">
        <v>139</v>
      </c>
      <c r="AU248" s="205" t="s">
        <v>86</v>
      </c>
      <c r="AV248" s="12" t="s">
        <v>86</v>
      </c>
      <c r="AW248" s="12" t="s">
        <v>39</v>
      </c>
      <c r="AX248" s="12" t="s">
        <v>79</v>
      </c>
      <c r="AY248" s="205" t="s">
        <v>126</v>
      </c>
    </row>
    <row r="249" spans="2:65" s="1" customFormat="1" ht="16.5" customHeight="1">
      <c r="B249" s="34"/>
      <c r="C249" s="178" t="s">
        <v>333</v>
      </c>
      <c r="D249" s="178" t="s">
        <v>128</v>
      </c>
      <c r="E249" s="179" t="s">
        <v>334</v>
      </c>
      <c r="F249" s="180" t="s">
        <v>335</v>
      </c>
      <c r="G249" s="181" t="s">
        <v>131</v>
      </c>
      <c r="H249" s="182">
        <v>78.28</v>
      </c>
      <c r="I249" s="183"/>
      <c r="J249" s="184">
        <f>ROUND(I249*H249,2)</f>
        <v>0</v>
      </c>
      <c r="K249" s="180" t="s">
        <v>132</v>
      </c>
      <c r="L249" s="38"/>
      <c r="M249" s="185" t="s">
        <v>32</v>
      </c>
      <c r="N249" s="186" t="s">
        <v>50</v>
      </c>
      <c r="O249" s="63"/>
      <c r="P249" s="187">
        <f>O249*H249</f>
        <v>0</v>
      </c>
      <c r="Q249" s="187">
        <v>0.00021</v>
      </c>
      <c r="R249" s="187">
        <f>Q249*H249</f>
        <v>0.0164388</v>
      </c>
      <c r="S249" s="187">
        <v>0</v>
      </c>
      <c r="T249" s="188">
        <f>S249*H249</f>
        <v>0</v>
      </c>
      <c r="AR249" s="189" t="s">
        <v>133</v>
      </c>
      <c r="AT249" s="189" t="s">
        <v>128</v>
      </c>
      <c r="AU249" s="189" t="s">
        <v>86</v>
      </c>
      <c r="AY249" s="16" t="s">
        <v>126</v>
      </c>
      <c r="BE249" s="190">
        <f>IF(N249="základní",J249,0)</f>
        <v>0</v>
      </c>
      <c r="BF249" s="190">
        <f>IF(N249="snížená",J249,0)</f>
        <v>0</v>
      </c>
      <c r="BG249" s="190">
        <f>IF(N249="zákl. přenesená",J249,0)</f>
        <v>0</v>
      </c>
      <c r="BH249" s="190">
        <f>IF(N249="sníž. přenesená",J249,0)</f>
        <v>0</v>
      </c>
      <c r="BI249" s="190">
        <f>IF(N249="nulová",J249,0)</f>
        <v>0</v>
      </c>
      <c r="BJ249" s="16" t="s">
        <v>84</v>
      </c>
      <c r="BK249" s="190">
        <f>ROUND(I249*H249,2)</f>
        <v>0</v>
      </c>
      <c r="BL249" s="16" t="s">
        <v>133</v>
      </c>
      <c r="BM249" s="189" t="s">
        <v>336</v>
      </c>
    </row>
    <row r="250" spans="2:47" s="1" customFormat="1" ht="11.25">
      <c r="B250" s="34"/>
      <c r="C250" s="35"/>
      <c r="D250" s="191" t="s">
        <v>135</v>
      </c>
      <c r="E250" s="35"/>
      <c r="F250" s="192" t="s">
        <v>337</v>
      </c>
      <c r="G250" s="35"/>
      <c r="H250" s="35"/>
      <c r="I250" s="102"/>
      <c r="J250" s="35"/>
      <c r="K250" s="35"/>
      <c r="L250" s="38"/>
      <c r="M250" s="193"/>
      <c r="N250" s="63"/>
      <c r="O250" s="63"/>
      <c r="P250" s="63"/>
      <c r="Q250" s="63"/>
      <c r="R250" s="63"/>
      <c r="S250" s="63"/>
      <c r="T250" s="64"/>
      <c r="AT250" s="16" t="s">
        <v>135</v>
      </c>
      <c r="AU250" s="16" t="s">
        <v>86</v>
      </c>
    </row>
    <row r="251" spans="2:47" s="1" customFormat="1" ht="48.75">
      <c r="B251" s="34"/>
      <c r="C251" s="35"/>
      <c r="D251" s="191" t="s">
        <v>137</v>
      </c>
      <c r="E251" s="35"/>
      <c r="F251" s="194" t="s">
        <v>338</v>
      </c>
      <c r="G251" s="35"/>
      <c r="H251" s="35"/>
      <c r="I251" s="102"/>
      <c r="J251" s="35"/>
      <c r="K251" s="35"/>
      <c r="L251" s="38"/>
      <c r="M251" s="193"/>
      <c r="N251" s="63"/>
      <c r="O251" s="63"/>
      <c r="P251" s="63"/>
      <c r="Q251" s="63"/>
      <c r="R251" s="63"/>
      <c r="S251" s="63"/>
      <c r="T251" s="64"/>
      <c r="AT251" s="16" t="s">
        <v>137</v>
      </c>
      <c r="AU251" s="16" t="s">
        <v>86</v>
      </c>
    </row>
    <row r="252" spans="2:51" s="12" customFormat="1" ht="11.25">
      <c r="B252" s="195"/>
      <c r="C252" s="196"/>
      <c r="D252" s="191" t="s">
        <v>139</v>
      </c>
      <c r="E252" s="197" t="s">
        <v>32</v>
      </c>
      <c r="F252" s="198" t="s">
        <v>339</v>
      </c>
      <c r="G252" s="196"/>
      <c r="H252" s="199">
        <v>78.28</v>
      </c>
      <c r="I252" s="200"/>
      <c r="J252" s="196"/>
      <c r="K252" s="196"/>
      <c r="L252" s="201"/>
      <c r="M252" s="202"/>
      <c r="N252" s="203"/>
      <c r="O252" s="203"/>
      <c r="P252" s="203"/>
      <c r="Q252" s="203"/>
      <c r="R252" s="203"/>
      <c r="S252" s="203"/>
      <c r="T252" s="204"/>
      <c r="AT252" s="205" t="s">
        <v>139</v>
      </c>
      <c r="AU252" s="205" t="s">
        <v>86</v>
      </c>
      <c r="AV252" s="12" t="s">
        <v>86</v>
      </c>
      <c r="AW252" s="12" t="s">
        <v>39</v>
      </c>
      <c r="AX252" s="12" t="s">
        <v>79</v>
      </c>
      <c r="AY252" s="205" t="s">
        <v>126</v>
      </c>
    </row>
    <row r="253" spans="2:65" s="1" customFormat="1" ht="16.5" customHeight="1">
      <c r="B253" s="34"/>
      <c r="C253" s="178" t="s">
        <v>340</v>
      </c>
      <c r="D253" s="178" t="s">
        <v>128</v>
      </c>
      <c r="E253" s="179" t="s">
        <v>341</v>
      </c>
      <c r="F253" s="180" t="s">
        <v>342</v>
      </c>
      <c r="G253" s="181" t="s">
        <v>218</v>
      </c>
      <c r="H253" s="182">
        <v>3</v>
      </c>
      <c r="I253" s="183"/>
      <c r="J253" s="184">
        <f>ROUND(I253*H253,2)</f>
        <v>0</v>
      </c>
      <c r="K253" s="180" t="s">
        <v>132</v>
      </c>
      <c r="L253" s="38"/>
      <c r="M253" s="185" t="s">
        <v>32</v>
      </c>
      <c r="N253" s="186" t="s">
        <v>50</v>
      </c>
      <c r="O253" s="63"/>
      <c r="P253" s="187">
        <f>O253*H253</f>
        <v>0</v>
      </c>
      <c r="Q253" s="187">
        <v>0</v>
      </c>
      <c r="R253" s="187">
        <f>Q253*H253</f>
        <v>0</v>
      </c>
      <c r="S253" s="187">
        <v>0</v>
      </c>
      <c r="T253" s="188">
        <f>S253*H253</f>
        <v>0</v>
      </c>
      <c r="AR253" s="189" t="s">
        <v>133</v>
      </c>
      <c r="AT253" s="189" t="s">
        <v>128</v>
      </c>
      <c r="AU253" s="189" t="s">
        <v>86</v>
      </c>
      <c r="AY253" s="16" t="s">
        <v>126</v>
      </c>
      <c r="BE253" s="190">
        <f>IF(N253="základní",J253,0)</f>
        <v>0</v>
      </c>
      <c r="BF253" s="190">
        <f>IF(N253="snížená",J253,0)</f>
        <v>0</v>
      </c>
      <c r="BG253" s="190">
        <f>IF(N253="zákl. přenesená",J253,0)</f>
        <v>0</v>
      </c>
      <c r="BH253" s="190">
        <f>IF(N253="sníž. přenesená",J253,0)</f>
        <v>0</v>
      </c>
      <c r="BI253" s="190">
        <f>IF(N253="nulová",J253,0)</f>
        <v>0</v>
      </c>
      <c r="BJ253" s="16" t="s">
        <v>84</v>
      </c>
      <c r="BK253" s="190">
        <f>ROUND(I253*H253,2)</f>
        <v>0</v>
      </c>
      <c r="BL253" s="16" t="s">
        <v>133</v>
      </c>
      <c r="BM253" s="189" t="s">
        <v>343</v>
      </c>
    </row>
    <row r="254" spans="2:47" s="1" customFormat="1" ht="11.25">
      <c r="B254" s="34"/>
      <c r="C254" s="35"/>
      <c r="D254" s="191" t="s">
        <v>135</v>
      </c>
      <c r="E254" s="35"/>
      <c r="F254" s="192" t="s">
        <v>344</v>
      </c>
      <c r="G254" s="35"/>
      <c r="H254" s="35"/>
      <c r="I254" s="102"/>
      <c r="J254" s="35"/>
      <c r="K254" s="35"/>
      <c r="L254" s="38"/>
      <c r="M254" s="193"/>
      <c r="N254" s="63"/>
      <c r="O254" s="63"/>
      <c r="P254" s="63"/>
      <c r="Q254" s="63"/>
      <c r="R254" s="63"/>
      <c r="S254" s="63"/>
      <c r="T254" s="64"/>
      <c r="AT254" s="16" t="s">
        <v>135</v>
      </c>
      <c r="AU254" s="16" t="s">
        <v>86</v>
      </c>
    </row>
    <row r="255" spans="2:47" s="1" customFormat="1" ht="29.25">
      <c r="B255" s="34"/>
      <c r="C255" s="35"/>
      <c r="D255" s="191" t="s">
        <v>137</v>
      </c>
      <c r="E255" s="35"/>
      <c r="F255" s="194" t="s">
        <v>345</v>
      </c>
      <c r="G255" s="35"/>
      <c r="H255" s="35"/>
      <c r="I255" s="102"/>
      <c r="J255" s="35"/>
      <c r="K255" s="35"/>
      <c r="L255" s="38"/>
      <c r="M255" s="193"/>
      <c r="N255" s="63"/>
      <c r="O255" s="63"/>
      <c r="P255" s="63"/>
      <c r="Q255" s="63"/>
      <c r="R255" s="63"/>
      <c r="S255" s="63"/>
      <c r="T255" s="64"/>
      <c r="AT255" s="16" t="s">
        <v>137</v>
      </c>
      <c r="AU255" s="16" t="s">
        <v>86</v>
      </c>
    </row>
    <row r="256" spans="2:51" s="12" customFormat="1" ht="11.25">
      <c r="B256" s="195"/>
      <c r="C256" s="196"/>
      <c r="D256" s="191" t="s">
        <v>139</v>
      </c>
      <c r="E256" s="197" t="s">
        <v>32</v>
      </c>
      <c r="F256" s="198" t="s">
        <v>346</v>
      </c>
      <c r="G256" s="196"/>
      <c r="H256" s="199">
        <v>3</v>
      </c>
      <c r="I256" s="200"/>
      <c r="J256" s="196"/>
      <c r="K256" s="196"/>
      <c r="L256" s="201"/>
      <c r="M256" s="202"/>
      <c r="N256" s="203"/>
      <c r="O256" s="203"/>
      <c r="P256" s="203"/>
      <c r="Q256" s="203"/>
      <c r="R256" s="203"/>
      <c r="S256" s="203"/>
      <c r="T256" s="204"/>
      <c r="AT256" s="205" t="s">
        <v>139</v>
      </c>
      <c r="AU256" s="205" t="s">
        <v>86</v>
      </c>
      <c r="AV256" s="12" t="s">
        <v>86</v>
      </c>
      <c r="AW256" s="12" t="s">
        <v>39</v>
      </c>
      <c r="AX256" s="12" t="s">
        <v>79</v>
      </c>
      <c r="AY256" s="205" t="s">
        <v>126</v>
      </c>
    </row>
    <row r="257" spans="2:65" s="1" customFormat="1" ht="16.5" customHeight="1">
      <c r="B257" s="34"/>
      <c r="C257" s="178" t="s">
        <v>347</v>
      </c>
      <c r="D257" s="178" t="s">
        <v>128</v>
      </c>
      <c r="E257" s="179" t="s">
        <v>348</v>
      </c>
      <c r="F257" s="180" t="s">
        <v>349</v>
      </c>
      <c r="G257" s="181" t="s">
        <v>218</v>
      </c>
      <c r="H257" s="182">
        <v>90</v>
      </c>
      <c r="I257" s="183"/>
      <c r="J257" s="184">
        <f>ROUND(I257*H257,2)</f>
        <v>0</v>
      </c>
      <c r="K257" s="180" t="s">
        <v>132</v>
      </c>
      <c r="L257" s="38"/>
      <c r="M257" s="185" t="s">
        <v>32</v>
      </c>
      <c r="N257" s="186" t="s">
        <v>50</v>
      </c>
      <c r="O257" s="63"/>
      <c r="P257" s="187">
        <f>O257*H257</f>
        <v>0</v>
      </c>
      <c r="Q257" s="187">
        <v>0</v>
      </c>
      <c r="R257" s="187">
        <f>Q257*H257</f>
        <v>0</v>
      </c>
      <c r="S257" s="187">
        <v>0</v>
      </c>
      <c r="T257" s="188">
        <f>S257*H257</f>
        <v>0</v>
      </c>
      <c r="AR257" s="189" t="s">
        <v>133</v>
      </c>
      <c r="AT257" s="189" t="s">
        <v>128</v>
      </c>
      <c r="AU257" s="189" t="s">
        <v>86</v>
      </c>
      <c r="AY257" s="16" t="s">
        <v>126</v>
      </c>
      <c r="BE257" s="190">
        <f>IF(N257="základní",J257,0)</f>
        <v>0</v>
      </c>
      <c r="BF257" s="190">
        <f>IF(N257="snížená",J257,0)</f>
        <v>0</v>
      </c>
      <c r="BG257" s="190">
        <f>IF(N257="zákl. přenesená",J257,0)</f>
        <v>0</v>
      </c>
      <c r="BH257" s="190">
        <f>IF(N257="sníž. přenesená",J257,0)</f>
        <v>0</v>
      </c>
      <c r="BI257" s="190">
        <f>IF(N257="nulová",J257,0)</f>
        <v>0</v>
      </c>
      <c r="BJ257" s="16" t="s">
        <v>84</v>
      </c>
      <c r="BK257" s="190">
        <f>ROUND(I257*H257,2)</f>
        <v>0</v>
      </c>
      <c r="BL257" s="16" t="s">
        <v>133</v>
      </c>
      <c r="BM257" s="189" t="s">
        <v>350</v>
      </c>
    </row>
    <row r="258" spans="2:47" s="1" customFormat="1" ht="11.25">
      <c r="B258" s="34"/>
      <c r="C258" s="35"/>
      <c r="D258" s="191" t="s">
        <v>135</v>
      </c>
      <c r="E258" s="35"/>
      <c r="F258" s="192" t="s">
        <v>351</v>
      </c>
      <c r="G258" s="35"/>
      <c r="H258" s="35"/>
      <c r="I258" s="102"/>
      <c r="J258" s="35"/>
      <c r="K258" s="35"/>
      <c r="L258" s="38"/>
      <c r="M258" s="193"/>
      <c r="N258" s="63"/>
      <c r="O258" s="63"/>
      <c r="P258" s="63"/>
      <c r="Q258" s="63"/>
      <c r="R258" s="63"/>
      <c r="S258" s="63"/>
      <c r="T258" s="64"/>
      <c r="AT258" s="16" t="s">
        <v>135</v>
      </c>
      <c r="AU258" s="16" t="s">
        <v>86</v>
      </c>
    </row>
    <row r="259" spans="2:47" s="1" customFormat="1" ht="29.25">
      <c r="B259" s="34"/>
      <c r="C259" s="35"/>
      <c r="D259" s="191" t="s">
        <v>137</v>
      </c>
      <c r="E259" s="35"/>
      <c r="F259" s="194" t="s">
        <v>345</v>
      </c>
      <c r="G259" s="35"/>
      <c r="H259" s="35"/>
      <c r="I259" s="102"/>
      <c r="J259" s="35"/>
      <c r="K259" s="35"/>
      <c r="L259" s="38"/>
      <c r="M259" s="193"/>
      <c r="N259" s="63"/>
      <c r="O259" s="63"/>
      <c r="P259" s="63"/>
      <c r="Q259" s="63"/>
      <c r="R259" s="63"/>
      <c r="S259" s="63"/>
      <c r="T259" s="64"/>
      <c r="AT259" s="16" t="s">
        <v>137</v>
      </c>
      <c r="AU259" s="16" t="s">
        <v>86</v>
      </c>
    </row>
    <row r="260" spans="2:47" s="1" customFormat="1" ht="19.5">
      <c r="B260" s="34"/>
      <c r="C260" s="35"/>
      <c r="D260" s="191" t="s">
        <v>158</v>
      </c>
      <c r="E260" s="35"/>
      <c r="F260" s="194" t="s">
        <v>352</v>
      </c>
      <c r="G260" s="35"/>
      <c r="H260" s="35"/>
      <c r="I260" s="102"/>
      <c r="J260" s="35"/>
      <c r="K260" s="35"/>
      <c r="L260" s="38"/>
      <c r="M260" s="193"/>
      <c r="N260" s="63"/>
      <c r="O260" s="63"/>
      <c r="P260" s="63"/>
      <c r="Q260" s="63"/>
      <c r="R260" s="63"/>
      <c r="S260" s="63"/>
      <c r="T260" s="64"/>
      <c r="AT260" s="16" t="s">
        <v>158</v>
      </c>
      <c r="AU260" s="16" t="s">
        <v>86</v>
      </c>
    </row>
    <row r="261" spans="2:51" s="12" customFormat="1" ht="11.25">
      <c r="B261" s="195"/>
      <c r="C261" s="196"/>
      <c r="D261" s="191" t="s">
        <v>139</v>
      </c>
      <c r="E261" s="196"/>
      <c r="F261" s="198" t="s">
        <v>353</v>
      </c>
      <c r="G261" s="196"/>
      <c r="H261" s="199">
        <v>90</v>
      </c>
      <c r="I261" s="200"/>
      <c r="J261" s="196"/>
      <c r="K261" s="196"/>
      <c r="L261" s="201"/>
      <c r="M261" s="202"/>
      <c r="N261" s="203"/>
      <c r="O261" s="203"/>
      <c r="P261" s="203"/>
      <c r="Q261" s="203"/>
      <c r="R261" s="203"/>
      <c r="S261" s="203"/>
      <c r="T261" s="204"/>
      <c r="AT261" s="205" t="s">
        <v>139</v>
      </c>
      <c r="AU261" s="205" t="s">
        <v>86</v>
      </c>
      <c r="AV261" s="12" t="s">
        <v>86</v>
      </c>
      <c r="AW261" s="12" t="s">
        <v>4</v>
      </c>
      <c r="AX261" s="12" t="s">
        <v>84</v>
      </c>
      <c r="AY261" s="205" t="s">
        <v>126</v>
      </c>
    </row>
    <row r="262" spans="2:65" s="1" customFormat="1" ht="16.5" customHeight="1">
      <c r="B262" s="34"/>
      <c r="C262" s="178" t="s">
        <v>354</v>
      </c>
      <c r="D262" s="178" t="s">
        <v>128</v>
      </c>
      <c r="E262" s="179" t="s">
        <v>355</v>
      </c>
      <c r="F262" s="180" t="s">
        <v>356</v>
      </c>
      <c r="G262" s="181" t="s">
        <v>218</v>
      </c>
      <c r="H262" s="182">
        <v>3</v>
      </c>
      <c r="I262" s="183"/>
      <c r="J262" s="184">
        <f>ROUND(I262*H262,2)</f>
        <v>0</v>
      </c>
      <c r="K262" s="180" t="s">
        <v>132</v>
      </c>
      <c r="L262" s="38"/>
      <c r="M262" s="185" t="s">
        <v>32</v>
      </c>
      <c r="N262" s="186" t="s">
        <v>50</v>
      </c>
      <c r="O262" s="63"/>
      <c r="P262" s="187">
        <f>O262*H262</f>
        <v>0</v>
      </c>
      <c r="Q262" s="187">
        <v>0</v>
      </c>
      <c r="R262" s="187">
        <f>Q262*H262</f>
        <v>0</v>
      </c>
      <c r="S262" s="187">
        <v>0</v>
      </c>
      <c r="T262" s="188">
        <f>S262*H262</f>
        <v>0</v>
      </c>
      <c r="AR262" s="189" t="s">
        <v>133</v>
      </c>
      <c r="AT262" s="189" t="s">
        <v>128</v>
      </c>
      <c r="AU262" s="189" t="s">
        <v>86</v>
      </c>
      <c r="AY262" s="16" t="s">
        <v>126</v>
      </c>
      <c r="BE262" s="190">
        <f>IF(N262="základní",J262,0)</f>
        <v>0</v>
      </c>
      <c r="BF262" s="190">
        <f>IF(N262="snížená",J262,0)</f>
        <v>0</v>
      </c>
      <c r="BG262" s="190">
        <f>IF(N262="zákl. přenesená",J262,0)</f>
        <v>0</v>
      </c>
      <c r="BH262" s="190">
        <f>IF(N262="sníž. přenesená",J262,0)</f>
        <v>0</v>
      </c>
      <c r="BI262" s="190">
        <f>IF(N262="nulová",J262,0)</f>
        <v>0</v>
      </c>
      <c r="BJ262" s="16" t="s">
        <v>84</v>
      </c>
      <c r="BK262" s="190">
        <f>ROUND(I262*H262,2)</f>
        <v>0</v>
      </c>
      <c r="BL262" s="16" t="s">
        <v>133</v>
      </c>
      <c r="BM262" s="189" t="s">
        <v>357</v>
      </c>
    </row>
    <row r="263" spans="2:47" s="1" customFormat="1" ht="11.25">
      <c r="B263" s="34"/>
      <c r="C263" s="35"/>
      <c r="D263" s="191" t="s">
        <v>135</v>
      </c>
      <c r="E263" s="35"/>
      <c r="F263" s="192" t="s">
        <v>358</v>
      </c>
      <c r="G263" s="35"/>
      <c r="H263" s="35"/>
      <c r="I263" s="102"/>
      <c r="J263" s="35"/>
      <c r="K263" s="35"/>
      <c r="L263" s="38"/>
      <c r="M263" s="193"/>
      <c r="N263" s="63"/>
      <c r="O263" s="63"/>
      <c r="P263" s="63"/>
      <c r="Q263" s="63"/>
      <c r="R263" s="63"/>
      <c r="S263" s="63"/>
      <c r="T263" s="64"/>
      <c r="AT263" s="16" t="s">
        <v>135</v>
      </c>
      <c r="AU263" s="16" t="s">
        <v>86</v>
      </c>
    </row>
    <row r="264" spans="2:51" s="12" customFormat="1" ht="11.25">
      <c r="B264" s="195"/>
      <c r="C264" s="196"/>
      <c r="D264" s="191" t="s">
        <v>139</v>
      </c>
      <c r="E264" s="197" t="s">
        <v>32</v>
      </c>
      <c r="F264" s="198" t="s">
        <v>346</v>
      </c>
      <c r="G264" s="196"/>
      <c r="H264" s="199">
        <v>3</v>
      </c>
      <c r="I264" s="200"/>
      <c r="J264" s="196"/>
      <c r="K264" s="196"/>
      <c r="L264" s="201"/>
      <c r="M264" s="202"/>
      <c r="N264" s="203"/>
      <c r="O264" s="203"/>
      <c r="P264" s="203"/>
      <c r="Q264" s="203"/>
      <c r="R264" s="203"/>
      <c r="S264" s="203"/>
      <c r="T264" s="204"/>
      <c r="AT264" s="205" t="s">
        <v>139</v>
      </c>
      <c r="AU264" s="205" t="s">
        <v>86</v>
      </c>
      <c r="AV264" s="12" t="s">
        <v>86</v>
      </c>
      <c r="AW264" s="12" t="s">
        <v>39</v>
      </c>
      <c r="AX264" s="12" t="s">
        <v>79</v>
      </c>
      <c r="AY264" s="205" t="s">
        <v>126</v>
      </c>
    </row>
    <row r="265" spans="2:65" s="1" customFormat="1" ht="16.5" customHeight="1">
      <c r="B265" s="34"/>
      <c r="C265" s="178" t="s">
        <v>359</v>
      </c>
      <c r="D265" s="178" t="s">
        <v>128</v>
      </c>
      <c r="E265" s="179" t="s">
        <v>360</v>
      </c>
      <c r="F265" s="180" t="s">
        <v>361</v>
      </c>
      <c r="G265" s="181" t="s">
        <v>131</v>
      </c>
      <c r="H265" s="182">
        <v>378</v>
      </c>
      <c r="I265" s="183"/>
      <c r="J265" s="184">
        <f>ROUND(I265*H265,2)</f>
        <v>0</v>
      </c>
      <c r="K265" s="180" t="s">
        <v>32</v>
      </c>
      <c r="L265" s="38"/>
      <c r="M265" s="185" t="s">
        <v>32</v>
      </c>
      <c r="N265" s="186" t="s">
        <v>50</v>
      </c>
      <c r="O265" s="63"/>
      <c r="P265" s="187">
        <f>O265*H265</f>
        <v>0</v>
      </c>
      <c r="Q265" s="187">
        <v>0</v>
      </c>
      <c r="R265" s="187">
        <f>Q265*H265</f>
        <v>0</v>
      </c>
      <c r="S265" s="187">
        <v>0</v>
      </c>
      <c r="T265" s="188">
        <f>S265*H265</f>
        <v>0</v>
      </c>
      <c r="AR265" s="189" t="s">
        <v>133</v>
      </c>
      <c r="AT265" s="189" t="s">
        <v>128</v>
      </c>
      <c r="AU265" s="189" t="s">
        <v>86</v>
      </c>
      <c r="AY265" s="16" t="s">
        <v>126</v>
      </c>
      <c r="BE265" s="190">
        <f>IF(N265="základní",J265,0)</f>
        <v>0</v>
      </c>
      <c r="BF265" s="190">
        <f>IF(N265="snížená",J265,0)</f>
        <v>0</v>
      </c>
      <c r="BG265" s="190">
        <f>IF(N265="zákl. přenesená",J265,0)</f>
        <v>0</v>
      </c>
      <c r="BH265" s="190">
        <f>IF(N265="sníž. přenesená",J265,0)</f>
        <v>0</v>
      </c>
      <c r="BI265" s="190">
        <f>IF(N265="nulová",J265,0)</f>
        <v>0</v>
      </c>
      <c r="BJ265" s="16" t="s">
        <v>84</v>
      </c>
      <c r="BK265" s="190">
        <f>ROUND(I265*H265,2)</f>
        <v>0</v>
      </c>
      <c r="BL265" s="16" t="s">
        <v>133</v>
      </c>
      <c r="BM265" s="189" t="s">
        <v>362</v>
      </c>
    </row>
    <row r="266" spans="2:47" s="1" customFormat="1" ht="11.25">
      <c r="B266" s="34"/>
      <c r="C266" s="35"/>
      <c r="D266" s="191" t="s">
        <v>135</v>
      </c>
      <c r="E266" s="35"/>
      <c r="F266" s="192" t="s">
        <v>361</v>
      </c>
      <c r="G266" s="35"/>
      <c r="H266" s="35"/>
      <c r="I266" s="102"/>
      <c r="J266" s="35"/>
      <c r="K266" s="35"/>
      <c r="L266" s="38"/>
      <c r="M266" s="193"/>
      <c r="N266" s="63"/>
      <c r="O266" s="63"/>
      <c r="P266" s="63"/>
      <c r="Q266" s="63"/>
      <c r="R266" s="63"/>
      <c r="S266" s="63"/>
      <c r="T266" s="64"/>
      <c r="AT266" s="16" t="s">
        <v>135</v>
      </c>
      <c r="AU266" s="16" t="s">
        <v>86</v>
      </c>
    </row>
    <row r="267" spans="2:47" s="1" customFormat="1" ht="29.25">
      <c r="B267" s="34"/>
      <c r="C267" s="35"/>
      <c r="D267" s="191" t="s">
        <v>158</v>
      </c>
      <c r="E267" s="35"/>
      <c r="F267" s="194" t="s">
        <v>363</v>
      </c>
      <c r="G267" s="35"/>
      <c r="H267" s="35"/>
      <c r="I267" s="102"/>
      <c r="J267" s="35"/>
      <c r="K267" s="35"/>
      <c r="L267" s="38"/>
      <c r="M267" s="193"/>
      <c r="N267" s="63"/>
      <c r="O267" s="63"/>
      <c r="P267" s="63"/>
      <c r="Q267" s="63"/>
      <c r="R267" s="63"/>
      <c r="S267" s="63"/>
      <c r="T267" s="64"/>
      <c r="AT267" s="16" t="s">
        <v>158</v>
      </c>
      <c r="AU267" s="16" t="s">
        <v>86</v>
      </c>
    </row>
    <row r="268" spans="2:51" s="12" customFormat="1" ht="11.25">
      <c r="B268" s="195"/>
      <c r="C268" s="196"/>
      <c r="D268" s="191" t="s">
        <v>139</v>
      </c>
      <c r="E268" s="197" t="s">
        <v>32</v>
      </c>
      <c r="F268" s="198" t="s">
        <v>283</v>
      </c>
      <c r="G268" s="196"/>
      <c r="H268" s="199">
        <v>378</v>
      </c>
      <c r="I268" s="200"/>
      <c r="J268" s="196"/>
      <c r="K268" s="196"/>
      <c r="L268" s="201"/>
      <c r="M268" s="202"/>
      <c r="N268" s="203"/>
      <c r="O268" s="203"/>
      <c r="P268" s="203"/>
      <c r="Q268" s="203"/>
      <c r="R268" s="203"/>
      <c r="S268" s="203"/>
      <c r="T268" s="204"/>
      <c r="AT268" s="205" t="s">
        <v>139</v>
      </c>
      <c r="AU268" s="205" t="s">
        <v>86</v>
      </c>
      <c r="AV268" s="12" t="s">
        <v>86</v>
      </c>
      <c r="AW268" s="12" t="s">
        <v>39</v>
      </c>
      <c r="AX268" s="12" t="s">
        <v>79</v>
      </c>
      <c r="AY268" s="205" t="s">
        <v>126</v>
      </c>
    </row>
    <row r="269" spans="2:63" s="11" customFormat="1" ht="22.9" customHeight="1">
      <c r="B269" s="162"/>
      <c r="C269" s="163"/>
      <c r="D269" s="164" t="s">
        <v>78</v>
      </c>
      <c r="E269" s="176" t="s">
        <v>364</v>
      </c>
      <c r="F269" s="176" t="s">
        <v>365</v>
      </c>
      <c r="G269" s="163"/>
      <c r="H269" s="163"/>
      <c r="I269" s="166"/>
      <c r="J269" s="177">
        <f>BK269</f>
        <v>0</v>
      </c>
      <c r="K269" s="163"/>
      <c r="L269" s="168"/>
      <c r="M269" s="169"/>
      <c r="N269" s="170"/>
      <c r="O269" s="170"/>
      <c r="P269" s="171">
        <f>SUM(P270:P290)</f>
        <v>0</v>
      </c>
      <c r="Q269" s="170"/>
      <c r="R269" s="171">
        <f>SUM(R270:R290)</f>
        <v>0</v>
      </c>
      <c r="S269" s="170"/>
      <c r="T269" s="172">
        <f>SUM(T270:T290)</f>
        <v>59.452261</v>
      </c>
      <c r="AR269" s="173" t="s">
        <v>84</v>
      </c>
      <c r="AT269" s="174" t="s">
        <v>78</v>
      </c>
      <c r="AU269" s="174" t="s">
        <v>84</v>
      </c>
      <c r="AY269" s="173" t="s">
        <v>126</v>
      </c>
      <c r="BK269" s="175">
        <f>SUM(BK270:BK290)</f>
        <v>0</v>
      </c>
    </row>
    <row r="270" spans="2:65" s="1" customFormat="1" ht="16.5" customHeight="1">
      <c r="B270" s="34"/>
      <c r="C270" s="178" t="s">
        <v>366</v>
      </c>
      <c r="D270" s="178" t="s">
        <v>128</v>
      </c>
      <c r="E270" s="179" t="s">
        <v>367</v>
      </c>
      <c r="F270" s="180" t="s">
        <v>368</v>
      </c>
      <c r="G270" s="181" t="s">
        <v>131</v>
      </c>
      <c r="H270" s="182">
        <v>1695</v>
      </c>
      <c r="I270" s="183"/>
      <c r="J270" s="184">
        <f>ROUND(I270*H270,2)</f>
        <v>0</v>
      </c>
      <c r="K270" s="180" t="s">
        <v>132</v>
      </c>
      <c r="L270" s="38"/>
      <c r="M270" s="185" t="s">
        <v>32</v>
      </c>
      <c r="N270" s="186" t="s">
        <v>50</v>
      </c>
      <c r="O270" s="63"/>
      <c r="P270" s="187">
        <f>O270*H270</f>
        <v>0</v>
      </c>
      <c r="Q270" s="187">
        <v>0</v>
      </c>
      <c r="R270" s="187">
        <f>Q270*H270</f>
        <v>0</v>
      </c>
      <c r="S270" s="187">
        <v>0.016</v>
      </c>
      <c r="T270" s="188">
        <f>S270*H270</f>
        <v>27.12</v>
      </c>
      <c r="AR270" s="189" t="s">
        <v>133</v>
      </c>
      <c r="AT270" s="189" t="s">
        <v>128</v>
      </c>
      <c r="AU270" s="189" t="s">
        <v>86</v>
      </c>
      <c r="AY270" s="16" t="s">
        <v>126</v>
      </c>
      <c r="BE270" s="190">
        <f>IF(N270="základní",J270,0)</f>
        <v>0</v>
      </c>
      <c r="BF270" s="190">
        <f>IF(N270="snížená",J270,0)</f>
        <v>0</v>
      </c>
      <c r="BG270" s="190">
        <f>IF(N270="zákl. přenesená",J270,0)</f>
        <v>0</v>
      </c>
      <c r="BH270" s="190">
        <f>IF(N270="sníž. přenesená",J270,0)</f>
        <v>0</v>
      </c>
      <c r="BI270" s="190">
        <f>IF(N270="nulová",J270,0)</f>
        <v>0</v>
      </c>
      <c r="BJ270" s="16" t="s">
        <v>84</v>
      </c>
      <c r="BK270" s="190">
        <f>ROUND(I270*H270,2)</f>
        <v>0</v>
      </c>
      <c r="BL270" s="16" t="s">
        <v>133</v>
      </c>
      <c r="BM270" s="189" t="s">
        <v>369</v>
      </c>
    </row>
    <row r="271" spans="2:47" s="1" customFormat="1" ht="19.5">
      <c r="B271" s="34"/>
      <c r="C271" s="35"/>
      <c r="D271" s="191" t="s">
        <v>135</v>
      </c>
      <c r="E271" s="35"/>
      <c r="F271" s="192" t="s">
        <v>370</v>
      </c>
      <c r="G271" s="35"/>
      <c r="H271" s="35"/>
      <c r="I271" s="102"/>
      <c r="J271" s="35"/>
      <c r="K271" s="35"/>
      <c r="L271" s="38"/>
      <c r="M271" s="193"/>
      <c r="N271" s="63"/>
      <c r="O271" s="63"/>
      <c r="P271" s="63"/>
      <c r="Q271" s="63"/>
      <c r="R271" s="63"/>
      <c r="S271" s="63"/>
      <c r="T271" s="64"/>
      <c r="AT271" s="16" t="s">
        <v>135</v>
      </c>
      <c r="AU271" s="16" t="s">
        <v>86</v>
      </c>
    </row>
    <row r="272" spans="2:51" s="12" customFormat="1" ht="11.25">
      <c r="B272" s="195"/>
      <c r="C272" s="196"/>
      <c r="D272" s="191" t="s">
        <v>139</v>
      </c>
      <c r="E272" s="197" t="s">
        <v>32</v>
      </c>
      <c r="F272" s="198" t="s">
        <v>244</v>
      </c>
      <c r="G272" s="196"/>
      <c r="H272" s="199">
        <v>1315</v>
      </c>
      <c r="I272" s="200"/>
      <c r="J272" s="196"/>
      <c r="K272" s="196"/>
      <c r="L272" s="201"/>
      <c r="M272" s="202"/>
      <c r="N272" s="203"/>
      <c r="O272" s="203"/>
      <c r="P272" s="203"/>
      <c r="Q272" s="203"/>
      <c r="R272" s="203"/>
      <c r="S272" s="203"/>
      <c r="T272" s="204"/>
      <c r="AT272" s="205" t="s">
        <v>139</v>
      </c>
      <c r="AU272" s="205" t="s">
        <v>86</v>
      </c>
      <c r="AV272" s="12" t="s">
        <v>86</v>
      </c>
      <c r="AW272" s="12" t="s">
        <v>39</v>
      </c>
      <c r="AX272" s="12" t="s">
        <v>79</v>
      </c>
      <c r="AY272" s="205" t="s">
        <v>126</v>
      </c>
    </row>
    <row r="273" spans="2:51" s="12" customFormat="1" ht="11.25">
      <c r="B273" s="195"/>
      <c r="C273" s="196"/>
      <c r="D273" s="191" t="s">
        <v>139</v>
      </c>
      <c r="E273" s="197" t="s">
        <v>32</v>
      </c>
      <c r="F273" s="198" t="s">
        <v>245</v>
      </c>
      <c r="G273" s="196"/>
      <c r="H273" s="199">
        <v>275</v>
      </c>
      <c r="I273" s="200"/>
      <c r="J273" s="196"/>
      <c r="K273" s="196"/>
      <c r="L273" s="201"/>
      <c r="M273" s="202"/>
      <c r="N273" s="203"/>
      <c r="O273" s="203"/>
      <c r="P273" s="203"/>
      <c r="Q273" s="203"/>
      <c r="R273" s="203"/>
      <c r="S273" s="203"/>
      <c r="T273" s="204"/>
      <c r="AT273" s="205" t="s">
        <v>139</v>
      </c>
      <c r="AU273" s="205" t="s">
        <v>86</v>
      </c>
      <c r="AV273" s="12" t="s">
        <v>86</v>
      </c>
      <c r="AW273" s="12" t="s">
        <v>39</v>
      </c>
      <c r="AX273" s="12" t="s">
        <v>79</v>
      </c>
      <c r="AY273" s="205" t="s">
        <v>126</v>
      </c>
    </row>
    <row r="274" spans="2:51" s="12" customFormat="1" ht="11.25">
      <c r="B274" s="195"/>
      <c r="C274" s="196"/>
      <c r="D274" s="191" t="s">
        <v>139</v>
      </c>
      <c r="E274" s="197" t="s">
        <v>32</v>
      </c>
      <c r="F274" s="198" t="s">
        <v>246</v>
      </c>
      <c r="G274" s="196"/>
      <c r="H274" s="199">
        <v>105</v>
      </c>
      <c r="I274" s="200"/>
      <c r="J274" s="196"/>
      <c r="K274" s="196"/>
      <c r="L274" s="201"/>
      <c r="M274" s="202"/>
      <c r="N274" s="203"/>
      <c r="O274" s="203"/>
      <c r="P274" s="203"/>
      <c r="Q274" s="203"/>
      <c r="R274" s="203"/>
      <c r="S274" s="203"/>
      <c r="T274" s="204"/>
      <c r="AT274" s="205" t="s">
        <v>139</v>
      </c>
      <c r="AU274" s="205" t="s">
        <v>86</v>
      </c>
      <c r="AV274" s="12" t="s">
        <v>86</v>
      </c>
      <c r="AW274" s="12" t="s">
        <v>39</v>
      </c>
      <c r="AX274" s="12" t="s">
        <v>79</v>
      </c>
      <c r="AY274" s="205" t="s">
        <v>126</v>
      </c>
    </row>
    <row r="275" spans="2:65" s="1" customFormat="1" ht="16.5" customHeight="1">
      <c r="B275" s="34"/>
      <c r="C275" s="178" t="s">
        <v>371</v>
      </c>
      <c r="D275" s="178" t="s">
        <v>128</v>
      </c>
      <c r="E275" s="179" t="s">
        <v>372</v>
      </c>
      <c r="F275" s="180" t="s">
        <v>373</v>
      </c>
      <c r="G275" s="181" t="s">
        <v>131</v>
      </c>
      <c r="H275" s="182">
        <v>1348</v>
      </c>
      <c r="I275" s="183"/>
      <c r="J275" s="184">
        <f>ROUND(I275*H275,2)</f>
        <v>0</v>
      </c>
      <c r="K275" s="180" t="s">
        <v>132</v>
      </c>
      <c r="L275" s="38"/>
      <c r="M275" s="185" t="s">
        <v>32</v>
      </c>
      <c r="N275" s="186" t="s">
        <v>50</v>
      </c>
      <c r="O275" s="63"/>
      <c r="P275" s="187">
        <f>O275*H275</f>
        <v>0</v>
      </c>
      <c r="Q275" s="187">
        <v>0</v>
      </c>
      <c r="R275" s="187">
        <f>Q275*H275</f>
        <v>0</v>
      </c>
      <c r="S275" s="187">
        <v>0.022</v>
      </c>
      <c r="T275" s="188">
        <f>S275*H275</f>
        <v>29.656</v>
      </c>
      <c r="AR275" s="189" t="s">
        <v>133</v>
      </c>
      <c r="AT275" s="189" t="s">
        <v>128</v>
      </c>
      <c r="AU275" s="189" t="s">
        <v>86</v>
      </c>
      <c r="AY275" s="16" t="s">
        <v>126</v>
      </c>
      <c r="BE275" s="190">
        <f>IF(N275="základní",J275,0)</f>
        <v>0</v>
      </c>
      <c r="BF275" s="190">
        <f>IF(N275="snížená",J275,0)</f>
        <v>0</v>
      </c>
      <c r="BG275" s="190">
        <f>IF(N275="zákl. přenesená",J275,0)</f>
        <v>0</v>
      </c>
      <c r="BH275" s="190">
        <f>IF(N275="sníž. přenesená",J275,0)</f>
        <v>0</v>
      </c>
      <c r="BI275" s="190">
        <f>IF(N275="nulová",J275,0)</f>
        <v>0</v>
      </c>
      <c r="BJ275" s="16" t="s">
        <v>84</v>
      </c>
      <c r="BK275" s="190">
        <f>ROUND(I275*H275,2)</f>
        <v>0</v>
      </c>
      <c r="BL275" s="16" t="s">
        <v>133</v>
      </c>
      <c r="BM275" s="189" t="s">
        <v>374</v>
      </c>
    </row>
    <row r="276" spans="2:47" s="1" customFormat="1" ht="19.5">
      <c r="B276" s="34"/>
      <c r="C276" s="35"/>
      <c r="D276" s="191" t="s">
        <v>135</v>
      </c>
      <c r="E276" s="35"/>
      <c r="F276" s="192" t="s">
        <v>375</v>
      </c>
      <c r="G276" s="35"/>
      <c r="H276" s="35"/>
      <c r="I276" s="102"/>
      <c r="J276" s="35"/>
      <c r="K276" s="35"/>
      <c r="L276" s="38"/>
      <c r="M276" s="193"/>
      <c r="N276" s="63"/>
      <c r="O276" s="63"/>
      <c r="P276" s="63"/>
      <c r="Q276" s="63"/>
      <c r="R276" s="63"/>
      <c r="S276" s="63"/>
      <c r="T276" s="64"/>
      <c r="AT276" s="16" t="s">
        <v>135</v>
      </c>
      <c r="AU276" s="16" t="s">
        <v>86</v>
      </c>
    </row>
    <row r="277" spans="2:51" s="12" customFormat="1" ht="11.25">
      <c r="B277" s="195"/>
      <c r="C277" s="196"/>
      <c r="D277" s="191" t="s">
        <v>139</v>
      </c>
      <c r="E277" s="197" t="s">
        <v>32</v>
      </c>
      <c r="F277" s="198" t="s">
        <v>243</v>
      </c>
      <c r="G277" s="196"/>
      <c r="H277" s="199">
        <v>1348</v>
      </c>
      <c r="I277" s="200"/>
      <c r="J277" s="196"/>
      <c r="K277" s="196"/>
      <c r="L277" s="201"/>
      <c r="M277" s="202"/>
      <c r="N277" s="203"/>
      <c r="O277" s="203"/>
      <c r="P277" s="203"/>
      <c r="Q277" s="203"/>
      <c r="R277" s="203"/>
      <c r="S277" s="203"/>
      <c r="T277" s="204"/>
      <c r="AT277" s="205" t="s">
        <v>139</v>
      </c>
      <c r="AU277" s="205" t="s">
        <v>86</v>
      </c>
      <c r="AV277" s="12" t="s">
        <v>86</v>
      </c>
      <c r="AW277" s="12" t="s">
        <v>39</v>
      </c>
      <c r="AX277" s="12" t="s">
        <v>79</v>
      </c>
      <c r="AY277" s="205" t="s">
        <v>126</v>
      </c>
    </row>
    <row r="278" spans="2:65" s="1" customFormat="1" ht="16.5" customHeight="1">
      <c r="B278" s="34"/>
      <c r="C278" s="178" t="s">
        <v>376</v>
      </c>
      <c r="D278" s="178" t="s">
        <v>128</v>
      </c>
      <c r="E278" s="179" t="s">
        <v>377</v>
      </c>
      <c r="F278" s="180" t="s">
        <v>378</v>
      </c>
      <c r="G278" s="181" t="s">
        <v>379</v>
      </c>
      <c r="H278" s="182">
        <v>0.5</v>
      </c>
      <c r="I278" s="183"/>
      <c r="J278" s="184">
        <f>ROUND(I278*H278,2)</f>
        <v>0</v>
      </c>
      <c r="K278" s="180" t="s">
        <v>132</v>
      </c>
      <c r="L278" s="38"/>
      <c r="M278" s="185" t="s">
        <v>32</v>
      </c>
      <c r="N278" s="186" t="s">
        <v>50</v>
      </c>
      <c r="O278" s="63"/>
      <c r="P278" s="187">
        <f>O278*H278</f>
        <v>0</v>
      </c>
      <c r="Q278" s="187">
        <v>0</v>
      </c>
      <c r="R278" s="187">
        <f>Q278*H278</f>
        <v>0</v>
      </c>
      <c r="S278" s="187">
        <v>2.2</v>
      </c>
      <c r="T278" s="188">
        <f>S278*H278</f>
        <v>1.1</v>
      </c>
      <c r="AR278" s="189" t="s">
        <v>133</v>
      </c>
      <c r="AT278" s="189" t="s">
        <v>128</v>
      </c>
      <c r="AU278" s="189" t="s">
        <v>86</v>
      </c>
      <c r="AY278" s="16" t="s">
        <v>126</v>
      </c>
      <c r="BE278" s="190">
        <f>IF(N278="základní",J278,0)</f>
        <v>0</v>
      </c>
      <c r="BF278" s="190">
        <f>IF(N278="snížená",J278,0)</f>
        <v>0</v>
      </c>
      <c r="BG278" s="190">
        <f>IF(N278="zákl. přenesená",J278,0)</f>
        <v>0</v>
      </c>
      <c r="BH278" s="190">
        <f>IF(N278="sníž. přenesená",J278,0)</f>
        <v>0</v>
      </c>
      <c r="BI278" s="190">
        <f>IF(N278="nulová",J278,0)</f>
        <v>0</v>
      </c>
      <c r="BJ278" s="16" t="s">
        <v>84</v>
      </c>
      <c r="BK278" s="190">
        <f>ROUND(I278*H278,2)</f>
        <v>0</v>
      </c>
      <c r="BL278" s="16" t="s">
        <v>133</v>
      </c>
      <c r="BM278" s="189" t="s">
        <v>380</v>
      </c>
    </row>
    <row r="279" spans="2:47" s="1" customFormat="1" ht="11.25">
      <c r="B279" s="34"/>
      <c r="C279" s="35"/>
      <c r="D279" s="191" t="s">
        <v>135</v>
      </c>
      <c r="E279" s="35"/>
      <c r="F279" s="192" t="s">
        <v>381</v>
      </c>
      <c r="G279" s="35"/>
      <c r="H279" s="35"/>
      <c r="I279" s="102"/>
      <c r="J279" s="35"/>
      <c r="K279" s="35"/>
      <c r="L279" s="38"/>
      <c r="M279" s="193"/>
      <c r="N279" s="63"/>
      <c r="O279" s="63"/>
      <c r="P279" s="63"/>
      <c r="Q279" s="63"/>
      <c r="R279" s="63"/>
      <c r="S279" s="63"/>
      <c r="T279" s="64"/>
      <c r="AT279" s="16" t="s">
        <v>135</v>
      </c>
      <c r="AU279" s="16" t="s">
        <v>86</v>
      </c>
    </row>
    <row r="280" spans="2:47" s="1" customFormat="1" ht="87.75">
      <c r="B280" s="34"/>
      <c r="C280" s="35"/>
      <c r="D280" s="191" t="s">
        <v>137</v>
      </c>
      <c r="E280" s="35"/>
      <c r="F280" s="194" t="s">
        <v>382</v>
      </c>
      <c r="G280" s="35"/>
      <c r="H280" s="35"/>
      <c r="I280" s="102"/>
      <c r="J280" s="35"/>
      <c r="K280" s="35"/>
      <c r="L280" s="38"/>
      <c r="M280" s="193"/>
      <c r="N280" s="63"/>
      <c r="O280" s="63"/>
      <c r="P280" s="63"/>
      <c r="Q280" s="63"/>
      <c r="R280" s="63"/>
      <c r="S280" s="63"/>
      <c r="T280" s="64"/>
      <c r="AT280" s="16" t="s">
        <v>137</v>
      </c>
      <c r="AU280" s="16" t="s">
        <v>86</v>
      </c>
    </row>
    <row r="281" spans="2:51" s="12" customFormat="1" ht="11.25">
      <c r="B281" s="195"/>
      <c r="C281" s="196"/>
      <c r="D281" s="191" t="s">
        <v>139</v>
      </c>
      <c r="E281" s="197" t="s">
        <v>32</v>
      </c>
      <c r="F281" s="198" t="s">
        <v>383</v>
      </c>
      <c r="G281" s="196"/>
      <c r="H281" s="199">
        <v>0.5</v>
      </c>
      <c r="I281" s="200"/>
      <c r="J281" s="196"/>
      <c r="K281" s="196"/>
      <c r="L281" s="201"/>
      <c r="M281" s="202"/>
      <c r="N281" s="203"/>
      <c r="O281" s="203"/>
      <c r="P281" s="203"/>
      <c r="Q281" s="203"/>
      <c r="R281" s="203"/>
      <c r="S281" s="203"/>
      <c r="T281" s="204"/>
      <c r="AT281" s="205" t="s">
        <v>139</v>
      </c>
      <c r="AU281" s="205" t="s">
        <v>86</v>
      </c>
      <c r="AV281" s="12" t="s">
        <v>86</v>
      </c>
      <c r="AW281" s="12" t="s">
        <v>39</v>
      </c>
      <c r="AX281" s="12" t="s">
        <v>79</v>
      </c>
      <c r="AY281" s="205" t="s">
        <v>126</v>
      </c>
    </row>
    <row r="282" spans="2:65" s="1" customFormat="1" ht="16.5" customHeight="1">
      <c r="B282" s="34"/>
      <c r="C282" s="178" t="s">
        <v>384</v>
      </c>
      <c r="D282" s="178" t="s">
        <v>128</v>
      </c>
      <c r="E282" s="179" t="s">
        <v>385</v>
      </c>
      <c r="F282" s="180" t="s">
        <v>386</v>
      </c>
      <c r="G282" s="181" t="s">
        <v>131</v>
      </c>
      <c r="H282" s="182">
        <v>20</v>
      </c>
      <c r="I282" s="183"/>
      <c r="J282" s="184">
        <f>ROUND(I282*H282,2)</f>
        <v>0</v>
      </c>
      <c r="K282" s="180" t="s">
        <v>132</v>
      </c>
      <c r="L282" s="38"/>
      <c r="M282" s="185" t="s">
        <v>32</v>
      </c>
      <c r="N282" s="186" t="s">
        <v>50</v>
      </c>
      <c r="O282" s="63"/>
      <c r="P282" s="187">
        <f>O282*H282</f>
        <v>0</v>
      </c>
      <c r="Q282" s="187">
        <v>0</v>
      </c>
      <c r="R282" s="187">
        <f>Q282*H282</f>
        <v>0</v>
      </c>
      <c r="S282" s="187">
        <v>0.00191</v>
      </c>
      <c r="T282" s="188">
        <f>S282*H282</f>
        <v>0.0382</v>
      </c>
      <c r="AR282" s="189" t="s">
        <v>247</v>
      </c>
      <c r="AT282" s="189" t="s">
        <v>128</v>
      </c>
      <c r="AU282" s="189" t="s">
        <v>86</v>
      </c>
      <c r="AY282" s="16" t="s">
        <v>126</v>
      </c>
      <c r="BE282" s="190">
        <f>IF(N282="základní",J282,0)</f>
        <v>0</v>
      </c>
      <c r="BF282" s="190">
        <f>IF(N282="snížená",J282,0)</f>
        <v>0</v>
      </c>
      <c r="BG282" s="190">
        <f>IF(N282="zákl. přenesená",J282,0)</f>
        <v>0</v>
      </c>
      <c r="BH282" s="190">
        <f>IF(N282="sníž. přenesená",J282,0)</f>
        <v>0</v>
      </c>
      <c r="BI282" s="190">
        <f>IF(N282="nulová",J282,0)</f>
        <v>0</v>
      </c>
      <c r="BJ282" s="16" t="s">
        <v>84</v>
      </c>
      <c r="BK282" s="190">
        <f>ROUND(I282*H282,2)</f>
        <v>0</v>
      </c>
      <c r="BL282" s="16" t="s">
        <v>247</v>
      </c>
      <c r="BM282" s="189" t="s">
        <v>387</v>
      </c>
    </row>
    <row r="283" spans="2:47" s="1" customFormat="1" ht="11.25">
      <c r="B283" s="34"/>
      <c r="C283" s="35"/>
      <c r="D283" s="191" t="s">
        <v>135</v>
      </c>
      <c r="E283" s="35"/>
      <c r="F283" s="192" t="s">
        <v>388</v>
      </c>
      <c r="G283" s="35"/>
      <c r="H283" s="35"/>
      <c r="I283" s="102"/>
      <c r="J283" s="35"/>
      <c r="K283" s="35"/>
      <c r="L283" s="38"/>
      <c r="M283" s="193"/>
      <c r="N283" s="63"/>
      <c r="O283" s="63"/>
      <c r="P283" s="63"/>
      <c r="Q283" s="63"/>
      <c r="R283" s="63"/>
      <c r="S283" s="63"/>
      <c r="T283" s="64"/>
      <c r="AT283" s="16" t="s">
        <v>135</v>
      </c>
      <c r="AU283" s="16" t="s">
        <v>86</v>
      </c>
    </row>
    <row r="284" spans="2:65" s="1" customFormat="1" ht="16.5" customHeight="1">
      <c r="B284" s="34"/>
      <c r="C284" s="178" t="s">
        <v>389</v>
      </c>
      <c r="D284" s="178" t="s">
        <v>128</v>
      </c>
      <c r="E284" s="179" t="s">
        <v>390</v>
      </c>
      <c r="F284" s="180" t="s">
        <v>391</v>
      </c>
      <c r="G284" s="181" t="s">
        <v>218</v>
      </c>
      <c r="H284" s="182">
        <v>312.1</v>
      </c>
      <c r="I284" s="183"/>
      <c r="J284" s="184">
        <f>ROUND(I284*H284,2)</f>
        <v>0</v>
      </c>
      <c r="K284" s="180" t="s">
        <v>132</v>
      </c>
      <c r="L284" s="38"/>
      <c r="M284" s="185" t="s">
        <v>32</v>
      </c>
      <c r="N284" s="186" t="s">
        <v>50</v>
      </c>
      <c r="O284" s="63"/>
      <c r="P284" s="187">
        <f>O284*H284</f>
        <v>0</v>
      </c>
      <c r="Q284" s="187">
        <v>0</v>
      </c>
      <c r="R284" s="187">
        <f>Q284*H284</f>
        <v>0</v>
      </c>
      <c r="S284" s="187">
        <v>0.00167</v>
      </c>
      <c r="T284" s="188">
        <f>S284*H284</f>
        <v>0.5212070000000001</v>
      </c>
      <c r="AR284" s="189" t="s">
        <v>247</v>
      </c>
      <c r="AT284" s="189" t="s">
        <v>128</v>
      </c>
      <c r="AU284" s="189" t="s">
        <v>86</v>
      </c>
      <c r="AY284" s="16" t="s">
        <v>126</v>
      </c>
      <c r="BE284" s="190">
        <f>IF(N284="základní",J284,0)</f>
        <v>0</v>
      </c>
      <c r="BF284" s="190">
        <f>IF(N284="snížená",J284,0)</f>
        <v>0</v>
      </c>
      <c r="BG284" s="190">
        <f>IF(N284="zákl. přenesená",J284,0)</f>
        <v>0</v>
      </c>
      <c r="BH284" s="190">
        <f>IF(N284="sníž. přenesená",J284,0)</f>
        <v>0</v>
      </c>
      <c r="BI284" s="190">
        <f>IF(N284="nulová",J284,0)</f>
        <v>0</v>
      </c>
      <c r="BJ284" s="16" t="s">
        <v>84</v>
      </c>
      <c r="BK284" s="190">
        <f>ROUND(I284*H284,2)</f>
        <v>0</v>
      </c>
      <c r="BL284" s="16" t="s">
        <v>247</v>
      </c>
      <c r="BM284" s="189" t="s">
        <v>392</v>
      </c>
    </row>
    <row r="285" spans="2:47" s="1" customFormat="1" ht="11.25">
      <c r="B285" s="34"/>
      <c r="C285" s="35"/>
      <c r="D285" s="191" t="s">
        <v>135</v>
      </c>
      <c r="E285" s="35"/>
      <c r="F285" s="192" t="s">
        <v>393</v>
      </c>
      <c r="G285" s="35"/>
      <c r="H285" s="35"/>
      <c r="I285" s="102"/>
      <c r="J285" s="35"/>
      <c r="K285" s="35"/>
      <c r="L285" s="38"/>
      <c r="M285" s="193"/>
      <c r="N285" s="63"/>
      <c r="O285" s="63"/>
      <c r="P285" s="63"/>
      <c r="Q285" s="63"/>
      <c r="R285" s="63"/>
      <c r="S285" s="63"/>
      <c r="T285" s="64"/>
      <c r="AT285" s="16" t="s">
        <v>135</v>
      </c>
      <c r="AU285" s="16" t="s">
        <v>86</v>
      </c>
    </row>
    <row r="286" spans="2:65" s="1" customFormat="1" ht="16.5" customHeight="1">
      <c r="B286" s="34"/>
      <c r="C286" s="178" t="s">
        <v>394</v>
      </c>
      <c r="D286" s="178" t="s">
        <v>128</v>
      </c>
      <c r="E286" s="179" t="s">
        <v>395</v>
      </c>
      <c r="F286" s="180" t="s">
        <v>396</v>
      </c>
      <c r="G286" s="181" t="s">
        <v>218</v>
      </c>
      <c r="H286" s="182">
        <v>199.8</v>
      </c>
      <c r="I286" s="183"/>
      <c r="J286" s="184">
        <f>ROUND(I286*H286,2)</f>
        <v>0</v>
      </c>
      <c r="K286" s="180" t="s">
        <v>132</v>
      </c>
      <c r="L286" s="38"/>
      <c r="M286" s="185" t="s">
        <v>32</v>
      </c>
      <c r="N286" s="186" t="s">
        <v>50</v>
      </c>
      <c r="O286" s="63"/>
      <c r="P286" s="187">
        <f>O286*H286</f>
        <v>0</v>
      </c>
      <c r="Q286" s="187">
        <v>0</v>
      </c>
      <c r="R286" s="187">
        <f>Q286*H286</f>
        <v>0</v>
      </c>
      <c r="S286" s="187">
        <v>0.00223</v>
      </c>
      <c r="T286" s="188">
        <f>S286*H286</f>
        <v>0.44555400000000006</v>
      </c>
      <c r="AR286" s="189" t="s">
        <v>247</v>
      </c>
      <c r="AT286" s="189" t="s">
        <v>128</v>
      </c>
      <c r="AU286" s="189" t="s">
        <v>86</v>
      </c>
      <c r="AY286" s="16" t="s">
        <v>126</v>
      </c>
      <c r="BE286" s="190">
        <f>IF(N286="základní",J286,0)</f>
        <v>0</v>
      </c>
      <c r="BF286" s="190">
        <f>IF(N286="snížená",J286,0)</f>
        <v>0</v>
      </c>
      <c r="BG286" s="190">
        <f>IF(N286="zákl. přenesená",J286,0)</f>
        <v>0</v>
      </c>
      <c r="BH286" s="190">
        <f>IF(N286="sníž. přenesená",J286,0)</f>
        <v>0</v>
      </c>
      <c r="BI286" s="190">
        <f>IF(N286="nulová",J286,0)</f>
        <v>0</v>
      </c>
      <c r="BJ286" s="16" t="s">
        <v>84</v>
      </c>
      <c r="BK286" s="190">
        <f>ROUND(I286*H286,2)</f>
        <v>0</v>
      </c>
      <c r="BL286" s="16" t="s">
        <v>247</v>
      </c>
      <c r="BM286" s="189" t="s">
        <v>397</v>
      </c>
    </row>
    <row r="287" spans="2:47" s="1" customFormat="1" ht="11.25">
      <c r="B287" s="34"/>
      <c r="C287" s="35"/>
      <c r="D287" s="191" t="s">
        <v>135</v>
      </c>
      <c r="E287" s="35"/>
      <c r="F287" s="192" t="s">
        <v>398</v>
      </c>
      <c r="G287" s="35"/>
      <c r="H287" s="35"/>
      <c r="I287" s="102"/>
      <c r="J287" s="35"/>
      <c r="K287" s="35"/>
      <c r="L287" s="38"/>
      <c r="M287" s="193"/>
      <c r="N287" s="63"/>
      <c r="O287" s="63"/>
      <c r="P287" s="63"/>
      <c r="Q287" s="63"/>
      <c r="R287" s="63"/>
      <c r="S287" s="63"/>
      <c r="T287" s="64"/>
      <c r="AT287" s="16" t="s">
        <v>135</v>
      </c>
      <c r="AU287" s="16" t="s">
        <v>86</v>
      </c>
    </row>
    <row r="288" spans="2:65" s="1" customFormat="1" ht="16.5" customHeight="1">
      <c r="B288" s="34"/>
      <c r="C288" s="178" t="s">
        <v>399</v>
      </c>
      <c r="D288" s="178" t="s">
        <v>128</v>
      </c>
      <c r="E288" s="179" t="s">
        <v>400</v>
      </c>
      <c r="F288" s="180" t="s">
        <v>401</v>
      </c>
      <c r="G288" s="181" t="s">
        <v>218</v>
      </c>
      <c r="H288" s="182">
        <v>145</v>
      </c>
      <c r="I288" s="183"/>
      <c r="J288" s="184">
        <f>ROUND(I288*H288,2)</f>
        <v>0</v>
      </c>
      <c r="K288" s="180" t="s">
        <v>132</v>
      </c>
      <c r="L288" s="38"/>
      <c r="M288" s="185" t="s">
        <v>32</v>
      </c>
      <c r="N288" s="186" t="s">
        <v>50</v>
      </c>
      <c r="O288" s="63"/>
      <c r="P288" s="187">
        <f>O288*H288</f>
        <v>0</v>
      </c>
      <c r="Q288" s="187">
        <v>0</v>
      </c>
      <c r="R288" s="187">
        <f>Q288*H288</f>
        <v>0</v>
      </c>
      <c r="S288" s="187">
        <v>0.00394</v>
      </c>
      <c r="T288" s="188">
        <f>S288*H288</f>
        <v>0.5713</v>
      </c>
      <c r="AR288" s="189" t="s">
        <v>247</v>
      </c>
      <c r="AT288" s="189" t="s">
        <v>128</v>
      </c>
      <c r="AU288" s="189" t="s">
        <v>86</v>
      </c>
      <c r="AY288" s="16" t="s">
        <v>126</v>
      </c>
      <c r="BE288" s="190">
        <f>IF(N288="základní",J288,0)</f>
        <v>0</v>
      </c>
      <c r="BF288" s="190">
        <f>IF(N288="snížená",J288,0)</f>
        <v>0</v>
      </c>
      <c r="BG288" s="190">
        <f>IF(N288="zákl. přenesená",J288,0)</f>
        <v>0</v>
      </c>
      <c r="BH288" s="190">
        <f>IF(N288="sníž. přenesená",J288,0)</f>
        <v>0</v>
      </c>
      <c r="BI288" s="190">
        <f>IF(N288="nulová",J288,0)</f>
        <v>0</v>
      </c>
      <c r="BJ288" s="16" t="s">
        <v>84</v>
      </c>
      <c r="BK288" s="190">
        <f>ROUND(I288*H288,2)</f>
        <v>0</v>
      </c>
      <c r="BL288" s="16" t="s">
        <v>247</v>
      </c>
      <c r="BM288" s="189" t="s">
        <v>402</v>
      </c>
    </row>
    <row r="289" spans="2:47" s="1" customFormat="1" ht="11.25">
      <c r="B289" s="34"/>
      <c r="C289" s="35"/>
      <c r="D289" s="191" t="s">
        <v>135</v>
      </c>
      <c r="E289" s="35"/>
      <c r="F289" s="192" t="s">
        <v>403</v>
      </c>
      <c r="G289" s="35"/>
      <c r="H289" s="35"/>
      <c r="I289" s="102"/>
      <c r="J289" s="35"/>
      <c r="K289" s="35"/>
      <c r="L289" s="38"/>
      <c r="M289" s="193"/>
      <c r="N289" s="63"/>
      <c r="O289" s="63"/>
      <c r="P289" s="63"/>
      <c r="Q289" s="63"/>
      <c r="R289" s="63"/>
      <c r="S289" s="63"/>
      <c r="T289" s="64"/>
      <c r="AT289" s="16" t="s">
        <v>135</v>
      </c>
      <c r="AU289" s="16" t="s">
        <v>86</v>
      </c>
    </row>
    <row r="290" spans="2:51" s="12" customFormat="1" ht="11.25">
      <c r="B290" s="195"/>
      <c r="C290" s="196"/>
      <c r="D290" s="191" t="s">
        <v>139</v>
      </c>
      <c r="E290" s="197" t="s">
        <v>32</v>
      </c>
      <c r="F290" s="198" t="s">
        <v>404</v>
      </c>
      <c r="G290" s="196"/>
      <c r="H290" s="199">
        <v>145</v>
      </c>
      <c r="I290" s="200"/>
      <c r="J290" s="196"/>
      <c r="K290" s="196"/>
      <c r="L290" s="201"/>
      <c r="M290" s="202"/>
      <c r="N290" s="203"/>
      <c r="O290" s="203"/>
      <c r="P290" s="203"/>
      <c r="Q290" s="203"/>
      <c r="R290" s="203"/>
      <c r="S290" s="203"/>
      <c r="T290" s="204"/>
      <c r="AT290" s="205" t="s">
        <v>139</v>
      </c>
      <c r="AU290" s="205" t="s">
        <v>86</v>
      </c>
      <c r="AV290" s="12" t="s">
        <v>86</v>
      </c>
      <c r="AW290" s="12" t="s">
        <v>39</v>
      </c>
      <c r="AX290" s="12" t="s">
        <v>79</v>
      </c>
      <c r="AY290" s="205" t="s">
        <v>126</v>
      </c>
    </row>
    <row r="291" spans="2:63" s="11" customFormat="1" ht="22.9" customHeight="1">
      <c r="B291" s="162"/>
      <c r="C291" s="163"/>
      <c r="D291" s="164" t="s">
        <v>78</v>
      </c>
      <c r="E291" s="176" t="s">
        <v>405</v>
      </c>
      <c r="F291" s="176" t="s">
        <v>406</v>
      </c>
      <c r="G291" s="163"/>
      <c r="H291" s="163"/>
      <c r="I291" s="166"/>
      <c r="J291" s="177">
        <f>BK291</f>
        <v>0</v>
      </c>
      <c r="K291" s="163"/>
      <c r="L291" s="168"/>
      <c r="M291" s="169"/>
      <c r="N291" s="170"/>
      <c r="O291" s="170"/>
      <c r="P291" s="171">
        <f>SUM(P292:P310)</f>
        <v>0</v>
      </c>
      <c r="Q291" s="170"/>
      <c r="R291" s="171">
        <f>SUM(R292:R310)</f>
        <v>0</v>
      </c>
      <c r="S291" s="170"/>
      <c r="T291" s="172">
        <f>SUM(T292:T310)</f>
        <v>0</v>
      </c>
      <c r="AR291" s="173" t="s">
        <v>84</v>
      </c>
      <c r="AT291" s="174" t="s">
        <v>78</v>
      </c>
      <c r="AU291" s="174" t="s">
        <v>84</v>
      </c>
      <c r="AY291" s="173" t="s">
        <v>126</v>
      </c>
      <c r="BK291" s="175">
        <f>SUM(BK292:BK310)</f>
        <v>0</v>
      </c>
    </row>
    <row r="292" spans="2:65" s="1" customFormat="1" ht="16.5" customHeight="1">
      <c r="B292" s="34"/>
      <c r="C292" s="178" t="s">
        <v>407</v>
      </c>
      <c r="D292" s="178" t="s">
        <v>128</v>
      </c>
      <c r="E292" s="179" t="s">
        <v>408</v>
      </c>
      <c r="F292" s="180" t="s">
        <v>409</v>
      </c>
      <c r="G292" s="181" t="s">
        <v>410</v>
      </c>
      <c r="H292" s="182">
        <v>59.654</v>
      </c>
      <c r="I292" s="183"/>
      <c r="J292" s="184">
        <f>ROUND(I292*H292,2)</f>
        <v>0</v>
      </c>
      <c r="K292" s="180" t="s">
        <v>132</v>
      </c>
      <c r="L292" s="38"/>
      <c r="M292" s="185" t="s">
        <v>32</v>
      </c>
      <c r="N292" s="186" t="s">
        <v>50</v>
      </c>
      <c r="O292" s="63"/>
      <c r="P292" s="187">
        <f>O292*H292</f>
        <v>0</v>
      </c>
      <c r="Q292" s="187">
        <v>0</v>
      </c>
      <c r="R292" s="187">
        <f>Q292*H292</f>
        <v>0</v>
      </c>
      <c r="S292" s="187">
        <v>0</v>
      </c>
      <c r="T292" s="188">
        <f>S292*H292</f>
        <v>0</v>
      </c>
      <c r="AR292" s="189" t="s">
        <v>133</v>
      </c>
      <c r="AT292" s="189" t="s">
        <v>128</v>
      </c>
      <c r="AU292" s="189" t="s">
        <v>86</v>
      </c>
      <c r="AY292" s="16" t="s">
        <v>126</v>
      </c>
      <c r="BE292" s="190">
        <f>IF(N292="základní",J292,0)</f>
        <v>0</v>
      </c>
      <c r="BF292" s="190">
        <f>IF(N292="snížená",J292,0)</f>
        <v>0</v>
      </c>
      <c r="BG292" s="190">
        <f>IF(N292="zákl. přenesená",J292,0)</f>
        <v>0</v>
      </c>
      <c r="BH292" s="190">
        <f>IF(N292="sníž. přenesená",J292,0)</f>
        <v>0</v>
      </c>
      <c r="BI292" s="190">
        <f>IF(N292="nulová",J292,0)</f>
        <v>0</v>
      </c>
      <c r="BJ292" s="16" t="s">
        <v>84</v>
      </c>
      <c r="BK292" s="190">
        <f>ROUND(I292*H292,2)</f>
        <v>0</v>
      </c>
      <c r="BL292" s="16" t="s">
        <v>133</v>
      </c>
      <c r="BM292" s="189" t="s">
        <v>411</v>
      </c>
    </row>
    <row r="293" spans="2:47" s="1" customFormat="1" ht="19.5">
      <c r="B293" s="34"/>
      <c r="C293" s="35"/>
      <c r="D293" s="191" t="s">
        <v>135</v>
      </c>
      <c r="E293" s="35"/>
      <c r="F293" s="192" t="s">
        <v>412</v>
      </c>
      <c r="G293" s="35"/>
      <c r="H293" s="35"/>
      <c r="I293" s="102"/>
      <c r="J293" s="35"/>
      <c r="K293" s="35"/>
      <c r="L293" s="38"/>
      <c r="M293" s="193"/>
      <c r="N293" s="63"/>
      <c r="O293" s="63"/>
      <c r="P293" s="63"/>
      <c r="Q293" s="63"/>
      <c r="R293" s="63"/>
      <c r="S293" s="63"/>
      <c r="T293" s="64"/>
      <c r="AT293" s="16" t="s">
        <v>135</v>
      </c>
      <c r="AU293" s="16" t="s">
        <v>86</v>
      </c>
    </row>
    <row r="294" spans="2:47" s="1" customFormat="1" ht="107.25">
      <c r="B294" s="34"/>
      <c r="C294" s="35"/>
      <c r="D294" s="191" t="s">
        <v>137</v>
      </c>
      <c r="E294" s="35"/>
      <c r="F294" s="194" t="s">
        <v>413</v>
      </c>
      <c r="G294" s="35"/>
      <c r="H294" s="35"/>
      <c r="I294" s="102"/>
      <c r="J294" s="35"/>
      <c r="K294" s="35"/>
      <c r="L294" s="38"/>
      <c r="M294" s="193"/>
      <c r="N294" s="63"/>
      <c r="O294" s="63"/>
      <c r="P294" s="63"/>
      <c r="Q294" s="63"/>
      <c r="R294" s="63"/>
      <c r="S294" s="63"/>
      <c r="T294" s="64"/>
      <c r="AT294" s="16" t="s">
        <v>137</v>
      </c>
      <c r="AU294" s="16" t="s">
        <v>86</v>
      </c>
    </row>
    <row r="295" spans="2:65" s="1" customFormat="1" ht="16.5" customHeight="1">
      <c r="B295" s="34"/>
      <c r="C295" s="178" t="s">
        <v>414</v>
      </c>
      <c r="D295" s="178" t="s">
        <v>128</v>
      </c>
      <c r="E295" s="179" t="s">
        <v>415</v>
      </c>
      <c r="F295" s="180" t="s">
        <v>416</v>
      </c>
      <c r="G295" s="181" t="s">
        <v>410</v>
      </c>
      <c r="H295" s="182">
        <v>59.654</v>
      </c>
      <c r="I295" s="183"/>
      <c r="J295" s="184">
        <f>ROUND(I295*H295,2)</f>
        <v>0</v>
      </c>
      <c r="K295" s="180" t="s">
        <v>132</v>
      </c>
      <c r="L295" s="38"/>
      <c r="M295" s="185" t="s">
        <v>32</v>
      </c>
      <c r="N295" s="186" t="s">
        <v>50</v>
      </c>
      <c r="O295" s="63"/>
      <c r="P295" s="187">
        <f>O295*H295</f>
        <v>0</v>
      </c>
      <c r="Q295" s="187">
        <v>0</v>
      </c>
      <c r="R295" s="187">
        <f>Q295*H295</f>
        <v>0</v>
      </c>
      <c r="S295" s="187">
        <v>0</v>
      </c>
      <c r="T295" s="188">
        <f>S295*H295</f>
        <v>0</v>
      </c>
      <c r="AR295" s="189" t="s">
        <v>133</v>
      </c>
      <c r="AT295" s="189" t="s">
        <v>128</v>
      </c>
      <c r="AU295" s="189" t="s">
        <v>86</v>
      </c>
      <c r="AY295" s="16" t="s">
        <v>126</v>
      </c>
      <c r="BE295" s="190">
        <f>IF(N295="základní",J295,0)</f>
        <v>0</v>
      </c>
      <c r="BF295" s="190">
        <f>IF(N295="snížená",J295,0)</f>
        <v>0</v>
      </c>
      <c r="BG295" s="190">
        <f>IF(N295="zákl. přenesená",J295,0)</f>
        <v>0</v>
      </c>
      <c r="BH295" s="190">
        <f>IF(N295="sníž. přenesená",J295,0)</f>
        <v>0</v>
      </c>
      <c r="BI295" s="190">
        <f>IF(N295="nulová",J295,0)</f>
        <v>0</v>
      </c>
      <c r="BJ295" s="16" t="s">
        <v>84</v>
      </c>
      <c r="BK295" s="190">
        <f>ROUND(I295*H295,2)</f>
        <v>0</v>
      </c>
      <c r="BL295" s="16" t="s">
        <v>133</v>
      </c>
      <c r="BM295" s="189" t="s">
        <v>417</v>
      </c>
    </row>
    <row r="296" spans="2:47" s="1" customFormat="1" ht="11.25">
      <c r="B296" s="34"/>
      <c r="C296" s="35"/>
      <c r="D296" s="191" t="s">
        <v>135</v>
      </c>
      <c r="E296" s="35"/>
      <c r="F296" s="192" t="s">
        <v>418</v>
      </c>
      <c r="G296" s="35"/>
      <c r="H296" s="35"/>
      <c r="I296" s="102"/>
      <c r="J296" s="35"/>
      <c r="K296" s="35"/>
      <c r="L296" s="38"/>
      <c r="M296" s="193"/>
      <c r="N296" s="63"/>
      <c r="O296" s="63"/>
      <c r="P296" s="63"/>
      <c r="Q296" s="63"/>
      <c r="R296" s="63"/>
      <c r="S296" s="63"/>
      <c r="T296" s="64"/>
      <c r="AT296" s="16" t="s">
        <v>135</v>
      </c>
      <c r="AU296" s="16" t="s">
        <v>86</v>
      </c>
    </row>
    <row r="297" spans="2:47" s="1" customFormat="1" ht="58.5">
      <c r="B297" s="34"/>
      <c r="C297" s="35"/>
      <c r="D297" s="191" t="s">
        <v>137</v>
      </c>
      <c r="E297" s="35"/>
      <c r="F297" s="194" t="s">
        <v>419</v>
      </c>
      <c r="G297" s="35"/>
      <c r="H297" s="35"/>
      <c r="I297" s="102"/>
      <c r="J297" s="35"/>
      <c r="K297" s="35"/>
      <c r="L297" s="38"/>
      <c r="M297" s="193"/>
      <c r="N297" s="63"/>
      <c r="O297" s="63"/>
      <c r="P297" s="63"/>
      <c r="Q297" s="63"/>
      <c r="R297" s="63"/>
      <c r="S297" s="63"/>
      <c r="T297" s="64"/>
      <c r="AT297" s="16" t="s">
        <v>137</v>
      </c>
      <c r="AU297" s="16" t="s">
        <v>86</v>
      </c>
    </row>
    <row r="298" spans="2:65" s="1" customFormat="1" ht="16.5" customHeight="1">
      <c r="B298" s="34"/>
      <c r="C298" s="178" t="s">
        <v>420</v>
      </c>
      <c r="D298" s="178" t="s">
        <v>128</v>
      </c>
      <c r="E298" s="179" t="s">
        <v>421</v>
      </c>
      <c r="F298" s="180" t="s">
        <v>422</v>
      </c>
      <c r="G298" s="181" t="s">
        <v>410</v>
      </c>
      <c r="H298" s="182">
        <v>238.616</v>
      </c>
      <c r="I298" s="183"/>
      <c r="J298" s="184">
        <f>ROUND(I298*H298,2)</f>
        <v>0</v>
      </c>
      <c r="K298" s="180" t="s">
        <v>132</v>
      </c>
      <c r="L298" s="38"/>
      <c r="M298" s="185" t="s">
        <v>32</v>
      </c>
      <c r="N298" s="186" t="s">
        <v>50</v>
      </c>
      <c r="O298" s="63"/>
      <c r="P298" s="187">
        <f>O298*H298</f>
        <v>0</v>
      </c>
      <c r="Q298" s="187">
        <v>0</v>
      </c>
      <c r="R298" s="187">
        <f>Q298*H298</f>
        <v>0</v>
      </c>
      <c r="S298" s="187">
        <v>0</v>
      </c>
      <c r="T298" s="188">
        <f>S298*H298</f>
        <v>0</v>
      </c>
      <c r="AR298" s="189" t="s">
        <v>133</v>
      </c>
      <c r="AT298" s="189" t="s">
        <v>128</v>
      </c>
      <c r="AU298" s="189" t="s">
        <v>86</v>
      </c>
      <c r="AY298" s="16" t="s">
        <v>126</v>
      </c>
      <c r="BE298" s="190">
        <f>IF(N298="základní",J298,0)</f>
        <v>0</v>
      </c>
      <c r="BF298" s="190">
        <f>IF(N298="snížená",J298,0)</f>
        <v>0</v>
      </c>
      <c r="BG298" s="190">
        <f>IF(N298="zákl. přenesená",J298,0)</f>
        <v>0</v>
      </c>
      <c r="BH298" s="190">
        <f>IF(N298="sníž. přenesená",J298,0)</f>
        <v>0</v>
      </c>
      <c r="BI298" s="190">
        <f>IF(N298="nulová",J298,0)</f>
        <v>0</v>
      </c>
      <c r="BJ298" s="16" t="s">
        <v>84</v>
      </c>
      <c r="BK298" s="190">
        <f>ROUND(I298*H298,2)</f>
        <v>0</v>
      </c>
      <c r="BL298" s="16" t="s">
        <v>133</v>
      </c>
      <c r="BM298" s="189" t="s">
        <v>423</v>
      </c>
    </row>
    <row r="299" spans="2:47" s="1" customFormat="1" ht="19.5">
      <c r="B299" s="34"/>
      <c r="C299" s="35"/>
      <c r="D299" s="191" t="s">
        <v>135</v>
      </c>
      <c r="E299" s="35"/>
      <c r="F299" s="192" t="s">
        <v>424</v>
      </c>
      <c r="G299" s="35"/>
      <c r="H299" s="35"/>
      <c r="I299" s="102"/>
      <c r="J299" s="35"/>
      <c r="K299" s="35"/>
      <c r="L299" s="38"/>
      <c r="M299" s="193"/>
      <c r="N299" s="63"/>
      <c r="O299" s="63"/>
      <c r="P299" s="63"/>
      <c r="Q299" s="63"/>
      <c r="R299" s="63"/>
      <c r="S299" s="63"/>
      <c r="T299" s="64"/>
      <c r="AT299" s="16" t="s">
        <v>135</v>
      </c>
      <c r="AU299" s="16" t="s">
        <v>86</v>
      </c>
    </row>
    <row r="300" spans="2:47" s="1" customFormat="1" ht="58.5">
      <c r="B300" s="34"/>
      <c r="C300" s="35"/>
      <c r="D300" s="191" t="s">
        <v>137</v>
      </c>
      <c r="E300" s="35"/>
      <c r="F300" s="194" t="s">
        <v>419</v>
      </c>
      <c r="G300" s="35"/>
      <c r="H300" s="35"/>
      <c r="I300" s="102"/>
      <c r="J300" s="35"/>
      <c r="K300" s="35"/>
      <c r="L300" s="38"/>
      <c r="M300" s="193"/>
      <c r="N300" s="63"/>
      <c r="O300" s="63"/>
      <c r="P300" s="63"/>
      <c r="Q300" s="63"/>
      <c r="R300" s="63"/>
      <c r="S300" s="63"/>
      <c r="T300" s="64"/>
      <c r="AT300" s="16" t="s">
        <v>137</v>
      </c>
      <c r="AU300" s="16" t="s">
        <v>86</v>
      </c>
    </row>
    <row r="301" spans="2:47" s="1" customFormat="1" ht="19.5">
      <c r="B301" s="34"/>
      <c r="C301" s="35"/>
      <c r="D301" s="191" t="s">
        <v>158</v>
      </c>
      <c r="E301" s="35"/>
      <c r="F301" s="194" t="s">
        <v>425</v>
      </c>
      <c r="G301" s="35"/>
      <c r="H301" s="35"/>
      <c r="I301" s="102"/>
      <c r="J301" s="35"/>
      <c r="K301" s="35"/>
      <c r="L301" s="38"/>
      <c r="M301" s="193"/>
      <c r="N301" s="63"/>
      <c r="O301" s="63"/>
      <c r="P301" s="63"/>
      <c r="Q301" s="63"/>
      <c r="R301" s="63"/>
      <c r="S301" s="63"/>
      <c r="T301" s="64"/>
      <c r="AT301" s="16" t="s">
        <v>158</v>
      </c>
      <c r="AU301" s="16" t="s">
        <v>86</v>
      </c>
    </row>
    <row r="302" spans="2:51" s="12" customFormat="1" ht="11.25">
      <c r="B302" s="195"/>
      <c r="C302" s="196"/>
      <c r="D302" s="191" t="s">
        <v>139</v>
      </c>
      <c r="E302" s="196"/>
      <c r="F302" s="198" t="s">
        <v>426</v>
      </c>
      <c r="G302" s="196"/>
      <c r="H302" s="199">
        <v>238.616</v>
      </c>
      <c r="I302" s="200"/>
      <c r="J302" s="196"/>
      <c r="K302" s="196"/>
      <c r="L302" s="201"/>
      <c r="M302" s="202"/>
      <c r="N302" s="203"/>
      <c r="O302" s="203"/>
      <c r="P302" s="203"/>
      <c r="Q302" s="203"/>
      <c r="R302" s="203"/>
      <c r="S302" s="203"/>
      <c r="T302" s="204"/>
      <c r="AT302" s="205" t="s">
        <v>139</v>
      </c>
      <c r="AU302" s="205" t="s">
        <v>86</v>
      </c>
      <c r="AV302" s="12" t="s">
        <v>86</v>
      </c>
      <c r="AW302" s="12" t="s">
        <v>4</v>
      </c>
      <c r="AX302" s="12" t="s">
        <v>84</v>
      </c>
      <c r="AY302" s="205" t="s">
        <v>126</v>
      </c>
    </row>
    <row r="303" spans="2:65" s="1" customFormat="1" ht="16.5" customHeight="1">
      <c r="B303" s="34"/>
      <c r="C303" s="178" t="s">
        <v>427</v>
      </c>
      <c r="D303" s="178" t="s">
        <v>128</v>
      </c>
      <c r="E303" s="179" t="s">
        <v>428</v>
      </c>
      <c r="F303" s="180" t="s">
        <v>429</v>
      </c>
      <c r="G303" s="181" t="s">
        <v>410</v>
      </c>
      <c r="H303" s="182">
        <v>1.1</v>
      </c>
      <c r="I303" s="183"/>
      <c r="J303" s="184">
        <f>ROUND(I303*H303,2)</f>
        <v>0</v>
      </c>
      <c r="K303" s="180" t="s">
        <v>132</v>
      </c>
      <c r="L303" s="38"/>
      <c r="M303" s="185" t="s">
        <v>32</v>
      </c>
      <c r="N303" s="186" t="s">
        <v>50</v>
      </c>
      <c r="O303" s="63"/>
      <c r="P303" s="187">
        <f>O303*H303</f>
        <v>0</v>
      </c>
      <c r="Q303" s="187">
        <v>0</v>
      </c>
      <c r="R303" s="187">
        <f>Q303*H303</f>
        <v>0</v>
      </c>
      <c r="S303" s="187">
        <v>0</v>
      </c>
      <c r="T303" s="188">
        <f>S303*H303</f>
        <v>0</v>
      </c>
      <c r="AR303" s="189" t="s">
        <v>133</v>
      </c>
      <c r="AT303" s="189" t="s">
        <v>128</v>
      </c>
      <c r="AU303" s="189" t="s">
        <v>86</v>
      </c>
      <c r="AY303" s="16" t="s">
        <v>126</v>
      </c>
      <c r="BE303" s="190">
        <f>IF(N303="základní",J303,0)</f>
        <v>0</v>
      </c>
      <c r="BF303" s="190">
        <f>IF(N303="snížená",J303,0)</f>
        <v>0</v>
      </c>
      <c r="BG303" s="190">
        <f>IF(N303="zákl. přenesená",J303,0)</f>
        <v>0</v>
      </c>
      <c r="BH303" s="190">
        <f>IF(N303="sníž. přenesená",J303,0)</f>
        <v>0</v>
      </c>
      <c r="BI303" s="190">
        <f>IF(N303="nulová",J303,0)</f>
        <v>0</v>
      </c>
      <c r="BJ303" s="16" t="s">
        <v>84</v>
      </c>
      <c r="BK303" s="190">
        <f>ROUND(I303*H303,2)</f>
        <v>0</v>
      </c>
      <c r="BL303" s="16" t="s">
        <v>133</v>
      </c>
      <c r="BM303" s="189" t="s">
        <v>430</v>
      </c>
    </row>
    <row r="304" spans="2:47" s="1" customFormat="1" ht="11.25">
      <c r="B304" s="34"/>
      <c r="C304" s="35"/>
      <c r="D304" s="191" t="s">
        <v>135</v>
      </c>
      <c r="E304" s="35"/>
      <c r="F304" s="192" t="s">
        <v>431</v>
      </c>
      <c r="G304" s="35"/>
      <c r="H304" s="35"/>
      <c r="I304" s="102"/>
      <c r="J304" s="35"/>
      <c r="K304" s="35"/>
      <c r="L304" s="38"/>
      <c r="M304" s="193"/>
      <c r="N304" s="63"/>
      <c r="O304" s="63"/>
      <c r="P304" s="63"/>
      <c r="Q304" s="63"/>
      <c r="R304" s="63"/>
      <c r="S304" s="63"/>
      <c r="T304" s="64"/>
      <c r="AT304" s="16" t="s">
        <v>135</v>
      </c>
      <c r="AU304" s="16" t="s">
        <v>86</v>
      </c>
    </row>
    <row r="305" spans="2:47" s="1" customFormat="1" ht="58.5">
      <c r="B305" s="34"/>
      <c r="C305" s="35"/>
      <c r="D305" s="191" t="s">
        <v>137</v>
      </c>
      <c r="E305" s="35"/>
      <c r="F305" s="194" t="s">
        <v>432</v>
      </c>
      <c r="G305" s="35"/>
      <c r="H305" s="35"/>
      <c r="I305" s="102"/>
      <c r="J305" s="35"/>
      <c r="K305" s="35"/>
      <c r="L305" s="38"/>
      <c r="M305" s="193"/>
      <c r="N305" s="63"/>
      <c r="O305" s="63"/>
      <c r="P305" s="63"/>
      <c r="Q305" s="63"/>
      <c r="R305" s="63"/>
      <c r="S305" s="63"/>
      <c r="T305" s="64"/>
      <c r="AT305" s="16" t="s">
        <v>137</v>
      </c>
      <c r="AU305" s="16" t="s">
        <v>86</v>
      </c>
    </row>
    <row r="306" spans="2:65" s="1" customFormat="1" ht="16.5" customHeight="1">
      <c r="B306" s="34"/>
      <c r="C306" s="178" t="s">
        <v>433</v>
      </c>
      <c r="D306" s="178" t="s">
        <v>128</v>
      </c>
      <c r="E306" s="179" t="s">
        <v>434</v>
      </c>
      <c r="F306" s="180" t="s">
        <v>435</v>
      </c>
      <c r="G306" s="181" t="s">
        <v>410</v>
      </c>
      <c r="H306" s="182">
        <v>56.776</v>
      </c>
      <c r="I306" s="183"/>
      <c r="J306" s="184">
        <f>ROUND(I306*H306,2)</f>
        <v>0</v>
      </c>
      <c r="K306" s="180" t="s">
        <v>132</v>
      </c>
      <c r="L306" s="38"/>
      <c r="M306" s="185" t="s">
        <v>32</v>
      </c>
      <c r="N306" s="186" t="s">
        <v>50</v>
      </c>
      <c r="O306" s="63"/>
      <c r="P306" s="187">
        <f>O306*H306</f>
        <v>0</v>
      </c>
      <c r="Q306" s="187">
        <v>0</v>
      </c>
      <c r="R306" s="187">
        <f>Q306*H306</f>
        <v>0</v>
      </c>
      <c r="S306" s="187">
        <v>0</v>
      </c>
      <c r="T306" s="188">
        <f>S306*H306</f>
        <v>0</v>
      </c>
      <c r="AR306" s="189" t="s">
        <v>133</v>
      </c>
      <c r="AT306" s="189" t="s">
        <v>128</v>
      </c>
      <c r="AU306" s="189" t="s">
        <v>86</v>
      </c>
      <c r="AY306" s="16" t="s">
        <v>126</v>
      </c>
      <c r="BE306" s="190">
        <f>IF(N306="základní",J306,0)</f>
        <v>0</v>
      </c>
      <c r="BF306" s="190">
        <f>IF(N306="snížená",J306,0)</f>
        <v>0</v>
      </c>
      <c r="BG306" s="190">
        <f>IF(N306="zákl. přenesená",J306,0)</f>
        <v>0</v>
      </c>
      <c r="BH306" s="190">
        <f>IF(N306="sníž. přenesená",J306,0)</f>
        <v>0</v>
      </c>
      <c r="BI306" s="190">
        <f>IF(N306="nulová",J306,0)</f>
        <v>0</v>
      </c>
      <c r="BJ306" s="16" t="s">
        <v>84</v>
      </c>
      <c r="BK306" s="190">
        <f>ROUND(I306*H306,2)</f>
        <v>0</v>
      </c>
      <c r="BL306" s="16" t="s">
        <v>133</v>
      </c>
      <c r="BM306" s="189" t="s">
        <v>436</v>
      </c>
    </row>
    <row r="307" spans="2:47" s="1" customFormat="1" ht="11.25">
      <c r="B307" s="34"/>
      <c r="C307" s="35"/>
      <c r="D307" s="191" t="s">
        <v>135</v>
      </c>
      <c r="E307" s="35"/>
      <c r="F307" s="192" t="s">
        <v>437</v>
      </c>
      <c r="G307" s="35"/>
      <c r="H307" s="35"/>
      <c r="I307" s="102"/>
      <c r="J307" s="35"/>
      <c r="K307" s="35"/>
      <c r="L307" s="38"/>
      <c r="M307" s="193"/>
      <c r="N307" s="63"/>
      <c r="O307" s="63"/>
      <c r="P307" s="63"/>
      <c r="Q307" s="63"/>
      <c r="R307" s="63"/>
      <c r="S307" s="63"/>
      <c r="T307" s="64"/>
      <c r="AT307" s="16" t="s">
        <v>135</v>
      </c>
      <c r="AU307" s="16" t="s">
        <v>86</v>
      </c>
    </row>
    <row r="308" spans="2:47" s="1" customFormat="1" ht="58.5">
      <c r="B308" s="34"/>
      <c r="C308" s="35"/>
      <c r="D308" s="191" t="s">
        <v>137</v>
      </c>
      <c r="E308" s="35"/>
      <c r="F308" s="194" t="s">
        <v>432</v>
      </c>
      <c r="G308" s="35"/>
      <c r="H308" s="35"/>
      <c r="I308" s="102"/>
      <c r="J308" s="35"/>
      <c r="K308" s="35"/>
      <c r="L308" s="38"/>
      <c r="M308" s="193"/>
      <c r="N308" s="63"/>
      <c r="O308" s="63"/>
      <c r="P308" s="63"/>
      <c r="Q308" s="63"/>
      <c r="R308" s="63"/>
      <c r="S308" s="63"/>
      <c r="T308" s="64"/>
      <c r="AT308" s="16" t="s">
        <v>137</v>
      </c>
      <c r="AU308" s="16" t="s">
        <v>86</v>
      </c>
    </row>
    <row r="309" spans="2:65" s="1" customFormat="1" ht="16.5" customHeight="1">
      <c r="B309" s="34"/>
      <c r="C309" s="178" t="s">
        <v>438</v>
      </c>
      <c r="D309" s="178" t="s">
        <v>128</v>
      </c>
      <c r="E309" s="179" t="s">
        <v>439</v>
      </c>
      <c r="F309" s="180" t="s">
        <v>440</v>
      </c>
      <c r="G309" s="181" t="s">
        <v>410</v>
      </c>
      <c r="H309" s="182">
        <v>1.778</v>
      </c>
      <c r="I309" s="183"/>
      <c r="J309" s="184">
        <f>ROUND(I309*H309,2)</f>
        <v>0</v>
      </c>
      <c r="K309" s="180" t="s">
        <v>32</v>
      </c>
      <c r="L309" s="38"/>
      <c r="M309" s="185" t="s">
        <v>32</v>
      </c>
      <c r="N309" s="186" t="s">
        <v>50</v>
      </c>
      <c r="O309" s="63"/>
      <c r="P309" s="187">
        <f>O309*H309</f>
        <v>0</v>
      </c>
      <c r="Q309" s="187">
        <v>0</v>
      </c>
      <c r="R309" s="187">
        <f>Q309*H309</f>
        <v>0</v>
      </c>
      <c r="S309" s="187">
        <v>0</v>
      </c>
      <c r="T309" s="188">
        <f>S309*H309</f>
        <v>0</v>
      </c>
      <c r="AR309" s="189" t="s">
        <v>133</v>
      </c>
      <c r="AT309" s="189" t="s">
        <v>128</v>
      </c>
      <c r="AU309" s="189" t="s">
        <v>86</v>
      </c>
      <c r="AY309" s="16" t="s">
        <v>126</v>
      </c>
      <c r="BE309" s="190">
        <f>IF(N309="základní",J309,0)</f>
        <v>0</v>
      </c>
      <c r="BF309" s="190">
        <f>IF(N309="snížená",J309,0)</f>
        <v>0</v>
      </c>
      <c r="BG309" s="190">
        <f>IF(N309="zákl. přenesená",J309,0)</f>
        <v>0</v>
      </c>
      <c r="BH309" s="190">
        <f>IF(N309="sníž. přenesená",J309,0)</f>
        <v>0</v>
      </c>
      <c r="BI309" s="190">
        <f>IF(N309="nulová",J309,0)</f>
        <v>0</v>
      </c>
      <c r="BJ309" s="16" t="s">
        <v>84</v>
      </c>
      <c r="BK309" s="190">
        <f>ROUND(I309*H309,2)</f>
        <v>0</v>
      </c>
      <c r="BL309" s="16" t="s">
        <v>133</v>
      </c>
      <c r="BM309" s="189" t="s">
        <v>441</v>
      </c>
    </row>
    <row r="310" spans="2:47" s="1" customFormat="1" ht="11.25">
      <c r="B310" s="34"/>
      <c r="C310" s="35"/>
      <c r="D310" s="191" t="s">
        <v>135</v>
      </c>
      <c r="E310" s="35"/>
      <c r="F310" s="192" t="s">
        <v>440</v>
      </c>
      <c r="G310" s="35"/>
      <c r="H310" s="35"/>
      <c r="I310" s="102"/>
      <c r="J310" s="35"/>
      <c r="K310" s="35"/>
      <c r="L310" s="38"/>
      <c r="M310" s="193"/>
      <c r="N310" s="63"/>
      <c r="O310" s="63"/>
      <c r="P310" s="63"/>
      <c r="Q310" s="63"/>
      <c r="R310" s="63"/>
      <c r="S310" s="63"/>
      <c r="T310" s="64"/>
      <c r="AT310" s="16" t="s">
        <v>135</v>
      </c>
      <c r="AU310" s="16" t="s">
        <v>86</v>
      </c>
    </row>
    <row r="311" spans="2:63" s="11" customFormat="1" ht="22.9" customHeight="1">
      <c r="B311" s="162"/>
      <c r="C311" s="163"/>
      <c r="D311" s="164" t="s">
        <v>78</v>
      </c>
      <c r="E311" s="176" t="s">
        <v>442</v>
      </c>
      <c r="F311" s="176" t="s">
        <v>443</v>
      </c>
      <c r="G311" s="163"/>
      <c r="H311" s="163"/>
      <c r="I311" s="166"/>
      <c r="J311" s="177">
        <f>BK311</f>
        <v>0</v>
      </c>
      <c r="K311" s="163"/>
      <c r="L311" s="168"/>
      <c r="M311" s="169"/>
      <c r="N311" s="170"/>
      <c r="O311" s="170"/>
      <c r="P311" s="171">
        <f>SUM(P312:P314)</f>
        <v>0</v>
      </c>
      <c r="Q311" s="170"/>
      <c r="R311" s="171">
        <f>SUM(R312:R314)</f>
        <v>0</v>
      </c>
      <c r="S311" s="170"/>
      <c r="T311" s="172">
        <f>SUM(T312:T314)</f>
        <v>0</v>
      </c>
      <c r="AR311" s="173" t="s">
        <v>84</v>
      </c>
      <c r="AT311" s="174" t="s">
        <v>78</v>
      </c>
      <c r="AU311" s="174" t="s">
        <v>84</v>
      </c>
      <c r="AY311" s="173" t="s">
        <v>126</v>
      </c>
      <c r="BK311" s="175">
        <f>SUM(BK312:BK314)</f>
        <v>0</v>
      </c>
    </row>
    <row r="312" spans="2:65" s="1" customFormat="1" ht="16.5" customHeight="1">
      <c r="B312" s="34"/>
      <c r="C312" s="178" t="s">
        <v>444</v>
      </c>
      <c r="D312" s="178" t="s">
        <v>128</v>
      </c>
      <c r="E312" s="179" t="s">
        <v>445</v>
      </c>
      <c r="F312" s="180" t="s">
        <v>446</v>
      </c>
      <c r="G312" s="181" t="s">
        <v>410</v>
      </c>
      <c r="H312" s="182">
        <v>108.575</v>
      </c>
      <c r="I312" s="183"/>
      <c r="J312" s="184">
        <f>ROUND(I312*H312,2)</f>
        <v>0</v>
      </c>
      <c r="K312" s="180" t="s">
        <v>132</v>
      </c>
      <c r="L312" s="38"/>
      <c r="M312" s="185" t="s">
        <v>32</v>
      </c>
      <c r="N312" s="186" t="s">
        <v>50</v>
      </c>
      <c r="O312" s="63"/>
      <c r="P312" s="187">
        <f>O312*H312</f>
        <v>0</v>
      </c>
      <c r="Q312" s="187">
        <v>0</v>
      </c>
      <c r="R312" s="187">
        <f>Q312*H312</f>
        <v>0</v>
      </c>
      <c r="S312" s="187">
        <v>0</v>
      </c>
      <c r="T312" s="188">
        <f>S312*H312</f>
        <v>0</v>
      </c>
      <c r="AR312" s="189" t="s">
        <v>133</v>
      </c>
      <c r="AT312" s="189" t="s">
        <v>128</v>
      </c>
      <c r="AU312" s="189" t="s">
        <v>86</v>
      </c>
      <c r="AY312" s="16" t="s">
        <v>126</v>
      </c>
      <c r="BE312" s="190">
        <f>IF(N312="základní",J312,0)</f>
        <v>0</v>
      </c>
      <c r="BF312" s="190">
        <f>IF(N312="snížená",J312,0)</f>
        <v>0</v>
      </c>
      <c r="BG312" s="190">
        <f>IF(N312="zákl. přenesená",J312,0)</f>
        <v>0</v>
      </c>
      <c r="BH312" s="190">
        <f>IF(N312="sníž. přenesená",J312,0)</f>
        <v>0</v>
      </c>
      <c r="BI312" s="190">
        <f>IF(N312="nulová",J312,0)</f>
        <v>0</v>
      </c>
      <c r="BJ312" s="16" t="s">
        <v>84</v>
      </c>
      <c r="BK312" s="190">
        <f>ROUND(I312*H312,2)</f>
        <v>0</v>
      </c>
      <c r="BL312" s="16" t="s">
        <v>133</v>
      </c>
      <c r="BM312" s="189" t="s">
        <v>447</v>
      </c>
    </row>
    <row r="313" spans="2:47" s="1" customFormat="1" ht="19.5">
      <c r="B313" s="34"/>
      <c r="C313" s="35"/>
      <c r="D313" s="191" t="s">
        <v>135</v>
      </c>
      <c r="E313" s="35"/>
      <c r="F313" s="192" t="s">
        <v>448</v>
      </c>
      <c r="G313" s="35"/>
      <c r="H313" s="35"/>
      <c r="I313" s="102"/>
      <c r="J313" s="35"/>
      <c r="K313" s="35"/>
      <c r="L313" s="38"/>
      <c r="M313" s="193"/>
      <c r="N313" s="63"/>
      <c r="O313" s="63"/>
      <c r="P313" s="63"/>
      <c r="Q313" s="63"/>
      <c r="R313" s="63"/>
      <c r="S313" s="63"/>
      <c r="T313" s="64"/>
      <c r="AT313" s="16" t="s">
        <v>135</v>
      </c>
      <c r="AU313" s="16" t="s">
        <v>86</v>
      </c>
    </row>
    <row r="314" spans="2:47" s="1" customFormat="1" ht="58.5">
      <c r="B314" s="34"/>
      <c r="C314" s="35"/>
      <c r="D314" s="191" t="s">
        <v>137</v>
      </c>
      <c r="E314" s="35"/>
      <c r="F314" s="194" t="s">
        <v>449</v>
      </c>
      <c r="G314" s="35"/>
      <c r="H314" s="35"/>
      <c r="I314" s="102"/>
      <c r="J314" s="35"/>
      <c r="K314" s="35"/>
      <c r="L314" s="38"/>
      <c r="M314" s="193"/>
      <c r="N314" s="63"/>
      <c r="O314" s="63"/>
      <c r="P314" s="63"/>
      <c r="Q314" s="63"/>
      <c r="R314" s="63"/>
      <c r="S314" s="63"/>
      <c r="T314" s="64"/>
      <c r="AT314" s="16" t="s">
        <v>137</v>
      </c>
      <c r="AU314" s="16" t="s">
        <v>86</v>
      </c>
    </row>
    <row r="315" spans="2:63" s="11" customFormat="1" ht="25.9" customHeight="1">
      <c r="B315" s="162"/>
      <c r="C315" s="163"/>
      <c r="D315" s="164" t="s">
        <v>78</v>
      </c>
      <c r="E315" s="165" t="s">
        <v>450</v>
      </c>
      <c r="F315" s="165" t="s">
        <v>451</v>
      </c>
      <c r="G315" s="163"/>
      <c r="H315" s="163"/>
      <c r="I315" s="166"/>
      <c r="J315" s="167">
        <f>BK315</f>
        <v>0</v>
      </c>
      <c r="K315" s="163"/>
      <c r="L315" s="168"/>
      <c r="M315" s="169"/>
      <c r="N315" s="170"/>
      <c r="O315" s="170"/>
      <c r="P315" s="171">
        <f>P316+P326+P359</f>
        <v>0</v>
      </c>
      <c r="Q315" s="170"/>
      <c r="R315" s="171">
        <f>R316+R326+R359</f>
        <v>5.128801</v>
      </c>
      <c r="S315" s="170"/>
      <c r="T315" s="172">
        <f>T316+T326+T359</f>
        <v>0.20136</v>
      </c>
      <c r="AR315" s="173" t="s">
        <v>86</v>
      </c>
      <c r="AT315" s="174" t="s">
        <v>78</v>
      </c>
      <c r="AU315" s="174" t="s">
        <v>79</v>
      </c>
      <c r="AY315" s="173" t="s">
        <v>126</v>
      </c>
      <c r="BK315" s="175">
        <f>BK316+BK326+BK359</f>
        <v>0</v>
      </c>
    </row>
    <row r="316" spans="2:63" s="11" customFormat="1" ht="22.9" customHeight="1">
      <c r="B316" s="162"/>
      <c r="C316" s="163"/>
      <c r="D316" s="164" t="s">
        <v>78</v>
      </c>
      <c r="E316" s="176" t="s">
        <v>452</v>
      </c>
      <c r="F316" s="176" t="s">
        <v>453</v>
      </c>
      <c r="G316" s="163"/>
      <c r="H316" s="163"/>
      <c r="I316" s="166"/>
      <c r="J316" s="177">
        <f>BK316</f>
        <v>0</v>
      </c>
      <c r="K316" s="163"/>
      <c r="L316" s="168"/>
      <c r="M316" s="169"/>
      <c r="N316" s="170"/>
      <c r="O316" s="170"/>
      <c r="P316" s="171">
        <f>SUM(P317:P325)</f>
        <v>0</v>
      </c>
      <c r="Q316" s="170"/>
      <c r="R316" s="171">
        <f>SUM(R317:R325)</f>
        <v>0.0088</v>
      </c>
      <c r="S316" s="170"/>
      <c r="T316" s="172">
        <f>SUM(T317:T325)</f>
        <v>0.20136</v>
      </c>
      <c r="AR316" s="173" t="s">
        <v>86</v>
      </c>
      <c r="AT316" s="174" t="s">
        <v>78</v>
      </c>
      <c r="AU316" s="174" t="s">
        <v>84</v>
      </c>
      <c r="AY316" s="173" t="s">
        <v>126</v>
      </c>
      <c r="BK316" s="175">
        <f>SUM(BK317:BK325)</f>
        <v>0</v>
      </c>
    </row>
    <row r="317" spans="2:65" s="1" customFormat="1" ht="16.5" customHeight="1">
      <c r="B317" s="34"/>
      <c r="C317" s="178" t="s">
        <v>454</v>
      </c>
      <c r="D317" s="178" t="s">
        <v>128</v>
      </c>
      <c r="E317" s="179" t="s">
        <v>455</v>
      </c>
      <c r="F317" s="180" t="s">
        <v>456</v>
      </c>
      <c r="G317" s="181" t="s">
        <v>457</v>
      </c>
      <c r="H317" s="182">
        <v>8</v>
      </c>
      <c r="I317" s="183"/>
      <c r="J317" s="184">
        <f>ROUND(I317*H317,2)</f>
        <v>0</v>
      </c>
      <c r="K317" s="180" t="s">
        <v>132</v>
      </c>
      <c r="L317" s="38"/>
      <c r="M317" s="185" t="s">
        <v>32</v>
      </c>
      <c r="N317" s="186" t="s">
        <v>50</v>
      </c>
      <c r="O317" s="63"/>
      <c r="P317" s="187">
        <f>O317*H317</f>
        <v>0</v>
      </c>
      <c r="Q317" s="187">
        <v>0.0011</v>
      </c>
      <c r="R317" s="187">
        <f>Q317*H317</f>
        <v>0.0088</v>
      </c>
      <c r="S317" s="187">
        <v>0</v>
      </c>
      <c r="T317" s="188">
        <f>S317*H317</f>
        <v>0</v>
      </c>
      <c r="AR317" s="189" t="s">
        <v>247</v>
      </c>
      <c r="AT317" s="189" t="s">
        <v>128</v>
      </c>
      <c r="AU317" s="189" t="s">
        <v>86</v>
      </c>
      <c r="AY317" s="16" t="s">
        <v>126</v>
      </c>
      <c r="BE317" s="190">
        <f>IF(N317="základní",J317,0)</f>
        <v>0</v>
      </c>
      <c r="BF317" s="190">
        <f>IF(N317="snížená",J317,0)</f>
        <v>0</v>
      </c>
      <c r="BG317" s="190">
        <f>IF(N317="zákl. přenesená",J317,0)</f>
        <v>0</v>
      </c>
      <c r="BH317" s="190">
        <f>IF(N317="sníž. přenesená",J317,0)</f>
        <v>0</v>
      </c>
      <c r="BI317" s="190">
        <f>IF(N317="nulová",J317,0)</f>
        <v>0</v>
      </c>
      <c r="BJ317" s="16" t="s">
        <v>84</v>
      </c>
      <c r="BK317" s="190">
        <f>ROUND(I317*H317,2)</f>
        <v>0</v>
      </c>
      <c r="BL317" s="16" t="s">
        <v>247</v>
      </c>
      <c r="BM317" s="189" t="s">
        <v>458</v>
      </c>
    </row>
    <row r="318" spans="2:47" s="1" customFormat="1" ht="11.25">
      <c r="B318" s="34"/>
      <c r="C318" s="35"/>
      <c r="D318" s="191" t="s">
        <v>135</v>
      </c>
      <c r="E318" s="35"/>
      <c r="F318" s="192" t="s">
        <v>459</v>
      </c>
      <c r="G318" s="35"/>
      <c r="H318" s="35"/>
      <c r="I318" s="102"/>
      <c r="J318" s="35"/>
      <c r="K318" s="35"/>
      <c r="L318" s="38"/>
      <c r="M318" s="193"/>
      <c r="N318" s="63"/>
      <c r="O318" s="63"/>
      <c r="P318" s="63"/>
      <c r="Q318" s="63"/>
      <c r="R318" s="63"/>
      <c r="S318" s="63"/>
      <c r="T318" s="64"/>
      <c r="AT318" s="16" t="s">
        <v>135</v>
      </c>
      <c r="AU318" s="16" t="s">
        <v>86</v>
      </c>
    </row>
    <row r="319" spans="2:51" s="12" customFormat="1" ht="11.25">
      <c r="B319" s="195"/>
      <c r="C319" s="196"/>
      <c r="D319" s="191" t="s">
        <v>139</v>
      </c>
      <c r="E319" s="197" t="s">
        <v>32</v>
      </c>
      <c r="F319" s="198" t="s">
        <v>460</v>
      </c>
      <c r="G319" s="196"/>
      <c r="H319" s="199">
        <v>8</v>
      </c>
      <c r="I319" s="200"/>
      <c r="J319" s="196"/>
      <c r="K319" s="196"/>
      <c r="L319" s="201"/>
      <c r="M319" s="202"/>
      <c r="N319" s="203"/>
      <c r="O319" s="203"/>
      <c r="P319" s="203"/>
      <c r="Q319" s="203"/>
      <c r="R319" s="203"/>
      <c r="S319" s="203"/>
      <c r="T319" s="204"/>
      <c r="AT319" s="205" t="s">
        <v>139</v>
      </c>
      <c r="AU319" s="205" t="s">
        <v>86</v>
      </c>
      <c r="AV319" s="12" t="s">
        <v>86</v>
      </c>
      <c r="AW319" s="12" t="s">
        <v>39</v>
      </c>
      <c r="AX319" s="12" t="s">
        <v>79</v>
      </c>
      <c r="AY319" s="205" t="s">
        <v>126</v>
      </c>
    </row>
    <row r="320" spans="2:65" s="1" customFormat="1" ht="16.5" customHeight="1">
      <c r="B320" s="34"/>
      <c r="C320" s="178" t="s">
        <v>461</v>
      </c>
      <c r="D320" s="178" t="s">
        <v>128</v>
      </c>
      <c r="E320" s="179" t="s">
        <v>462</v>
      </c>
      <c r="F320" s="180" t="s">
        <v>463</v>
      </c>
      <c r="G320" s="181" t="s">
        <v>457</v>
      </c>
      <c r="H320" s="182">
        <v>8</v>
      </c>
      <c r="I320" s="183"/>
      <c r="J320" s="184">
        <f>ROUND(I320*H320,2)</f>
        <v>0</v>
      </c>
      <c r="K320" s="180" t="s">
        <v>132</v>
      </c>
      <c r="L320" s="38"/>
      <c r="M320" s="185" t="s">
        <v>32</v>
      </c>
      <c r="N320" s="186" t="s">
        <v>50</v>
      </c>
      <c r="O320" s="63"/>
      <c r="P320" s="187">
        <f>O320*H320</f>
        <v>0</v>
      </c>
      <c r="Q320" s="187">
        <v>0</v>
      </c>
      <c r="R320" s="187">
        <f>Q320*H320</f>
        <v>0</v>
      </c>
      <c r="S320" s="187">
        <v>0.02517</v>
      </c>
      <c r="T320" s="188">
        <f>S320*H320</f>
        <v>0.20136</v>
      </c>
      <c r="AR320" s="189" t="s">
        <v>247</v>
      </c>
      <c r="AT320" s="189" t="s">
        <v>128</v>
      </c>
      <c r="AU320" s="189" t="s">
        <v>86</v>
      </c>
      <c r="AY320" s="16" t="s">
        <v>126</v>
      </c>
      <c r="BE320" s="190">
        <f>IF(N320="základní",J320,0)</f>
        <v>0</v>
      </c>
      <c r="BF320" s="190">
        <f>IF(N320="snížená",J320,0)</f>
        <v>0</v>
      </c>
      <c r="BG320" s="190">
        <f>IF(N320="zákl. přenesená",J320,0)</f>
        <v>0</v>
      </c>
      <c r="BH320" s="190">
        <f>IF(N320="sníž. přenesená",J320,0)</f>
        <v>0</v>
      </c>
      <c r="BI320" s="190">
        <f>IF(N320="nulová",J320,0)</f>
        <v>0</v>
      </c>
      <c r="BJ320" s="16" t="s">
        <v>84</v>
      </c>
      <c r="BK320" s="190">
        <f>ROUND(I320*H320,2)</f>
        <v>0</v>
      </c>
      <c r="BL320" s="16" t="s">
        <v>247</v>
      </c>
      <c r="BM320" s="189" t="s">
        <v>464</v>
      </c>
    </row>
    <row r="321" spans="2:47" s="1" customFormat="1" ht="11.25">
      <c r="B321" s="34"/>
      <c r="C321" s="35"/>
      <c r="D321" s="191" t="s">
        <v>135</v>
      </c>
      <c r="E321" s="35"/>
      <c r="F321" s="192" t="s">
        <v>465</v>
      </c>
      <c r="G321" s="35"/>
      <c r="H321" s="35"/>
      <c r="I321" s="102"/>
      <c r="J321" s="35"/>
      <c r="K321" s="35"/>
      <c r="L321" s="38"/>
      <c r="M321" s="193"/>
      <c r="N321" s="63"/>
      <c r="O321" s="63"/>
      <c r="P321" s="63"/>
      <c r="Q321" s="63"/>
      <c r="R321" s="63"/>
      <c r="S321" s="63"/>
      <c r="T321" s="64"/>
      <c r="AT321" s="16" t="s">
        <v>135</v>
      </c>
      <c r="AU321" s="16" t="s">
        <v>86</v>
      </c>
    </row>
    <row r="322" spans="2:51" s="12" customFormat="1" ht="11.25">
      <c r="B322" s="195"/>
      <c r="C322" s="196"/>
      <c r="D322" s="191" t="s">
        <v>139</v>
      </c>
      <c r="E322" s="197" t="s">
        <v>32</v>
      </c>
      <c r="F322" s="198" t="s">
        <v>460</v>
      </c>
      <c r="G322" s="196"/>
      <c r="H322" s="199">
        <v>8</v>
      </c>
      <c r="I322" s="200"/>
      <c r="J322" s="196"/>
      <c r="K322" s="196"/>
      <c r="L322" s="201"/>
      <c r="M322" s="202"/>
      <c r="N322" s="203"/>
      <c r="O322" s="203"/>
      <c r="P322" s="203"/>
      <c r="Q322" s="203"/>
      <c r="R322" s="203"/>
      <c r="S322" s="203"/>
      <c r="T322" s="204"/>
      <c r="AT322" s="205" t="s">
        <v>139</v>
      </c>
      <c r="AU322" s="205" t="s">
        <v>86</v>
      </c>
      <c r="AV322" s="12" t="s">
        <v>86</v>
      </c>
      <c r="AW322" s="12" t="s">
        <v>39</v>
      </c>
      <c r="AX322" s="12" t="s">
        <v>79</v>
      </c>
      <c r="AY322" s="205" t="s">
        <v>126</v>
      </c>
    </row>
    <row r="323" spans="2:65" s="1" customFormat="1" ht="16.5" customHeight="1">
      <c r="B323" s="34"/>
      <c r="C323" s="178" t="s">
        <v>466</v>
      </c>
      <c r="D323" s="178" t="s">
        <v>128</v>
      </c>
      <c r="E323" s="179" t="s">
        <v>467</v>
      </c>
      <c r="F323" s="180" t="s">
        <v>468</v>
      </c>
      <c r="G323" s="181" t="s">
        <v>469</v>
      </c>
      <c r="H323" s="206"/>
      <c r="I323" s="183"/>
      <c r="J323" s="184">
        <f>ROUND(I323*H323,2)</f>
        <v>0</v>
      </c>
      <c r="K323" s="180" t="s">
        <v>132</v>
      </c>
      <c r="L323" s="38"/>
      <c r="M323" s="185" t="s">
        <v>32</v>
      </c>
      <c r="N323" s="186" t="s">
        <v>50</v>
      </c>
      <c r="O323" s="63"/>
      <c r="P323" s="187">
        <f>O323*H323</f>
        <v>0</v>
      </c>
      <c r="Q323" s="187">
        <v>0</v>
      </c>
      <c r="R323" s="187">
        <f>Q323*H323</f>
        <v>0</v>
      </c>
      <c r="S323" s="187">
        <v>0</v>
      </c>
      <c r="T323" s="188">
        <f>S323*H323</f>
        <v>0</v>
      </c>
      <c r="AR323" s="189" t="s">
        <v>247</v>
      </c>
      <c r="AT323" s="189" t="s">
        <v>128</v>
      </c>
      <c r="AU323" s="189" t="s">
        <v>86</v>
      </c>
      <c r="AY323" s="16" t="s">
        <v>126</v>
      </c>
      <c r="BE323" s="190">
        <f>IF(N323="základní",J323,0)</f>
        <v>0</v>
      </c>
      <c r="BF323" s="190">
        <f>IF(N323="snížená",J323,0)</f>
        <v>0</v>
      </c>
      <c r="BG323" s="190">
        <f>IF(N323="zákl. přenesená",J323,0)</f>
        <v>0</v>
      </c>
      <c r="BH323" s="190">
        <f>IF(N323="sníž. přenesená",J323,0)</f>
        <v>0</v>
      </c>
      <c r="BI323" s="190">
        <f>IF(N323="nulová",J323,0)</f>
        <v>0</v>
      </c>
      <c r="BJ323" s="16" t="s">
        <v>84</v>
      </c>
      <c r="BK323" s="190">
        <f>ROUND(I323*H323,2)</f>
        <v>0</v>
      </c>
      <c r="BL323" s="16" t="s">
        <v>247</v>
      </c>
      <c r="BM323" s="189" t="s">
        <v>470</v>
      </c>
    </row>
    <row r="324" spans="2:47" s="1" customFormat="1" ht="19.5">
      <c r="B324" s="34"/>
      <c r="C324" s="35"/>
      <c r="D324" s="191" t="s">
        <v>135</v>
      </c>
      <c r="E324" s="35"/>
      <c r="F324" s="192" t="s">
        <v>471</v>
      </c>
      <c r="G324" s="35"/>
      <c r="H324" s="35"/>
      <c r="I324" s="102"/>
      <c r="J324" s="35"/>
      <c r="K324" s="35"/>
      <c r="L324" s="38"/>
      <c r="M324" s="193"/>
      <c r="N324" s="63"/>
      <c r="O324" s="63"/>
      <c r="P324" s="63"/>
      <c r="Q324" s="63"/>
      <c r="R324" s="63"/>
      <c r="S324" s="63"/>
      <c r="T324" s="64"/>
      <c r="AT324" s="16" t="s">
        <v>135</v>
      </c>
      <c r="AU324" s="16" t="s">
        <v>86</v>
      </c>
    </row>
    <row r="325" spans="2:47" s="1" customFormat="1" ht="78">
      <c r="B325" s="34"/>
      <c r="C325" s="35"/>
      <c r="D325" s="191" t="s">
        <v>137</v>
      </c>
      <c r="E325" s="35"/>
      <c r="F325" s="194" t="s">
        <v>472</v>
      </c>
      <c r="G325" s="35"/>
      <c r="H325" s="35"/>
      <c r="I325" s="102"/>
      <c r="J325" s="35"/>
      <c r="K325" s="35"/>
      <c r="L325" s="38"/>
      <c r="M325" s="193"/>
      <c r="N325" s="63"/>
      <c r="O325" s="63"/>
      <c r="P325" s="63"/>
      <c r="Q325" s="63"/>
      <c r="R325" s="63"/>
      <c r="S325" s="63"/>
      <c r="T325" s="64"/>
      <c r="AT325" s="16" t="s">
        <v>137</v>
      </c>
      <c r="AU325" s="16" t="s">
        <v>86</v>
      </c>
    </row>
    <row r="326" spans="2:63" s="11" customFormat="1" ht="22.9" customHeight="1">
      <c r="B326" s="162"/>
      <c r="C326" s="163"/>
      <c r="D326" s="164" t="s">
        <v>78</v>
      </c>
      <c r="E326" s="176" t="s">
        <v>473</v>
      </c>
      <c r="F326" s="176" t="s">
        <v>474</v>
      </c>
      <c r="G326" s="163"/>
      <c r="H326" s="163"/>
      <c r="I326" s="166"/>
      <c r="J326" s="177">
        <f>BK326</f>
        <v>0</v>
      </c>
      <c r="K326" s="163"/>
      <c r="L326" s="168"/>
      <c r="M326" s="169"/>
      <c r="N326" s="170"/>
      <c r="O326" s="170"/>
      <c r="P326" s="171">
        <f>SUM(P327:P358)</f>
        <v>0</v>
      </c>
      <c r="Q326" s="170"/>
      <c r="R326" s="171">
        <f>SUM(R327:R358)</f>
        <v>1.704984</v>
      </c>
      <c r="S326" s="170"/>
      <c r="T326" s="172">
        <f>SUM(T327:T358)</f>
        <v>0</v>
      </c>
      <c r="AR326" s="173" t="s">
        <v>86</v>
      </c>
      <c r="AT326" s="174" t="s">
        <v>78</v>
      </c>
      <c r="AU326" s="174" t="s">
        <v>84</v>
      </c>
      <c r="AY326" s="173" t="s">
        <v>126</v>
      </c>
      <c r="BK326" s="175">
        <f>SUM(BK327:BK358)</f>
        <v>0</v>
      </c>
    </row>
    <row r="327" spans="2:65" s="1" customFormat="1" ht="16.5" customHeight="1">
      <c r="B327" s="34"/>
      <c r="C327" s="178" t="s">
        <v>475</v>
      </c>
      <c r="D327" s="178" t="s">
        <v>128</v>
      </c>
      <c r="E327" s="179" t="s">
        <v>476</v>
      </c>
      <c r="F327" s="180" t="s">
        <v>477</v>
      </c>
      <c r="G327" s="181" t="s">
        <v>131</v>
      </c>
      <c r="H327" s="182">
        <v>20</v>
      </c>
      <c r="I327" s="183"/>
      <c r="J327" s="184">
        <f>ROUND(I327*H327,2)</f>
        <v>0</v>
      </c>
      <c r="K327" s="180" t="s">
        <v>132</v>
      </c>
      <c r="L327" s="38"/>
      <c r="M327" s="185" t="s">
        <v>32</v>
      </c>
      <c r="N327" s="186" t="s">
        <v>50</v>
      </c>
      <c r="O327" s="63"/>
      <c r="P327" s="187">
        <f>O327*H327</f>
        <v>0</v>
      </c>
      <c r="Q327" s="187">
        <v>0.00537</v>
      </c>
      <c r="R327" s="187">
        <f>Q327*H327</f>
        <v>0.1074</v>
      </c>
      <c r="S327" s="187">
        <v>0</v>
      </c>
      <c r="T327" s="188">
        <f>S327*H327</f>
        <v>0</v>
      </c>
      <c r="AR327" s="189" t="s">
        <v>247</v>
      </c>
      <c r="AT327" s="189" t="s">
        <v>128</v>
      </c>
      <c r="AU327" s="189" t="s">
        <v>86</v>
      </c>
      <c r="AY327" s="16" t="s">
        <v>126</v>
      </c>
      <c r="BE327" s="190">
        <f>IF(N327="základní",J327,0)</f>
        <v>0</v>
      </c>
      <c r="BF327" s="190">
        <f>IF(N327="snížená",J327,0)</f>
        <v>0</v>
      </c>
      <c r="BG327" s="190">
        <f>IF(N327="zákl. přenesená",J327,0)</f>
        <v>0</v>
      </c>
      <c r="BH327" s="190">
        <f>IF(N327="sníž. přenesená",J327,0)</f>
        <v>0</v>
      </c>
      <c r="BI327" s="190">
        <f>IF(N327="nulová",J327,0)</f>
        <v>0</v>
      </c>
      <c r="BJ327" s="16" t="s">
        <v>84</v>
      </c>
      <c r="BK327" s="190">
        <f>ROUND(I327*H327,2)</f>
        <v>0</v>
      </c>
      <c r="BL327" s="16" t="s">
        <v>247</v>
      </c>
      <c r="BM327" s="189" t="s">
        <v>478</v>
      </c>
    </row>
    <row r="328" spans="2:47" s="1" customFormat="1" ht="11.25">
      <c r="B328" s="34"/>
      <c r="C328" s="35"/>
      <c r="D328" s="191" t="s">
        <v>135</v>
      </c>
      <c r="E328" s="35"/>
      <c r="F328" s="192" t="s">
        <v>479</v>
      </c>
      <c r="G328" s="35"/>
      <c r="H328" s="35"/>
      <c r="I328" s="102"/>
      <c r="J328" s="35"/>
      <c r="K328" s="35"/>
      <c r="L328" s="38"/>
      <c r="M328" s="193"/>
      <c r="N328" s="63"/>
      <c r="O328" s="63"/>
      <c r="P328" s="63"/>
      <c r="Q328" s="63"/>
      <c r="R328" s="63"/>
      <c r="S328" s="63"/>
      <c r="T328" s="64"/>
      <c r="AT328" s="16" t="s">
        <v>135</v>
      </c>
      <c r="AU328" s="16" t="s">
        <v>86</v>
      </c>
    </row>
    <row r="329" spans="2:51" s="12" customFormat="1" ht="11.25">
      <c r="B329" s="195"/>
      <c r="C329" s="196"/>
      <c r="D329" s="191" t="s">
        <v>139</v>
      </c>
      <c r="E329" s="197" t="s">
        <v>32</v>
      </c>
      <c r="F329" s="198" t="s">
        <v>480</v>
      </c>
      <c r="G329" s="196"/>
      <c r="H329" s="199">
        <v>20</v>
      </c>
      <c r="I329" s="200"/>
      <c r="J329" s="196"/>
      <c r="K329" s="196"/>
      <c r="L329" s="201"/>
      <c r="M329" s="202"/>
      <c r="N329" s="203"/>
      <c r="O329" s="203"/>
      <c r="P329" s="203"/>
      <c r="Q329" s="203"/>
      <c r="R329" s="203"/>
      <c r="S329" s="203"/>
      <c r="T329" s="204"/>
      <c r="AT329" s="205" t="s">
        <v>139</v>
      </c>
      <c r="AU329" s="205" t="s">
        <v>86</v>
      </c>
      <c r="AV329" s="12" t="s">
        <v>86</v>
      </c>
      <c r="AW329" s="12" t="s">
        <v>39</v>
      </c>
      <c r="AX329" s="12" t="s">
        <v>79</v>
      </c>
      <c r="AY329" s="205" t="s">
        <v>126</v>
      </c>
    </row>
    <row r="330" spans="2:65" s="1" customFormat="1" ht="16.5" customHeight="1">
      <c r="B330" s="34"/>
      <c r="C330" s="178" t="s">
        <v>481</v>
      </c>
      <c r="D330" s="178" t="s">
        <v>128</v>
      </c>
      <c r="E330" s="179" t="s">
        <v>482</v>
      </c>
      <c r="F330" s="180" t="s">
        <v>483</v>
      </c>
      <c r="G330" s="181" t="s">
        <v>218</v>
      </c>
      <c r="H330" s="182">
        <v>129.2</v>
      </c>
      <c r="I330" s="183"/>
      <c r="J330" s="184">
        <f>ROUND(I330*H330,2)</f>
        <v>0</v>
      </c>
      <c r="K330" s="180" t="s">
        <v>132</v>
      </c>
      <c r="L330" s="38"/>
      <c r="M330" s="185" t="s">
        <v>32</v>
      </c>
      <c r="N330" s="186" t="s">
        <v>50</v>
      </c>
      <c r="O330" s="63"/>
      <c r="P330" s="187">
        <f>O330*H330</f>
        <v>0</v>
      </c>
      <c r="Q330" s="187">
        <v>0.00151</v>
      </c>
      <c r="R330" s="187">
        <f>Q330*H330</f>
        <v>0.195092</v>
      </c>
      <c r="S330" s="187">
        <v>0</v>
      </c>
      <c r="T330" s="188">
        <f>S330*H330</f>
        <v>0</v>
      </c>
      <c r="AR330" s="189" t="s">
        <v>247</v>
      </c>
      <c r="AT330" s="189" t="s">
        <v>128</v>
      </c>
      <c r="AU330" s="189" t="s">
        <v>86</v>
      </c>
      <c r="AY330" s="16" t="s">
        <v>126</v>
      </c>
      <c r="BE330" s="190">
        <f>IF(N330="základní",J330,0)</f>
        <v>0</v>
      </c>
      <c r="BF330" s="190">
        <f>IF(N330="snížená",J330,0)</f>
        <v>0</v>
      </c>
      <c r="BG330" s="190">
        <f>IF(N330="zákl. přenesená",J330,0)</f>
        <v>0</v>
      </c>
      <c r="BH330" s="190">
        <f>IF(N330="sníž. přenesená",J330,0)</f>
        <v>0</v>
      </c>
      <c r="BI330" s="190">
        <f>IF(N330="nulová",J330,0)</f>
        <v>0</v>
      </c>
      <c r="BJ330" s="16" t="s">
        <v>84</v>
      </c>
      <c r="BK330" s="190">
        <f>ROUND(I330*H330,2)</f>
        <v>0</v>
      </c>
      <c r="BL330" s="16" t="s">
        <v>247</v>
      </c>
      <c r="BM330" s="189" t="s">
        <v>484</v>
      </c>
    </row>
    <row r="331" spans="2:47" s="1" customFormat="1" ht="11.25">
      <c r="B331" s="34"/>
      <c r="C331" s="35"/>
      <c r="D331" s="191" t="s">
        <v>135</v>
      </c>
      <c r="E331" s="35"/>
      <c r="F331" s="192" t="s">
        <v>485</v>
      </c>
      <c r="G331" s="35"/>
      <c r="H331" s="35"/>
      <c r="I331" s="102"/>
      <c r="J331" s="35"/>
      <c r="K331" s="35"/>
      <c r="L331" s="38"/>
      <c r="M331" s="193"/>
      <c r="N331" s="63"/>
      <c r="O331" s="63"/>
      <c r="P331" s="63"/>
      <c r="Q331" s="63"/>
      <c r="R331" s="63"/>
      <c r="S331" s="63"/>
      <c r="T331" s="64"/>
      <c r="AT331" s="16" t="s">
        <v>135</v>
      </c>
      <c r="AU331" s="16" t="s">
        <v>86</v>
      </c>
    </row>
    <row r="332" spans="2:51" s="12" customFormat="1" ht="11.25">
      <c r="B332" s="195"/>
      <c r="C332" s="196"/>
      <c r="D332" s="191" t="s">
        <v>139</v>
      </c>
      <c r="E332" s="197" t="s">
        <v>32</v>
      </c>
      <c r="F332" s="198" t="s">
        <v>486</v>
      </c>
      <c r="G332" s="196"/>
      <c r="H332" s="199">
        <v>129.2</v>
      </c>
      <c r="I332" s="200"/>
      <c r="J332" s="196"/>
      <c r="K332" s="196"/>
      <c r="L332" s="201"/>
      <c r="M332" s="202"/>
      <c r="N332" s="203"/>
      <c r="O332" s="203"/>
      <c r="P332" s="203"/>
      <c r="Q332" s="203"/>
      <c r="R332" s="203"/>
      <c r="S332" s="203"/>
      <c r="T332" s="204"/>
      <c r="AT332" s="205" t="s">
        <v>139</v>
      </c>
      <c r="AU332" s="205" t="s">
        <v>86</v>
      </c>
      <c r="AV332" s="12" t="s">
        <v>86</v>
      </c>
      <c r="AW332" s="12" t="s">
        <v>39</v>
      </c>
      <c r="AX332" s="12" t="s">
        <v>79</v>
      </c>
      <c r="AY332" s="205" t="s">
        <v>126</v>
      </c>
    </row>
    <row r="333" spans="2:51" s="13" customFormat="1" ht="11.25">
      <c r="B333" s="207"/>
      <c r="C333" s="208"/>
      <c r="D333" s="191" t="s">
        <v>139</v>
      </c>
      <c r="E333" s="209" t="s">
        <v>32</v>
      </c>
      <c r="F333" s="210" t="s">
        <v>487</v>
      </c>
      <c r="G333" s="208"/>
      <c r="H333" s="209" t="s">
        <v>32</v>
      </c>
      <c r="I333" s="211"/>
      <c r="J333" s="208"/>
      <c r="K333" s="208"/>
      <c r="L333" s="212"/>
      <c r="M333" s="213"/>
      <c r="N333" s="214"/>
      <c r="O333" s="214"/>
      <c r="P333" s="214"/>
      <c r="Q333" s="214"/>
      <c r="R333" s="214"/>
      <c r="S333" s="214"/>
      <c r="T333" s="215"/>
      <c r="AT333" s="216" t="s">
        <v>139</v>
      </c>
      <c r="AU333" s="216" t="s">
        <v>86</v>
      </c>
      <c r="AV333" s="13" t="s">
        <v>84</v>
      </c>
      <c r="AW333" s="13" t="s">
        <v>39</v>
      </c>
      <c r="AX333" s="13" t="s">
        <v>79</v>
      </c>
      <c r="AY333" s="216" t="s">
        <v>126</v>
      </c>
    </row>
    <row r="334" spans="2:65" s="1" customFormat="1" ht="16.5" customHeight="1">
      <c r="B334" s="34"/>
      <c r="C334" s="178" t="s">
        <v>488</v>
      </c>
      <c r="D334" s="178" t="s">
        <v>128</v>
      </c>
      <c r="E334" s="179" t="s">
        <v>489</v>
      </c>
      <c r="F334" s="180" t="s">
        <v>490</v>
      </c>
      <c r="G334" s="181" t="s">
        <v>218</v>
      </c>
      <c r="H334" s="182">
        <v>182.9</v>
      </c>
      <c r="I334" s="183"/>
      <c r="J334" s="184">
        <f>ROUND(I334*H334,2)</f>
        <v>0</v>
      </c>
      <c r="K334" s="180" t="s">
        <v>132</v>
      </c>
      <c r="L334" s="38"/>
      <c r="M334" s="185" t="s">
        <v>32</v>
      </c>
      <c r="N334" s="186" t="s">
        <v>50</v>
      </c>
      <c r="O334" s="63"/>
      <c r="P334" s="187">
        <f>O334*H334</f>
        <v>0</v>
      </c>
      <c r="Q334" s="187">
        <v>0.00296</v>
      </c>
      <c r="R334" s="187">
        <f>Q334*H334</f>
        <v>0.541384</v>
      </c>
      <c r="S334" s="187">
        <v>0</v>
      </c>
      <c r="T334" s="188">
        <f>S334*H334</f>
        <v>0</v>
      </c>
      <c r="AR334" s="189" t="s">
        <v>247</v>
      </c>
      <c r="AT334" s="189" t="s">
        <v>128</v>
      </c>
      <c r="AU334" s="189" t="s">
        <v>86</v>
      </c>
      <c r="AY334" s="16" t="s">
        <v>126</v>
      </c>
      <c r="BE334" s="190">
        <f>IF(N334="základní",J334,0)</f>
        <v>0</v>
      </c>
      <c r="BF334" s="190">
        <f>IF(N334="snížená",J334,0)</f>
        <v>0</v>
      </c>
      <c r="BG334" s="190">
        <f>IF(N334="zákl. přenesená",J334,0)</f>
        <v>0</v>
      </c>
      <c r="BH334" s="190">
        <f>IF(N334="sníž. přenesená",J334,0)</f>
        <v>0</v>
      </c>
      <c r="BI334" s="190">
        <f>IF(N334="nulová",J334,0)</f>
        <v>0</v>
      </c>
      <c r="BJ334" s="16" t="s">
        <v>84</v>
      </c>
      <c r="BK334" s="190">
        <f>ROUND(I334*H334,2)</f>
        <v>0</v>
      </c>
      <c r="BL334" s="16" t="s">
        <v>247</v>
      </c>
      <c r="BM334" s="189" t="s">
        <v>491</v>
      </c>
    </row>
    <row r="335" spans="2:47" s="1" customFormat="1" ht="11.25">
      <c r="B335" s="34"/>
      <c r="C335" s="35"/>
      <c r="D335" s="191" t="s">
        <v>135</v>
      </c>
      <c r="E335" s="35"/>
      <c r="F335" s="192" t="s">
        <v>492</v>
      </c>
      <c r="G335" s="35"/>
      <c r="H335" s="35"/>
      <c r="I335" s="102"/>
      <c r="J335" s="35"/>
      <c r="K335" s="35"/>
      <c r="L335" s="38"/>
      <c r="M335" s="193"/>
      <c r="N335" s="63"/>
      <c r="O335" s="63"/>
      <c r="P335" s="63"/>
      <c r="Q335" s="63"/>
      <c r="R335" s="63"/>
      <c r="S335" s="63"/>
      <c r="T335" s="64"/>
      <c r="AT335" s="16" t="s">
        <v>135</v>
      </c>
      <c r="AU335" s="16" t="s">
        <v>86</v>
      </c>
    </row>
    <row r="336" spans="2:51" s="12" customFormat="1" ht="11.25">
      <c r="B336" s="195"/>
      <c r="C336" s="196"/>
      <c r="D336" s="191" t="s">
        <v>139</v>
      </c>
      <c r="E336" s="197" t="s">
        <v>32</v>
      </c>
      <c r="F336" s="198" t="s">
        <v>493</v>
      </c>
      <c r="G336" s="196"/>
      <c r="H336" s="199">
        <v>65.3</v>
      </c>
      <c r="I336" s="200"/>
      <c r="J336" s="196"/>
      <c r="K336" s="196"/>
      <c r="L336" s="201"/>
      <c r="M336" s="202"/>
      <c r="N336" s="203"/>
      <c r="O336" s="203"/>
      <c r="P336" s="203"/>
      <c r="Q336" s="203"/>
      <c r="R336" s="203"/>
      <c r="S336" s="203"/>
      <c r="T336" s="204"/>
      <c r="AT336" s="205" t="s">
        <v>139</v>
      </c>
      <c r="AU336" s="205" t="s">
        <v>86</v>
      </c>
      <c r="AV336" s="12" t="s">
        <v>86</v>
      </c>
      <c r="AW336" s="12" t="s">
        <v>39</v>
      </c>
      <c r="AX336" s="12" t="s">
        <v>79</v>
      </c>
      <c r="AY336" s="205" t="s">
        <v>126</v>
      </c>
    </row>
    <row r="337" spans="2:51" s="12" customFormat="1" ht="11.25">
      <c r="B337" s="195"/>
      <c r="C337" s="196"/>
      <c r="D337" s="191" t="s">
        <v>139</v>
      </c>
      <c r="E337" s="197" t="s">
        <v>32</v>
      </c>
      <c r="F337" s="198" t="s">
        <v>494</v>
      </c>
      <c r="G337" s="196"/>
      <c r="H337" s="199">
        <v>19.2</v>
      </c>
      <c r="I337" s="200"/>
      <c r="J337" s="196"/>
      <c r="K337" s="196"/>
      <c r="L337" s="201"/>
      <c r="M337" s="202"/>
      <c r="N337" s="203"/>
      <c r="O337" s="203"/>
      <c r="P337" s="203"/>
      <c r="Q337" s="203"/>
      <c r="R337" s="203"/>
      <c r="S337" s="203"/>
      <c r="T337" s="204"/>
      <c r="AT337" s="205" t="s">
        <v>139</v>
      </c>
      <c r="AU337" s="205" t="s">
        <v>86</v>
      </c>
      <c r="AV337" s="12" t="s">
        <v>86</v>
      </c>
      <c r="AW337" s="12" t="s">
        <v>39</v>
      </c>
      <c r="AX337" s="12" t="s">
        <v>79</v>
      </c>
      <c r="AY337" s="205" t="s">
        <v>126</v>
      </c>
    </row>
    <row r="338" spans="2:51" s="12" customFormat="1" ht="11.25">
      <c r="B338" s="195"/>
      <c r="C338" s="196"/>
      <c r="D338" s="191" t="s">
        <v>139</v>
      </c>
      <c r="E338" s="197" t="s">
        <v>32</v>
      </c>
      <c r="F338" s="198" t="s">
        <v>495</v>
      </c>
      <c r="G338" s="196"/>
      <c r="H338" s="199">
        <v>73.2</v>
      </c>
      <c r="I338" s="200"/>
      <c r="J338" s="196"/>
      <c r="K338" s="196"/>
      <c r="L338" s="201"/>
      <c r="M338" s="202"/>
      <c r="N338" s="203"/>
      <c r="O338" s="203"/>
      <c r="P338" s="203"/>
      <c r="Q338" s="203"/>
      <c r="R338" s="203"/>
      <c r="S338" s="203"/>
      <c r="T338" s="204"/>
      <c r="AT338" s="205" t="s">
        <v>139</v>
      </c>
      <c r="AU338" s="205" t="s">
        <v>86</v>
      </c>
      <c r="AV338" s="12" t="s">
        <v>86</v>
      </c>
      <c r="AW338" s="12" t="s">
        <v>39</v>
      </c>
      <c r="AX338" s="12" t="s">
        <v>79</v>
      </c>
      <c r="AY338" s="205" t="s">
        <v>126</v>
      </c>
    </row>
    <row r="339" spans="2:51" s="12" customFormat="1" ht="11.25">
      <c r="B339" s="195"/>
      <c r="C339" s="196"/>
      <c r="D339" s="191" t="s">
        <v>139</v>
      </c>
      <c r="E339" s="197" t="s">
        <v>32</v>
      </c>
      <c r="F339" s="198" t="s">
        <v>496</v>
      </c>
      <c r="G339" s="196"/>
      <c r="H339" s="199">
        <v>25.2</v>
      </c>
      <c r="I339" s="200"/>
      <c r="J339" s="196"/>
      <c r="K339" s="196"/>
      <c r="L339" s="201"/>
      <c r="M339" s="202"/>
      <c r="N339" s="203"/>
      <c r="O339" s="203"/>
      <c r="P339" s="203"/>
      <c r="Q339" s="203"/>
      <c r="R339" s="203"/>
      <c r="S339" s="203"/>
      <c r="T339" s="204"/>
      <c r="AT339" s="205" t="s">
        <v>139</v>
      </c>
      <c r="AU339" s="205" t="s">
        <v>86</v>
      </c>
      <c r="AV339" s="12" t="s">
        <v>86</v>
      </c>
      <c r="AW339" s="12" t="s">
        <v>39</v>
      </c>
      <c r="AX339" s="12" t="s">
        <v>79</v>
      </c>
      <c r="AY339" s="205" t="s">
        <v>126</v>
      </c>
    </row>
    <row r="340" spans="2:65" s="1" customFormat="1" ht="16.5" customHeight="1">
      <c r="B340" s="34"/>
      <c r="C340" s="178" t="s">
        <v>497</v>
      </c>
      <c r="D340" s="178" t="s">
        <v>128</v>
      </c>
      <c r="E340" s="179" t="s">
        <v>498</v>
      </c>
      <c r="F340" s="180" t="s">
        <v>499</v>
      </c>
      <c r="G340" s="181" t="s">
        <v>218</v>
      </c>
      <c r="H340" s="182">
        <v>110.9</v>
      </c>
      <c r="I340" s="183"/>
      <c r="J340" s="184">
        <f>ROUND(I340*H340,2)</f>
        <v>0</v>
      </c>
      <c r="K340" s="180" t="s">
        <v>132</v>
      </c>
      <c r="L340" s="38"/>
      <c r="M340" s="185" t="s">
        <v>32</v>
      </c>
      <c r="N340" s="186" t="s">
        <v>50</v>
      </c>
      <c r="O340" s="63"/>
      <c r="P340" s="187">
        <f>O340*H340</f>
        <v>0</v>
      </c>
      <c r="Q340" s="187">
        <v>0.002</v>
      </c>
      <c r="R340" s="187">
        <f>Q340*H340</f>
        <v>0.22180000000000002</v>
      </c>
      <c r="S340" s="187">
        <v>0</v>
      </c>
      <c r="T340" s="188">
        <f>S340*H340</f>
        <v>0</v>
      </c>
      <c r="AR340" s="189" t="s">
        <v>247</v>
      </c>
      <c r="AT340" s="189" t="s">
        <v>128</v>
      </c>
      <c r="AU340" s="189" t="s">
        <v>86</v>
      </c>
      <c r="AY340" s="16" t="s">
        <v>126</v>
      </c>
      <c r="BE340" s="190">
        <f>IF(N340="základní",J340,0)</f>
        <v>0</v>
      </c>
      <c r="BF340" s="190">
        <f>IF(N340="snížená",J340,0)</f>
        <v>0</v>
      </c>
      <c r="BG340" s="190">
        <f>IF(N340="zákl. přenesená",J340,0)</f>
        <v>0</v>
      </c>
      <c r="BH340" s="190">
        <f>IF(N340="sníž. přenesená",J340,0)</f>
        <v>0</v>
      </c>
      <c r="BI340" s="190">
        <f>IF(N340="nulová",J340,0)</f>
        <v>0</v>
      </c>
      <c r="BJ340" s="16" t="s">
        <v>84</v>
      </c>
      <c r="BK340" s="190">
        <f>ROUND(I340*H340,2)</f>
        <v>0</v>
      </c>
      <c r="BL340" s="16" t="s">
        <v>247</v>
      </c>
      <c r="BM340" s="189" t="s">
        <v>500</v>
      </c>
    </row>
    <row r="341" spans="2:47" s="1" customFormat="1" ht="11.25">
      <c r="B341" s="34"/>
      <c r="C341" s="35"/>
      <c r="D341" s="191" t="s">
        <v>135</v>
      </c>
      <c r="E341" s="35"/>
      <c r="F341" s="192" t="s">
        <v>501</v>
      </c>
      <c r="G341" s="35"/>
      <c r="H341" s="35"/>
      <c r="I341" s="102"/>
      <c r="J341" s="35"/>
      <c r="K341" s="35"/>
      <c r="L341" s="38"/>
      <c r="M341" s="193"/>
      <c r="N341" s="63"/>
      <c r="O341" s="63"/>
      <c r="P341" s="63"/>
      <c r="Q341" s="63"/>
      <c r="R341" s="63"/>
      <c r="S341" s="63"/>
      <c r="T341" s="64"/>
      <c r="AT341" s="16" t="s">
        <v>135</v>
      </c>
      <c r="AU341" s="16" t="s">
        <v>86</v>
      </c>
    </row>
    <row r="342" spans="2:47" s="1" customFormat="1" ht="29.25">
      <c r="B342" s="34"/>
      <c r="C342" s="35"/>
      <c r="D342" s="191" t="s">
        <v>137</v>
      </c>
      <c r="E342" s="35"/>
      <c r="F342" s="194" t="s">
        <v>502</v>
      </c>
      <c r="G342" s="35"/>
      <c r="H342" s="35"/>
      <c r="I342" s="102"/>
      <c r="J342" s="35"/>
      <c r="K342" s="35"/>
      <c r="L342" s="38"/>
      <c r="M342" s="193"/>
      <c r="N342" s="63"/>
      <c r="O342" s="63"/>
      <c r="P342" s="63"/>
      <c r="Q342" s="63"/>
      <c r="R342" s="63"/>
      <c r="S342" s="63"/>
      <c r="T342" s="64"/>
      <c r="AT342" s="16" t="s">
        <v>137</v>
      </c>
      <c r="AU342" s="16" t="s">
        <v>86</v>
      </c>
    </row>
    <row r="343" spans="2:51" s="12" customFormat="1" ht="11.25">
      <c r="B343" s="195"/>
      <c r="C343" s="196"/>
      <c r="D343" s="191" t="s">
        <v>139</v>
      </c>
      <c r="E343" s="197" t="s">
        <v>32</v>
      </c>
      <c r="F343" s="198" t="s">
        <v>503</v>
      </c>
      <c r="G343" s="196"/>
      <c r="H343" s="199">
        <v>77.7</v>
      </c>
      <c r="I343" s="200"/>
      <c r="J343" s="196"/>
      <c r="K343" s="196"/>
      <c r="L343" s="201"/>
      <c r="M343" s="202"/>
      <c r="N343" s="203"/>
      <c r="O343" s="203"/>
      <c r="P343" s="203"/>
      <c r="Q343" s="203"/>
      <c r="R343" s="203"/>
      <c r="S343" s="203"/>
      <c r="T343" s="204"/>
      <c r="AT343" s="205" t="s">
        <v>139</v>
      </c>
      <c r="AU343" s="205" t="s">
        <v>86</v>
      </c>
      <c r="AV343" s="12" t="s">
        <v>86</v>
      </c>
      <c r="AW343" s="12" t="s">
        <v>39</v>
      </c>
      <c r="AX343" s="12" t="s">
        <v>79</v>
      </c>
      <c r="AY343" s="205" t="s">
        <v>126</v>
      </c>
    </row>
    <row r="344" spans="2:51" s="12" customFormat="1" ht="11.25">
      <c r="B344" s="195"/>
      <c r="C344" s="196"/>
      <c r="D344" s="191" t="s">
        <v>139</v>
      </c>
      <c r="E344" s="197" t="s">
        <v>32</v>
      </c>
      <c r="F344" s="198" t="s">
        <v>504</v>
      </c>
      <c r="G344" s="196"/>
      <c r="H344" s="199">
        <v>33.2</v>
      </c>
      <c r="I344" s="200"/>
      <c r="J344" s="196"/>
      <c r="K344" s="196"/>
      <c r="L344" s="201"/>
      <c r="M344" s="202"/>
      <c r="N344" s="203"/>
      <c r="O344" s="203"/>
      <c r="P344" s="203"/>
      <c r="Q344" s="203"/>
      <c r="R344" s="203"/>
      <c r="S344" s="203"/>
      <c r="T344" s="204"/>
      <c r="AT344" s="205" t="s">
        <v>139</v>
      </c>
      <c r="AU344" s="205" t="s">
        <v>86</v>
      </c>
      <c r="AV344" s="12" t="s">
        <v>86</v>
      </c>
      <c r="AW344" s="12" t="s">
        <v>39</v>
      </c>
      <c r="AX344" s="12" t="s">
        <v>79</v>
      </c>
      <c r="AY344" s="205" t="s">
        <v>126</v>
      </c>
    </row>
    <row r="345" spans="2:65" s="1" customFormat="1" ht="16.5" customHeight="1">
      <c r="B345" s="34"/>
      <c r="C345" s="178" t="s">
        <v>505</v>
      </c>
      <c r="D345" s="178" t="s">
        <v>128</v>
      </c>
      <c r="E345" s="179" t="s">
        <v>506</v>
      </c>
      <c r="F345" s="180" t="s">
        <v>507</v>
      </c>
      <c r="G345" s="181" t="s">
        <v>218</v>
      </c>
      <c r="H345" s="182">
        <v>88.9</v>
      </c>
      <c r="I345" s="183"/>
      <c r="J345" s="184">
        <f>ROUND(I345*H345,2)</f>
        <v>0</v>
      </c>
      <c r="K345" s="180" t="s">
        <v>132</v>
      </c>
      <c r="L345" s="38"/>
      <c r="M345" s="185" t="s">
        <v>32</v>
      </c>
      <c r="N345" s="186" t="s">
        <v>50</v>
      </c>
      <c r="O345" s="63"/>
      <c r="P345" s="187">
        <f>O345*H345</f>
        <v>0</v>
      </c>
      <c r="Q345" s="187">
        <v>0.00242</v>
      </c>
      <c r="R345" s="187">
        <f>Q345*H345</f>
        <v>0.215138</v>
      </c>
      <c r="S345" s="187">
        <v>0</v>
      </c>
      <c r="T345" s="188">
        <f>S345*H345</f>
        <v>0</v>
      </c>
      <c r="AR345" s="189" t="s">
        <v>247</v>
      </c>
      <c r="AT345" s="189" t="s">
        <v>128</v>
      </c>
      <c r="AU345" s="189" t="s">
        <v>86</v>
      </c>
      <c r="AY345" s="16" t="s">
        <v>126</v>
      </c>
      <c r="BE345" s="190">
        <f>IF(N345="základní",J345,0)</f>
        <v>0</v>
      </c>
      <c r="BF345" s="190">
        <f>IF(N345="snížená",J345,0)</f>
        <v>0</v>
      </c>
      <c r="BG345" s="190">
        <f>IF(N345="zákl. přenesená",J345,0)</f>
        <v>0</v>
      </c>
      <c r="BH345" s="190">
        <f>IF(N345="sníž. přenesená",J345,0)</f>
        <v>0</v>
      </c>
      <c r="BI345" s="190">
        <f>IF(N345="nulová",J345,0)</f>
        <v>0</v>
      </c>
      <c r="BJ345" s="16" t="s">
        <v>84</v>
      </c>
      <c r="BK345" s="190">
        <f>ROUND(I345*H345,2)</f>
        <v>0</v>
      </c>
      <c r="BL345" s="16" t="s">
        <v>247</v>
      </c>
      <c r="BM345" s="189" t="s">
        <v>508</v>
      </c>
    </row>
    <row r="346" spans="2:47" s="1" customFormat="1" ht="11.25">
      <c r="B346" s="34"/>
      <c r="C346" s="35"/>
      <c r="D346" s="191" t="s">
        <v>135</v>
      </c>
      <c r="E346" s="35"/>
      <c r="F346" s="192" t="s">
        <v>509</v>
      </c>
      <c r="G346" s="35"/>
      <c r="H346" s="35"/>
      <c r="I346" s="102"/>
      <c r="J346" s="35"/>
      <c r="K346" s="35"/>
      <c r="L346" s="38"/>
      <c r="M346" s="193"/>
      <c r="N346" s="63"/>
      <c r="O346" s="63"/>
      <c r="P346" s="63"/>
      <c r="Q346" s="63"/>
      <c r="R346" s="63"/>
      <c r="S346" s="63"/>
      <c r="T346" s="64"/>
      <c r="AT346" s="16" t="s">
        <v>135</v>
      </c>
      <c r="AU346" s="16" t="s">
        <v>86</v>
      </c>
    </row>
    <row r="347" spans="2:47" s="1" customFormat="1" ht="29.25">
      <c r="B347" s="34"/>
      <c r="C347" s="35"/>
      <c r="D347" s="191" t="s">
        <v>137</v>
      </c>
      <c r="E347" s="35"/>
      <c r="F347" s="194" t="s">
        <v>502</v>
      </c>
      <c r="G347" s="35"/>
      <c r="H347" s="35"/>
      <c r="I347" s="102"/>
      <c r="J347" s="35"/>
      <c r="K347" s="35"/>
      <c r="L347" s="38"/>
      <c r="M347" s="193"/>
      <c r="N347" s="63"/>
      <c r="O347" s="63"/>
      <c r="P347" s="63"/>
      <c r="Q347" s="63"/>
      <c r="R347" s="63"/>
      <c r="S347" s="63"/>
      <c r="T347" s="64"/>
      <c r="AT347" s="16" t="s">
        <v>137</v>
      </c>
      <c r="AU347" s="16" t="s">
        <v>86</v>
      </c>
    </row>
    <row r="348" spans="2:51" s="12" customFormat="1" ht="11.25">
      <c r="B348" s="195"/>
      <c r="C348" s="196"/>
      <c r="D348" s="191" t="s">
        <v>139</v>
      </c>
      <c r="E348" s="197" t="s">
        <v>32</v>
      </c>
      <c r="F348" s="198" t="s">
        <v>510</v>
      </c>
      <c r="G348" s="196"/>
      <c r="H348" s="199">
        <v>67.3</v>
      </c>
      <c r="I348" s="200"/>
      <c r="J348" s="196"/>
      <c r="K348" s="196"/>
      <c r="L348" s="201"/>
      <c r="M348" s="202"/>
      <c r="N348" s="203"/>
      <c r="O348" s="203"/>
      <c r="P348" s="203"/>
      <c r="Q348" s="203"/>
      <c r="R348" s="203"/>
      <c r="S348" s="203"/>
      <c r="T348" s="204"/>
      <c r="AT348" s="205" t="s">
        <v>139</v>
      </c>
      <c r="AU348" s="205" t="s">
        <v>86</v>
      </c>
      <c r="AV348" s="12" t="s">
        <v>86</v>
      </c>
      <c r="AW348" s="12" t="s">
        <v>39</v>
      </c>
      <c r="AX348" s="12" t="s">
        <v>79</v>
      </c>
      <c r="AY348" s="205" t="s">
        <v>126</v>
      </c>
    </row>
    <row r="349" spans="2:51" s="12" customFormat="1" ht="11.25">
      <c r="B349" s="195"/>
      <c r="C349" s="196"/>
      <c r="D349" s="191" t="s">
        <v>139</v>
      </c>
      <c r="E349" s="197" t="s">
        <v>32</v>
      </c>
      <c r="F349" s="198" t="s">
        <v>511</v>
      </c>
      <c r="G349" s="196"/>
      <c r="H349" s="199">
        <v>21.6</v>
      </c>
      <c r="I349" s="200"/>
      <c r="J349" s="196"/>
      <c r="K349" s="196"/>
      <c r="L349" s="201"/>
      <c r="M349" s="202"/>
      <c r="N349" s="203"/>
      <c r="O349" s="203"/>
      <c r="P349" s="203"/>
      <c r="Q349" s="203"/>
      <c r="R349" s="203"/>
      <c r="S349" s="203"/>
      <c r="T349" s="204"/>
      <c r="AT349" s="205" t="s">
        <v>139</v>
      </c>
      <c r="AU349" s="205" t="s">
        <v>86</v>
      </c>
      <c r="AV349" s="12" t="s">
        <v>86</v>
      </c>
      <c r="AW349" s="12" t="s">
        <v>39</v>
      </c>
      <c r="AX349" s="12" t="s">
        <v>79</v>
      </c>
      <c r="AY349" s="205" t="s">
        <v>126</v>
      </c>
    </row>
    <row r="350" spans="2:65" s="1" customFormat="1" ht="16.5" customHeight="1">
      <c r="B350" s="34"/>
      <c r="C350" s="178" t="s">
        <v>512</v>
      </c>
      <c r="D350" s="178" t="s">
        <v>128</v>
      </c>
      <c r="E350" s="179" t="s">
        <v>513</v>
      </c>
      <c r="F350" s="180" t="s">
        <v>514</v>
      </c>
      <c r="G350" s="181" t="s">
        <v>457</v>
      </c>
      <c r="H350" s="182">
        <v>8</v>
      </c>
      <c r="I350" s="183"/>
      <c r="J350" s="184">
        <f>ROUND(I350*H350,2)</f>
        <v>0</v>
      </c>
      <c r="K350" s="180" t="s">
        <v>132</v>
      </c>
      <c r="L350" s="38"/>
      <c r="M350" s="185" t="s">
        <v>32</v>
      </c>
      <c r="N350" s="186" t="s">
        <v>50</v>
      </c>
      <c r="O350" s="63"/>
      <c r="P350" s="187">
        <f>O350*H350</f>
        <v>0</v>
      </c>
      <c r="Q350" s="187">
        <v>0.00064</v>
      </c>
      <c r="R350" s="187">
        <f>Q350*H350</f>
        <v>0.00512</v>
      </c>
      <c r="S350" s="187">
        <v>0</v>
      </c>
      <c r="T350" s="188">
        <f>S350*H350</f>
        <v>0</v>
      </c>
      <c r="AR350" s="189" t="s">
        <v>247</v>
      </c>
      <c r="AT350" s="189" t="s">
        <v>128</v>
      </c>
      <c r="AU350" s="189" t="s">
        <v>86</v>
      </c>
      <c r="AY350" s="16" t="s">
        <v>126</v>
      </c>
      <c r="BE350" s="190">
        <f>IF(N350="základní",J350,0)</f>
        <v>0</v>
      </c>
      <c r="BF350" s="190">
        <f>IF(N350="snížená",J350,0)</f>
        <v>0</v>
      </c>
      <c r="BG350" s="190">
        <f>IF(N350="zákl. přenesená",J350,0)</f>
        <v>0</v>
      </c>
      <c r="BH350" s="190">
        <f>IF(N350="sníž. přenesená",J350,0)</f>
        <v>0</v>
      </c>
      <c r="BI350" s="190">
        <f>IF(N350="nulová",J350,0)</f>
        <v>0</v>
      </c>
      <c r="BJ350" s="16" t="s">
        <v>84</v>
      </c>
      <c r="BK350" s="190">
        <f>ROUND(I350*H350,2)</f>
        <v>0</v>
      </c>
      <c r="BL350" s="16" t="s">
        <v>247</v>
      </c>
      <c r="BM350" s="189" t="s">
        <v>515</v>
      </c>
    </row>
    <row r="351" spans="2:47" s="1" customFormat="1" ht="11.25">
      <c r="B351" s="34"/>
      <c r="C351" s="35"/>
      <c r="D351" s="191" t="s">
        <v>135</v>
      </c>
      <c r="E351" s="35"/>
      <c r="F351" s="192" t="s">
        <v>516</v>
      </c>
      <c r="G351" s="35"/>
      <c r="H351" s="35"/>
      <c r="I351" s="102"/>
      <c r="J351" s="35"/>
      <c r="K351" s="35"/>
      <c r="L351" s="38"/>
      <c r="M351" s="193"/>
      <c r="N351" s="63"/>
      <c r="O351" s="63"/>
      <c r="P351" s="63"/>
      <c r="Q351" s="63"/>
      <c r="R351" s="63"/>
      <c r="S351" s="63"/>
      <c r="T351" s="64"/>
      <c r="AT351" s="16" t="s">
        <v>135</v>
      </c>
      <c r="AU351" s="16" t="s">
        <v>86</v>
      </c>
    </row>
    <row r="352" spans="2:51" s="12" customFormat="1" ht="11.25">
      <c r="B352" s="195"/>
      <c r="C352" s="196"/>
      <c r="D352" s="191" t="s">
        <v>139</v>
      </c>
      <c r="E352" s="197" t="s">
        <v>32</v>
      </c>
      <c r="F352" s="198" t="s">
        <v>517</v>
      </c>
      <c r="G352" s="196"/>
      <c r="H352" s="199">
        <v>8</v>
      </c>
      <c r="I352" s="200"/>
      <c r="J352" s="196"/>
      <c r="K352" s="196"/>
      <c r="L352" s="201"/>
      <c r="M352" s="202"/>
      <c r="N352" s="203"/>
      <c r="O352" s="203"/>
      <c r="P352" s="203"/>
      <c r="Q352" s="203"/>
      <c r="R352" s="203"/>
      <c r="S352" s="203"/>
      <c r="T352" s="204"/>
      <c r="AT352" s="205" t="s">
        <v>139</v>
      </c>
      <c r="AU352" s="205" t="s">
        <v>86</v>
      </c>
      <c r="AV352" s="12" t="s">
        <v>86</v>
      </c>
      <c r="AW352" s="12" t="s">
        <v>39</v>
      </c>
      <c r="AX352" s="12" t="s">
        <v>79</v>
      </c>
      <c r="AY352" s="205" t="s">
        <v>126</v>
      </c>
    </row>
    <row r="353" spans="2:65" s="1" customFormat="1" ht="16.5" customHeight="1">
      <c r="B353" s="34"/>
      <c r="C353" s="178" t="s">
        <v>518</v>
      </c>
      <c r="D353" s="178" t="s">
        <v>128</v>
      </c>
      <c r="E353" s="179" t="s">
        <v>519</v>
      </c>
      <c r="F353" s="180" t="s">
        <v>520</v>
      </c>
      <c r="G353" s="181" t="s">
        <v>218</v>
      </c>
      <c r="H353" s="182">
        <v>145</v>
      </c>
      <c r="I353" s="183"/>
      <c r="J353" s="184">
        <f>ROUND(I353*H353,2)</f>
        <v>0</v>
      </c>
      <c r="K353" s="180" t="s">
        <v>132</v>
      </c>
      <c r="L353" s="38"/>
      <c r="M353" s="185" t="s">
        <v>32</v>
      </c>
      <c r="N353" s="186" t="s">
        <v>50</v>
      </c>
      <c r="O353" s="63"/>
      <c r="P353" s="187">
        <f>O353*H353</f>
        <v>0</v>
      </c>
      <c r="Q353" s="187">
        <v>0.00289</v>
      </c>
      <c r="R353" s="187">
        <f>Q353*H353</f>
        <v>0.41905000000000003</v>
      </c>
      <c r="S353" s="187">
        <v>0</v>
      </c>
      <c r="T353" s="188">
        <f>S353*H353</f>
        <v>0</v>
      </c>
      <c r="AR353" s="189" t="s">
        <v>247</v>
      </c>
      <c r="AT353" s="189" t="s">
        <v>128</v>
      </c>
      <c r="AU353" s="189" t="s">
        <v>86</v>
      </c>
      <c r="AY353" s="16" t="s">
        <v>126</v>
      </c>
      <c r="BE353" s="190">
        <f>IF(N353="základní",J353,0)</f>
        <v>0</v>
      </c>
      <c r="BF353" s="190">
        <f>IF(N353="snížená",J353,0)</f>
        <v>0</v>
      </c>
      <c r="BG353" s="190">
        <f>IF(N353="zákl. přenesená",J353,0)</f>
        <v>0</v>
      </c>
      <c r="BH353" s="190">
        <f>IF(N353="sníž. přenesená",J353,0)</f>
        <v>0</v>
      </c>
      <c r="BI353" s="190">
        <f>IF(N353="nulová",J353,0)</f>
        <v>0</v>
      </c>
      <c r="BJ353" s="16" t="s">
        <v>84</v>
      </c>
      <c r="BK353" s="190">
        <f>ROUND(I353*H353,2)</f>
        <v>0</v>
      </c>
      <c r="BL353" s="16" t="s">
        <v>247</v>
      </c>
      <c r="BM353" s="189" t="s">
        <v>521</v>
      </c>
    </row>
    <row r="354" spans="2:47" s="1" customFormat="1" ht="11.25">
      <c r="B354" s="34"/>
      <c r="C354" s="35"/>
      <c r="D354" s="191" t="s">
        <v>135</v>
      </c>
      <c r="E354" s="35"/>
      <c r="F354" s="192" t="s">
        <v>522</v>
      </c>
      <c r="G354" s="35"/>
      <c r="H354" s="35"/>
      <c r="I354" s="102"/>
      <c r="J354" s="35"/>
      <c r="K354" s="35"/>
      <c r="L354" s="38"/>
      <c r="M354" s="193"/>
      <c r="N354" s="63"/>
      <c r="O354" s="63"/>
      <c r="P354" s="63"/>
      <c r="Q354" s="63"/>
      <c r="R354" s="63"/>
      <c r="S354" s="63"/>
      <c r="T354" s="64"/>
      <c r="AT354" s="16" t="s">
        <v>135</v>
      </c>
      <c r="AU354" s="16" t="s">
        <v>86</v>
      </c>
    </row>
    <row r="355" spans="2:51" s="12" customFormat="1" ht="11.25">
      <c r="B355" s="195"/>
      <c r="C355" s="196"/>
      <c r="D355" s="191" t="s">
        <v>139</v>
      </c>
      <c r="E355" s="197" t="s">
        <v>32</v>
      </c>
      <c r="F355" s="198" t="s">
        <v>404</v>
      </c>
      <c r="G355" s="196"/>
      <c r="H355" s="199">
        <v>145</v>
      </c>
      <c r="I355" s="200"/>
      <c r="J355" s="196"/>
      <c r="K355" s="196"/>
      <c r="L355" s="201"/>
      <c r="M355" s="202"/>
      <c r="N355" s="203"/>
      <c r="O355" s="203"/>
      <c r="P355" s="203"/>
      <c r="Q355" s="203"/>
      <c r="R355" s="203"/>
      <c r="S355" s="203"/>
      <c r="T355" s="204"/>
      <c r="AT355" s="205" t="s">
        <v>139</v>
      </c>
      <c r="AU355" s="205" t="s">
        <v>86</v>
      </c>
      <c r="AV355" s="12" t="s">
        <v>86</v>
      </c>
      <c r="AW355" s="12" t="s">
        <v>39</v>
      </c>
      <c r="AX355" s="12" t="s">
        <v>79</v>
      </c>
      <c r="AY355" s="205" t="s">
        <v>126</v>
      </c>
    </row>
    <row r="356" spans="2:65" s="1" customFormat="1" ht="16.5" customHeight="1">
      <c r="B356" s="34"/>
      <c r="C356" s="178" t="s">
        <v>523</v>
      </c>
      <c r="D356" s="178" t="s">
        <v>128</v>
      </c>
      <c r="E356" s="179" t="s">
        <v>524</v>
      </c>
      <c r="F356" s="180" t="s">
        <v>525</v>
      </c>
      <c r="G356" s="181" t="s">
        <v>469</v>
      </c>
      <c r="H356" s="206"/>
      <c r="I356" s="183"/>
      <c r="J356" s="184">
        <f>ROUND(I356*H356,2)</f>
        <v>0</v>
      </c>
      <c r="K356" s="180" t="s">
        <v>132</v>
      </c>
      <c r="L356" s="38"/>
      <c r="M356" s="185" t="s">
        <v>32</v>
      </c>
      <c r="N356" s="186" t="s">
        <v>50</v>
      </c>
      <c r="O356" s="63"/>
      <c r="P356" s="187">
        <f>O356*H356</f>
        <v>0</v>
      </c>
      <c r="Q356" s="187">
        <v>0</v>
      </c>
      <c r="R356" s="187">
        <f>Q356*H356</f>
        <v>0</v>
      </c>
      <c r="S356" s="187">
        <v>0</v>
      </c>
      <c r="T356" s="188">
        <f>S356*H356</f>
        <v>0</v>
      </c>
      <c r="AR356" s="189" t="s">
        <v>247</v>
      </c>
      <c r="AT356" s="189" t="s">
        <v>128</v>
      </c>
      <c r="AU356" s="189" t="s">
        <v>86</v>
      </c>
      <c r="AY356" s="16" t="s">
        <v>126</v>
      </c>
      <c r="BE356" s="190">
        <f>IF(N356="základní",J356,0)</f>
        <v>0</v>
      </c>
      <c r="BF356" s="190">
        <f>IF(N356="snížená",J356,0)</f>
        <v>0</v>
      </c>
      <c r="BG356" s="190">
        <f>IF(N356="zákl. přenesená",J356,0)</f>
        <v>0</v>
      </c>
      <c r="BH356" s="190">
        <f>IF(N356="sníž. přenesená",J356,0)</f>
        <v>0</v>
      </c>
      <c r="BI356" s="190">
        <f>IF(N356="nulová",J356,0)</f>
        <v>0</v>
      </c>
      <c r="BJ356" s="16" t="s">
        <v>84</v>
      </c>
      <c r="BK356" s="190">
        <f>ROUND(I356*H356,2)</f>
        <v>0</v>
      </c>
      <c r="BL356" s="16" t="s">
        <v>247</v>
      </c>
      <c r="BM356" s="189" t="s">
        <v>526</v>
      </c>
    </row>
    <row r="357" spans="2:47" s="1" customFormat="1" ht="19.5">
      <c r="B357" s="34"/>
      <c r="C357" s="35"/>
      <c r="D357" s="191" t="s">
        <v>135</v>
      </c>
      <c r="E357" s="35"/>
      <c r="F357" s="192" t="s">
        <v>527</v>
      </c>
      <c r="G357" s="35"/>
      <c r="H357" s="35"/>
      <c r="I357" s="102"/>
      <c r="J357" s="35"/>
      <c r="K357" s="35"/>
      <c r="L357" s="38"/>
      <c r="M357" s="193"/>
      <c r="N357" s="63"/>
      <c r="O357" s="63"/>
      <c r="P357" s="63"/>
      <c r="Q357" s="63"/>
      <c r="R357" s="63"/>
      <c r="S357" s="63"/>
      <c r="T357" s="64"/>
      <c r="AT357" s="16" t="s">
        <v>135</v>
      </c>
      <c r="AU357" s="16" t="s">
        <v>86</v>
      </c>
    </row>
    <row r="358" spans="2:47" s="1" customFormat="1" ht="78">
      <c r="B358" s="34"/>
      <c r="C358" s="35"/>
      <c r="D358" s="191" t="s">
        <v>137</v>
      </c>
      <c r="E358" s="35"/>
      <c r="F358" s="194" t="s">
        <v>528</v>
      </c>
      <c r="G358" s="35"/>
      <c r="H358" s="35"/>
      <c r="I358" s="102"/>
      <c r="J358" s="35"/>
      <c r="K358" s="35"/>
      <c r="L358" s="38"/>
      <c r="M358" s="193"/>
      <c r="N358" s="63"/>
      <c r="O358" s="63"/>
      <c r="P358" s="63"/>
      <c r="Q358" s="63"/>
      <c r="R358" s="63"/>
      <c r="S358" s="63"/>
      <c r="T358" s="64"/>
      <c r="AT358" s="16" t="s">
        <v>137</v>
      </c>
      <c r="AU358" s="16" t="s">
        <v>86</v>
      </c>
    </row>
    <row r="359" spans="2:63" s="11" customFormat="1" ht="22.9" customHeight="1">
      <c r="B359" s="162"/>
      <c r="C359" s="163"/>
      <c r="D359" s="164" t="s">
        <v>78</v>
      </c>
      <c r="E359" s="176" t="s">
        <v>529</v>
      </c>
      <c r="F359" s="176" t="s">
        <v>530</v>
      </c>
      <c r="G359" s="163"/>
      <c r="H359" s="163"/>
      <c r="I359" s="166"/>
      <c r="J359" s="177">
        <f>BK359</f>
        <v>0</v>
      </c>
      <c r="K359" s="163"/>
      <c r="L359" s="168"/>
      <c r="M359" s="169"/>
      <c r="N359" s="170"/>
      <c r="O359" s="170"/>
      <c r="P359" s="171">
        <f>SUM(P360:P403)</f>
        <v>0</v>
      </c>
      <c r="Q359" s="170"/>
      <c r="R359" s="171">
        <f>SUM(R360:R403)</f>
        <v>3.415017</v>
      </c>
      <c r="S359" s="170"/>
      <c r="T359" s="172">
        <f>SUM(T360:T403)</f>
        <v>0</v>
      </c>
      <c r="AR359" s="173" t="s">
        <v>86</v>
      </c>
      <c r="AT359" s="174" t="s">
        <v>78</v>
      </c>
      <c r="AU359" s="174" t="s">
        <v>84</v>
      </c>
      <c r="AY359" s="173" t="s">
        <v>126</v>
      </c>
      <c r="BK359" s="175">
        <f>SUM(BK360:BK403)</f>
        <v>0</v>
      </c>
    </row>
    <row r="360" spans="2:65" s="1" customFormat="1" ht="16.5" customHeight="1">
      <c r="B360" s="34"/>
      <c r="C360" s="178" t="s">
        <v>531</v>
      </c>
      <c r="D360" s="178" t="s">
        <v>128</v>
      </c>
      <c r="E360" s="179" t="s">
        <v>532</v>
      </c>
      <c r="F360" s="180" t="s">
        <v>533</v>
      </c>
      <c r="G360" s="181" t="s">
        <v>131</v>
      </c>
      <c r="H360" s="182">
        <v>63.325</v>
      </c>
      <c r="I360" s="183"/>
      <c r="J360" s="184">
        <f>ROUND(I360*H360,2)</f>
        <v>0</v>
      </c>
      <c r="K360" s="180" t="s">
        <v>132</v>
      </c>
      <c r="L360" s="38"/>
      <c r="M360" s="185" t="s">
        <v>32</v>
      </c>
      <c r="N360" s="186" t="s">
        <v>50</v>
      </c>
      <c r="O360" s="63"/>
      <c r="P360" s="187">
        <f>O360*H360</f>
        <v>0</v>
      </c>
      <c r="Q360" s="187">
        <v>7E-05</v>
      </c>
      <c r="R360" s="187">
        <f>Q360*H360</f>
        <v>0.00443275</v>
      </c>
      <c r="S360" s="187">
        <v>0</v>
      </c>
      <c r="T360" s="188">
        <f>S360*H360</f>
        <v>0</v>
      </c>
      <c r="AR360" s="189" t="s">
        <v>247</v>
      </c>
      <c r="AT360" s="189" t="s">
        <v>128</v>
      </c>
      <c r="AU360" s="189" t="s">
        <v>86</v>
      </c>
      <c r="AY360" s="16" t="s">
        <v>126</v>
      </c>
      <c r="BE360" s="190">
        <f>IF(N360="základní",J360,0)</f>
        <v>0</v>
      </c>
      <c r="BF360" s="190">
        <f>IF(N360="snížená",J360,0)</f>
        <v>0</v>
      </c>
      <c r="BG360" s="190">
        <f>IF(N360="zákl. přenesená",J360,0)</f>
        <v>0</v>
      </c>
      <c r="BH360" s="190">
        <f>IF(N360="sníž. přenesená",J360,0)</f>
        <v>0</v>
      </c>
      <c r="BI360" s="190">
        <f>IF(N360="nulová",J360,0)</f>
        <v>0</v>
      </c>
      <c r="BJ360" s="16" t="s">
        <v>84</v>
      </c>
      <c r="BK360" s="190">
        <f>ROUND(I360*H360,2)</f>
        <v>0</v>
      </c>
      <c r="BL360" s="16" t="s">
        <v>247</v>
      </c>
      <c r="BM360" s="189" t="s">
        <v>534</v>
      </c>
    </row>
    <row r="361" spans="2:47" s="1" customFormat="1" ht="11.25">
      <c r="B361" s="34"/>
      <c r="C361" s="35"/>
      <c r="D361" s="191" t="s">
        <v>135</v>
      </c>
      <c r="E361" s="35"/>
      <c r="F361" s="192" t="s">
        <v>535</v>
      </c>
      <c r="G361" s="35"/>
      <c r="H361" s="35"/>
      <c r="I361" s="102"/>
      <c r="J361" s="35"/>
      <c r="K361" s="35"/>
      <c r="L361" s="38"/>
      <c r="M361" s="193"/>
      <c r="N361" s="63"/>
      <c r="O361" s="63"/>
      <c r="P361" s="63"/>
      <c r="Q361" s="63"/>
      <c r="R361" s="63"/>
      <c r="S361" s="63"/>
      <c r="T361" s="64"/>
      <c r="AT361" s="16" t="s">
        <v>135</v>
      </c>
      <c r="AU361" s="16" t="s">
        <v>86</v>
      </c>
    </row>
    <row r="362" spans="2:51" s="12" customFormat="1" ht="11.25">
      <c r="B362" s="195"/>
      <c r="C362" s="196"/>
      <c r="D362" s="191" t="s">
        <v>139</v>
      </c>
      <c r="E362" s="197" t="s">
        <v>32</v>
      </c>
      <c r="F362" s="198" t="s">
        <v>536</v>
      </c>
      <c r="G362" s="196"/>
      <c r="H362" s="199">
        <v>60.72</v>
      </c>
      <c r="I362" s="200"/>
      <c r="J362" s="196"/>
      <c r="K362" s="196"/>
      <c r="L362" s="201"/>
      <c r="M362" s="202"/>
      <c r="N362" s="203"/>
      <c r="O362" s="203"/>
      <c r="P362" s="203"/>
      <c r="Q362" s="203"/>
      <c r="R362" s="203"/>
      <c r="S362" s="203"/>
      <c r="T362" s="204"/>
      <c r="AT362" s="205" t="s">
        <v>139</v>
      </c>
      <c r="AU362" s="205" t="s">
        <v>86</v>
      </c>
      <c r="AV362" s="12" t="s">
        <v>86</v>
      </c>
      <c r="AW362" s="12" t="s">
        <v>39</v>
      </c>
      <c r="AX362" s="12" t="s">
        <v>79</v>
      </c>
      <c r="AY362" s="205" t="s">
        <v>126</v>
      </c>
    </row>
    <row r="363" spans="2:51" s="12" customFormat="1" ht="11.25">
      <c r="B363" s="195"/>
      <c r="C363" s="196"/>
      <c r="D363" s="191" t="s">
        <v>139</v>
      </c>
      <c r="E363" s="197" t="s">
        <v>32</v>
      </c>
      <c r="F363" s="198" t="s">
        <v>537</v>
      </c>
      <c r="G363" s="196"/>
      <c r="H363" s="199">
        <v>2.605</v>
      </c>
      <c r="I363" s="200"/>
      <c r="J363" s="196"/>
      <c r="K363" s="196"/>
      <c r="L363" s="201"/>
      <c r="M363" s="202"/>
      <c r="N363" s="203"/>
      <c r="O363" s="203"/>
      <c r="P363" s="203"/>
      <c r="Q363" s="203"/>
      <c r="R363" s="203"/>
      <c r="S363" s="203"/>
      <c r="T363" s="204"/>
      <c r="AT363" s="205" t="s">
        <v>139</v>
      </c>
      <c r="AU363" s="205" t="s">
        <v>86</v>
      </c>
      <c r="AV363" s="12" t="s">
        <v>86</v>
      </c>
      <c r="AW363" s="12" t="s">
        <v>39</v>
      </c>
      <c r="AX363" s="12" t="s">
        <v>79</v>
      </c>
      <c r="AY363" s="205" t="s">
        <v>126</v>
      </c>
    </row>
    <row r="364" spans="2:65" s="1" customFormat="1" ht="16.5" customHeight="1">
      <c r="B364" s="34"/>
      <c r="C364" s="178" t="s">
        <v>538</v>
      </c>
      <c r="D364" s="178" t="s">
        <v>128</v>
      </c>
      <c r="E364" s="179" t="s">
        <v>539</v>
      </c>
      <c r="F364" s="180" t="s">
        <v>540</v>
      </c>
      <c r="G364" s="181" t="s">
        <v>131</v>
      </c>
      <c r="H364" s="182">
        <v>63.325</v>
      </c>
      <c r="I364" s="183"/>
      <c r="J364" s="184">
        <f>ROUND(I364*H364,2)</f>
        <v>0</v>
      </c>
      <c r="K364" s="180" t="s">
        <v>132</v>
      </c>
      <c r="L364" s="38"/>
      <c r="M364" s="185" t="s">
        <v>32</v>
      </c>
      <c r="N364" s="186" t="s">
        <v>50</v>
      </c>
      <c r="O364" s="63"/>
      <c r="P364" s="187">
        <f>O364*H364</f>
        <v>0</v>
      </c>
      <c r="Q364" s="187">
        <v>0.00017</v>
      </c>
      <c r="R364" s="187">
        <f>Q364*H364</f>
        <v>0.01076525</v>
      </c>
      <c r="S364" s="187">
        <v>0</v>
      </c>
      <c r="T364" s="188">
        <f>S364*H364</f>
        <v>0</v>
      </c>
      <c r="AR364" s="189" t="s">
        <v>247</v>
      </c>
      <c r="AT364" s="189" t="s">
        <v>128</v>
      </c>
      <c r="AU364" s="189" t="s">
        <v>86</v>
      </c>
      <c r="AY364" s="16" t="s">
        <v>126</v>
      </c>
      <c r="BE364" s="190">
        <f>IF(N364="základní",J364,0)</f>
        <v>0</v>
      </c>
      <c r="BF364" s="190">
        <f>IF(N364="snížená",J364,0)</f>
        <v>0</v>
      </c>
      <c r="BG364" s="190">
        <f>IF(N364="zákl. přenesená",J364,0)</f>
        <v>0</v>
      </c>
      <c r="BH364" s="190">
        <f>IF(N364="sníž. přenesená",J364,0)</f>
        <v>0</v>
      </c>
      <c r="BI364" s="190">
        <f>IF(N364="nulová",J364,0)</f>
        <v>0</v>
      </c>
      <c r="BJ364" s="16" t="s">
        <v>84</v>
      </c>
      <c r="BK364" s="190">
        <f>ROUND(I364*H364,2)</f>
        <v>0</v>
      </c>
      <c r="BL364" s="16" t="s">
        <v>247</v>
      </c>
      <c r="BM364" s="189" t="s">
        <v>541</v>
      </c>
    </row>
    <row r="365" spans="2:47" s="1" customFormat="1" ht="11.25">
      <c r="B365" s="34"/>
      <c r="C365" s="35"/>
      <c r="D365" s="191" t="s">
        <v>135</v>
      </c>
      <c r="E365" s="35"/>
      <c r="F365" s="192" t="s">
        <v>542</v>
      </c>
      <c r="G365" s="35"/>
      <c r="H365" s="35"/>
      <c r="I365" s="102"/>
      <c r="J365" s="35"/>
      <c r="K365" s="35"/>
      <c r="L365" s="38"/>
      <c r="M365" s="193"/>
      <c r="N365" s="63"/>
      <c r="O365" s="63"/>
      <c r="P365" s="63"/>
      <c r="Q365" s="63"/>
      <c r="R365" s="63"/>
      <c r="S365" s="63"/>
      <c r="T365" s="64"/>
      <c r="AT365" s="16" t="s">
        <v>135</v>
      </c>
      <c r="AU365" s="16" t="s">
        <v>86</v>
      </c>
    </row>
    <row r="366" spans="2:51" s="12" customFormat="1" ht="11.25">
      <c r="B366" s="195"/>
      <c r="C366" s="196"/>
      <c r="D366" s="191" t="s">
        <v>139</v>
      </c>
      <c r="E366" s="197" t="s">
        <v>32</v>
      </c>
      <c r="F366" s="198" t="s">
        <v>536</v>
      </c>
      <c r="G366" s="196"/>
      <c r="H366" s="199">
        <v>60.72</v>
      </c>
      <c r="I366" s="200"/>
      <c r="J366" s="196"/>
      <c r="K366" s="196"/>
      <c r="L366" s="201"/>
      <c r="M366" s="202"/>
      <c r="N366" s="203"/>
      <c r="O366" s="203"/>
      <c r="P366" s="203"/>
      <c r="Q366" s="203"/>
      <c r="R366" s="203"/>
      <c r="S366" s="203"/>
      <c r="T366" s="204"/>
      <c r="AT366" s="205" t="s">
        <v>139</v>
      </c>
      <c r="AU366" s="205" t="s">
        <v>86</v>
      </c>
      <c r="AV366" s="12" t="s">
        <v>86</v>
      </c>
      <c r="AW366" s="12" t="s">
        <v>39</v>
      </c>
      <c r="AX366" s="12" t="s">
        <v>79</v>
      </c>
      <c r="AY366" s="205" t="s">
        <v>126</v>
      </c>
    </row>
    <row r="367" spans="2:51" s="12" customFormat="1" ht="11.25">
      <c r="B367" s="195"/>
      <c r="C367" s="196"/>
      <c r="D367" s="191" t="s">
        <v>139</v>
      </c>
      <c r="E367" s="197" t="s">
        <v>32</v>
      </c>
      <c r="F367" s="198" t="s">
        <v>537</v>
      </c>
      <c r="G367" s="196"/>
      <c r="H367" s="199">
        <v>2.605</v>
      </c>
      <c r="I367" s="200"/>
      <c r="J367" s="196"/>
      <c r="K367" s="196"/>
      <c r="L367" s="201"/>
      <c r="M367" s="202"/>
      <c r="N367" s="203"/>
      <c r="O367" s="203"/>
      <c r="P367" s="203"/>
      <c r="Q367" s="203"/>
      <c r="R367" s="203"/>
      <c r="S367" s="203"/>
      <c r="T367" s="204"/>
      <c r="AT367" s="205" t="s">
        <v>139</v>
      </c>
      <c r="AU367" s="205" t="s">
        <v>86</v>
      </c>
      <c r="AV367" s="12" t="s">
        <v>86</v>
      </c>
      <c r="AW367" s="12" t="s">
        <v>39</v>
      </c>
      <c r="AX367" s="12" t="s">
        <v>79</v>
      </c>
      <c r="AY367" s="205" t="s">
        <v>126</v>
      </c>
    </row>
    <row r="368" spans="2:65" s="1" customFormat="1" ht="16.5" customHeight="1">
      <c r="B368" s="34"/>
      <c r="C368" s="178" t="s">
        <v>543</v>
      </c>
      <c r="D368" s="178" t="s">
        <v>128</v>
      </c>
      <c r="E368" s="179" t="s">
        <v>544</v>
      </c>
      <c r="F368" s="180" t="s">
        <v>545</v>
      </c>
      <c r="G368" s="181" t="s">
        <v>131</v>
      </c>
      <c r="H368" s="182">
        <v>63.325</v>
      </c>
      <c r="I368" s="183"/>
      <c r="J368" s="184">
        <f>ROUND(I368*H368,2)</f>
        <v>0</v>
      </c>
      <c r="K368" s="180" t="s">
        <v>132</v>
      </c>
      <c r="L368" s="38"/>
      <c r="M368" s="185" t="s">
        <v>32</v>
      </c>
      <c r="N368" s="186" t="s">
        <v>50</v>
      </c>
      <c r="O368" s="63"/>
      <c r="P368" s="187">
        <f>O368*H368</f>
        <v>0</v>
      </c>
      <c r="Q368" s="187">
        <v>0.00012</v>
      </c>
      <c r="R368" s="187">
        <f>Q368*H368</f>
        <v>0.007599000000000001</v>
      </c>
      <c r="S368" s="187">
        <v>0</v>
      </c>
      <c r="T368" s="188">
        <f>S368*H368</f>
        <v>0</v>
      </c>
      <c r="AR368" s="189" t="s">
        <v>247</v>
      </c>
      <c r="AT368" s="189" t="s">
        <v>128</v>
      </c>
      <c r="AU368" s="189" t="s">
        <v>86</v>
      </c>
      <c r="AY368" s="16" t="s">
        <v>126</v>
      </c>
      <c r="BE368" s="190">
        <f>IF(N368="základní",J368,0)</f>
        <v>0</v>
      </c>
      <c r="BF368" s="190">
        <f>IF(N368="snížená",J368,0)</f>
        <v>0</v>
      </c>
      <c r="BG368" s="190">
        <f>IF(N368="zákl. přenesená",J368,0)</f>
        <v>0</v>
      </c>
      <c r="BH368" s="190">
        <f>IF(N368="sníž. přenesená",J368,0)</f>
        <v>0</v>
      </c>
      <c r="BI368" s="190">
        <f>IF(N368="nulová",J368,0)</f>
        <v>0</v>
      </c>
      <c r="BJ368" s="16" t="s">
        <v>84</v>
      </c>
      <c r="BK368" s="190">
        <f>ROUND(I368*H368,2)</f>
        <v>0</v>
      </c>
      <c r="BL368" s="16" t="s">
        <v>247</v>
      </c>
      <c r="BM368" s="189" t="s">
        <v>546</v>
      </c>
    </row>
    <row r="369" spans="2:47" s="1" customFormat="1" ht="11.25">
      <c r="B369" s="34"/>
      <c r="C369" s="35"/>
      <c r="D369" s="191" t="s">
        <v>135</v>
      </c>
      <c r="E369" s="35"/>
      <c r="F369" s="192" t="s">
        <v>547</v>
      </c>
      <c r="G369" s="35"/>
      <c r="H369" s="35"/>
      <c r="I369" s="102"/>
      <c r="J369" s="35"/>
      <c r="K369" s="35"/>
      <c r="L369" s="38"/>
      <c r="M369" s="193"/>
      <c r="N369" s="63"/>
      <c r="O369" s="63"/>
      <c r="P369" s="63"/>
      <c r="Q369" s="63"/>
      <c r="R369" s="63"/>
      <c r="S369" s="63"/>
      <c r="T369" s="64"/>
      <c r="AT369" s="16" t="s">
        <v>135</v>
      </c>
      <c r="AU369" s="16" t="s">
        <v>86</v>
      </c>
    </row>
    <row r="370" spans="2:51" s="12" customFormat="1" ht="11.25">
      <c r="B370" s="195"/>
      <c r="C370" s="196"/>
      <c r="D370" s="191" t="s">
        <v>139</v>
      </c>
      <c r="E370" s="197" t="s">
        <v>32</v>
      </c>
      <c r="F370" s="198" t="s">
        <v>536</v>
      </c>
      <c r="G370" s="196"/>
      <c r="H370" s="199">
        <v>60.72</v>
      </c>
      <c r="I370" s="200"/>
      <c r="J370" s="196"/>
      <c r="K370" s="196"/>
      <c r="L370" s="201"/>
      <c r="M370" s="202"/>
      <c r="N370" s="203"/>
      <c r="O370" s="203"/>
      <c r="P370" s="203"/>
      <c r="Q370" s="203"/>
      <c r="R370" s="203"/>
      <c r="S370" s="203"/>
      <c r="T370" s="204"/>
      <c r="AT370" s="205" t="s">
        <v>139</v>
      </c>
      <c r="AU370" s="205" t="s">
        <v>86</v>
      </c>
      <c r="AV370" s="12" t="s">
        <v>86</v>
      </c>
      <c r="AW370" s="12" t="s">
        <v>39</v>
      </c>
      <c r="AX370" s="12" t="s">
        <v>79</v>
      </c>
      <c r="AY370" s="205" t="s">
        <v>126</v>
      </c>
    </row>
    <row r="371" spans="2:51" s="12" customFormat="1" ht="11.25">
      <c r="B371" s="195"/>
      <c r="C371" s="196"/>
      <c r="D371" s="191" t="s">
        <v>139</v>
      </c>
      <c r="E371" s="197" t="s">
        <v>32</v>
      </c>
      <c r="F371" s="198" t="s">
        <v>537</v>
      </c>
      <c r="G371" s="196"/>
      <c r="H371" s="199">
        <v>2.605</v>
      </c>
      <c r="I371" s="200"/>
      <c r="J371" s="196"/>
      <c r="K371" s="196"/>
      <c r="L371" s="201"/>
      <c r="M371" s="202"/>
      <c r="N371" s="203"/>
      <c r="O371" s="203"/>
      <c r="P371" s="203"/>
      <c r="Q371" s="203"/>
      <c r="R371" s="203"/>
      <c r="S371" s="203"/>
      <c r="T371" s="204"/>
      <c r="AT371" s="205" t="s">
        <v>139</v>
      </c>
      <c r="AU371" s="205" t="s">
        <v>86</v>
      </c>
      <c r="AV371" s="12" t="s">
        <v>86</v>
      </c>
      <c r="AW371" s="12" t="s">
        <v>39</v>
      </c>
      <c r="AX371" s="12" t="s">
        <v>79</v>
      </c>
      <c r="AY371" s="205" t="s">
        <v>126</v>
      </c>
    </row>
    <row r="372" spans="2:65" s="1" customFormat="1" ht="16.5" customHeight="1">
      <c r="B372" s="34"/>
      <c r="C372" s="178" t="s">
        <v>548</v>
      </c>
      <c r="D372" s="178" t="s">
        <v>128</v>
      </c>
      <c r="E372" s="179" t="s">
        <v>549</v>
      </c>
      <c r="F372" s="180" t="s">
        <v>550</v>
      </c>
      <c r="G372" s="181" t="s">
        <v>131</v>
      </c>
      <c r="H372" s="182">
        <v>63.325</v>
      </c>
      <c r="I372" s="183"/>
      <c r="J372" s="184">
        <f>ROUND(I372*H372,2)</f>
        <v>0</v>
      </c>
      <c r="K372" s="180" t="s">
        <v>132</v>
      </c>
      <c r="L372" s="38"/>
      <c r="M372" s="185" t="s">
        <v>32</v>
      </c>
      <c r="N372" s="186" t="s">
        <v>50</v>
      </c>
      <c r="O372" s="63"/>
      <c r="P372" s="187">
        <f>O372*H372</f>
        <v>0</v>
      </c>
      <c r="Q372" s="187">
        <v>0.00012</v>
      </c>
      <c r="R372" s="187">
        <f>Q372*H372</f>
        <v>0.007599000000000001</v>
      </c>
      <c r="S372" s="187">
        <v>0</v>
      </c>
      <c r="T372" s="188">
        <f>S372*H372</f>
        <v>0</v>
      </c>
      <c r="AR372" s="189" t="s">
        <v>247</v>
      </c>
      <c r="AT372" s="189" t="s">
        <v>128</v>
      </c>
      <c r="AU372" s="189" t="s">
        <v>86</v>
      </c>
      <c r="AY372" s="16" t="s">
        <v>126</v>
      </c>
      <c r="BE372" s="190">
        <f>IF(N372="základní",J372,0)</f>
        <v>0</v>
      </c>
      <c r="BF372" s="190">
        <f>IF(N372="snížená",J372,0)</f>
        <v>0</v>
      </c>
      <c r="BG372" s="190">
        <f>IF(N372="zákl. přenesená",J372,0)</f>
        <v>0</v>
      </c>
      <c r="BH372" s="190">
        <f>IF(N372="sníž. přenesená",J372,0)</f>
        <v>0</v>
      </c>
      <c r="BI372" s="190">
        <f>IF(N372="nulová",J372,0)</f>
        <v>0</v>
      </c>
      <c r="BJ372" s="16" t="s">
        <v>84</v>
      </c>
      <c r="BK372" s="190">
        <f>ROUND(I372*H372,2)</f>
        <v>0</v>
      </c>
      <c r="BL372" s="16" t="s">
        <v>247</v>
      </c>
      <c r="BM372" s="189" t="s">
        <v>551</v>
      </c>
    </row>
    <row r="373" spans="2:47" s="1" customFormat="1" ht="11.25">
      <c r="B373" s="34"/>
      <c r="C373" s="35"/>
      <c r="D373" s="191" t="s">
        <v>135</v>
      </c>
      <c r="E373" s="35"/>
      <c r="F373" s="192" t="s">
        <v>552</v>
      </c>
      <c r="G373" s="35"/>
      <c r="H373" s="35"/>
      <c r="I373" s="102"/>
      <c r="J373" s="35"/>
      <c r="K373" s="35"/>
      <c r="L373" s="38"/>
      <c r="M373" s="193"/>
      <c r="N373" s="63"/>
      <c r="O373" s="63"/>
      <c r="P373" s="63"/>
      <c r="Q373" s="63"/>
      <c r="R373" s="63"/>
      <c r="S373" s="63"/>
      <c r="T373" s="64"/>
      <c r="AT373" s="16" t="s">
        <v>135</v>
      </c>
      <c r="AU373" s="16" t="s">
        <v>86</v>
      </c>
    </row>
    <row r="374" spans="2:51" s="12" customFormat="1" ht="11.25">
      <c r="B374" s="195"/>
      <c r="C374" s="196"/>
      <c r="D374" s="191" t="s">
        <v>139</v>
      </c>
      <c r="E374" s="197" t="s">
        <v>32</v>
      </c>
      <c r="F374" s="198" t="s">
        <v>536</v>
      </c>
      <c r="G374" s="196"/>
      <c r="H374" s="199">
        <v>60.72</v>
      </c>
      <c r="I374" s="200"/>
      <c r="J374" s="196"/>
      <c r="K374" s="196"/>
      <c r="L374" s="201"/>
      <c r="M374" s="202"/>
      <c r="N374" s="203"/>
      <c r="O374" s="203"/>
      <c r="P374" s="203"/>
      <c r="Q374" s="203"/>
      <c r="R374" s="203"/>
      <c r="S374" s="203"/>
      <c r="T374" s="204"/>
      <c r="AT374" s="205" t="s">
        <v>139</v>
      </c>
      <c r="AU374" s="205" t="s">
        <v>86</v>
      </c>
      <c r="AV374" s="12" t="s">
        <v>86</v>
      </c>
      <c r="AW374" s="12" t="s">
        <v>39</v>
      </c>
      <c r="AX374" s="12" t="s">
        <v>79</v>
      </c>
      <c r="AY374" s="205" t="s">
        <v>126</v>
      </c>
    </row>
    <row r="375" spans="2:51" s="12" customFormat="1" ht="11.25">
      <c r="B375" s="195"/>
      <c r="C375" s="196"/>
      <c r="D375" s="191" t="s">
        <v>139</v>
      </c>
      <c r="E375" s="197" t="s">
        <v>32</v>
      </c>
      <c r="F375" s="198" t="s">
        <v>537</v>
      </c>
      <c r="G375" s="196"/>
      <c r="H375" s="199">
        <v>2.605</v>
      </c>
      <c r="I375" s="200"/>
      <c r="J375" s="196"/>
      <c r="K375" s="196"/>
      <c r="L375" s="201"/>
      <c r="M375" s="202"/>
      <c r="N375" s="203"/>
      <c r="O375" s="203"/>
      <c r="P375" s="203"/>
      <c r="Q375" s="203"/>
      <c r="R375" s="203"/>
      <c r="S375" s="203"/>
      <c r="T375" s="204"/>
      <c r="AT375" s="205" t="s">
        <v>139</v>
      </c>
      <c r="AU375" s="205" t="s">
        <v>86</v>
      </c>
      <c r="AV375" s="12" t="s">
        <v>86</v>
      </c>
      <c r="AW375" s="12" t="s">
        <v>39</v>
      </c>
      <c r="AX375" s="12" t="s">
        <v>79</v>
      </c>
      <c r="AY375" s="205" t="s">
        <v>126</v>
      </c>
    </row>
    <row r="376" spans="2:65" s="1" customFormat="1" ht="16.5" customHeight="1">
      <c r="B376" s="34"/>
      <c r="C376" s="178" t="s">
        <v>553</v>
      </c>
      <c r="D376" s="178" t="s">
        <v>128</v>
      </c>
      <c r="E376" s="179" t="s">
        <v>554</v>
      </c>
      <c r="F376" s="180" t="s">
        <v>555</v>
      </c>
      <c r="G376" s="181" t="s">
        <v>131</v>
      </c>
      <c r="H376" s="182">
        <v>3043</v>
      </c>
      <c r="I376" s="183"/>
      <c r="J376" s="184">
        <f>ROUND(I376*H376,2)</f>
        <v>0</v>
      </c>
      <c r="K376" s="180" t="s">
        <v>132</v>
      </c>
      <c r="L376" s="38"/>
      <c r="M376" s="185" t="s">
        <v>32</v>
      </c>
      <c r="N376" s="186" t="s">
        <v>50</v>
      </c>
      <c r="O376" s="63"/>
      <c r="P376" s="187">
        <f>O376*H376</f>
        <v>0</v>
      </c>
      <c r="Q376" s="187">
        <v>0</v>
      </c>
      <c r="R376" s="187">
        <f>Q376*H376</f>
        <v>0</v>
      </c>
      <c r="S376" s="187">
        <v>0</v>
      </c>
      <c r="T376" s="188">
        <f>S376*H376</f>
        <v>0</v>
      </c>
      <c r="AR376" s="189" t="s">
        <v>247</v>
      </c>
      <c r="AT376" s="189" t="s">
        <v>128</v>
      </c>
      <c r="AU376" s="189" t="s">
        <v>86</v>
      </c>
      <c r="AY376" s="16" t="s">
        <v>126</v>
      </c>
      <c r="BE376" s="190">
        <f>IF(N376="základní",J376,0)</f>
        <v>0</v>
      </c>
      <c r="BF376" s="190">
        <f>IF(N376="snížená",J376,0)</f>
        <v>0</v>
      </c>
      <c r="BG376" s="190">
        <f>IF(N376="zákl. přenesená",J376,0)</f>
        <v>0</v>
      </c>
      <c r="BH376" s="190">
        <f>IF(N376="sníž. přenesená",J376,0)</f>
        <v>0</v>
      </c>
      <c r="BI376" s="190">
        <f>IF(N376="nulová",J376,0)</f>
        <v>0</v>
      </c>
      <c r="BJ376" s="16" t="s">
        <v>84</v>
      </c>
      <c r="BK376" s="190">
        <f>ROUND(I376*H376,2)</f>
        <v>0</v>
      </c>
      <c r="BL376" s="16" t="s">
        <v>247</v>
      </c>
      <c r="BM376" s="189" t="s">
        <v>556</v>
      </c>
    </row>
    <row r="377" spans="2:47" s="1" customFormat="1" ht="11.25">
      <c r="B377" s="34"/>
      <c r="C377" s="35"/>
      <c r="D377" s="191" t="s">
        <v>135</v>
      </c>
      <c r="E377" s="35"/>
      <c r="F377" s="192" t="s">
        <v>557</v>
      </c>
      <c r="G377" s="35"/>
      <c r="H377" s="35"/>
      <c r="I377" s="102"/>
      <c r="J377" s="35"/>
      <c r="K377" s="35"/>
      <c r="L377" s="38"/>
      <c r="M377" s="193"/>
      <c r="N377" s="63"/>
      <c r="O377" s="63"/>
      <c r="P377" s="63"/>
      <c r="Q377" s="63"/>
      <c r="R377" s="63"/>
      <c r="S377" s="63"/>
      <c r="T377" s="64"/>
      <c r="AT377" s="16" t="s">
        <v>135</v>
      </c>
      <c r="AU377" s="16" t="s">
        <v>86</v>
      </c>
    </row>
    <row r="378" spans="2:51" s="12" customFormat="1" ht="11.25">
      <c r="B378" s="195"/>
      <c r="C378" s="196"/>
      <c r="D378" s="191" t="s">
        <v>139</v>
      </c>
      <c r="E378" s="197" t="s">
        <v>32</v>
      </c>
      <c r="F378" s="198" t="s">
        <v>558</v>
      </c>
      <c r="G378" s="196"/>
      <c r="H378" s="199">
        <v>1348</v>
      </c>
      <c r="I378" s="200"/>
      <c r="J378" s="196"/>
      <c r="K378" s="196"/>
      <c r="L378" s="201"/>
      <c r="M378" s="202"/>
      <c r="N378" s="203"/>
      <c r="O378" s="203"/>
      <c r="P378" s="203"/>
      <c r="Q378" s="203"/>
      <c r="R378" s="203"/>
      <c r="S378" s="203"/>
      <c r="T378" s="204"/>
      <c r="AT378" s="205" t="s">
        <v>139</v>
      </c>
      <c r="AU378" s="205" t="s">
        <v>86</v>
      </c>
      <c r="AV378" s="12" t="s">
        <v>86</v>
      </c>
      <c r="AW378" s="12" t="s">
        <v>39</v>
      </c>
      <c r="AX378" s="12" t="s">
        <v>79</v>
      </c>
      <c r="AY378" s="205" t="s">
        <v>126</v>
      </c>
    </row>
    <row r="379" spans="2:51" s="12" customFormat="1" ht="11.25">
      <c r="B379" s="195"/>
      <c r="C379" s="196"/>
      <c r="D379" s="191" t="s">
        <v>139</v>
      </c>
      <c r="E379" s="197" t="s">
        <v>32</v>
      </c>
      <c r="F379" s="198" t="s">
        <v>559</v>
      </c>
      <c r="G379" s="196"/>
      <c r="H379" s="199">
        <v>1315</v>
      </c>
      <c r="I379" s="200"/>
      <c r="J379" s="196"/>
      <c r="K379" s="196"/>
      <c r="L379" s="201"/>
      <c r="M379" s="202"/>
      <c r="N379" s="203"/>
      <c r="O379" s="203"/>
      <c r="P379" s="203"/>
      <c r="Q379" s="203"/>
      <c r="R379" s="203"/>
      <c r="S379" s="203"/>
      <c r="T379" s="204"/>
      <c r="AT379" s="205" t="s">
        <v>139</v>
      </c>
      <c r="AU379" s="205" t="s">
        <v>86</v>
      </c>
      <c r="AV379" s="12" t="s">
        <v>86</v>
      </c>
      <c r="AW379" s="12" t="s">
        <v>39</v>
      </c>
      <c r="AX379" s="12" t="s">
        <v>79</v>
      </c>
      <c r="AY379" s="205" t="s">
        <v>126</v>
      </c>
    </row>
    <row r="380" spans="2:51" s="12" customFormat="1" ht="11.25">
      <c r="B380" s="195"/>
      <c r="C380" s="196"/>
      <c r="D380" s="191" t="s">
        <v>139</v>
      </c>
      <c r="E380" s="197" t="s">
        <v>32</v>
      </c>
      <c r="F380" s="198" t="s">
        <v>560</v>
      </c>
      <c r="G380" s="196"/>
      <c r="H380" s="199">
        <v>275</v>
      </c>
      <c r="I380" s="200"/>
      <c r="J380" s="196"/>
      <c r="K380" s="196"/>
      <c r="L380" s="201"/>
      <c r="M380" s="202"/>
      <c r="N380" s="203"/>
      <c r="O380" s="203"/>
      <c r="P380" s="203"/>
      <c r="Q380" s="203"/>
      <c r="R380" s="203"/>
      <c r="S380" s="203"/>
      <c r="T380" s="204"/>
      <c r="AT380" s="205" t="s">
        <v>139</v>
      </c>
      <c r="AU380" s="205" t="s">
        <v>86</v>
      </c>
      <c r="AV380" s="12" t="s">
        <v>86</v>
      </c>
      <c r="AW380" s="12" t="s">
        <v>39</v>
      </c>
      <c r="AX380" s="12" t="s">
        <v>79</v>
      </c>
      <c r="AY380" s="205" t="s">
        <v>126</v>
      </c>
    </row>
    <row r="381" spans="2:51" s="12" customFormat="1" ht="11.25">
      <c r="B381" s="195"/>
      <c r="C381" s="196"/>
      <c r="D381" s="191" t="s">
        <v>139</v>
      </c>
      <c r="E381" s="197" t="s">
        <v>32</v>
      </c>
      <c r="F381" s="198" t="s">
        <v>561</v>
      </c>
      <c r="G381" s="196"/>
      <c r="H381" s="199">
        <v>105</v>
      </c>
      <c r="I381" s="200"/>
      <c r="J381" s="196"/>
      <c r="K381" s="196"/>
      <c r="L381" s="201"/>
      <c r="M381" s="202"/>
      <c r="N381" s="203"/>
      <c r="O381" s="203"/>
      <c r="P381" s="203"/>
      <c r="Q381" s="203"/>
      <c r="R381" s="203"/>
      <c r="S381" s="203"/>
      <c r="T381" s="204"/>
      <c r="AT381" s="205" t="s">
        <v>139</v>
      </c>
      <c r="AU381" s="205" t="s">
        <v>86</v>
      </c>
      <c r="AV381" s="12" t="s">
        <v>86</v>
      </c>
      <c r="AW381" s="12" t="s">
        <v>39</v>
      </c>
      <c r="AX381" s="12" t="s">
        <v>79</v>
      </c>
      <c r="AY381" s="205" t="s">
        <v>126</v>
      </c>
    </row>
    <row r="382" spans="2:65" s="1" customFormat="1" ht="16.5" customHeight="1">
      <c r="B382" s="34"/>
      <c r="C382" s="178" t="s">
        <v>562</v>
      </c>
      <c r="D382" s="178" t="s">
        <v>128</v>
      </c>
      <c r="E382" s="179" t="s">
        <v>563</v>
      </c>
      <c r="F382" s="180" t="s">
        <v>564</v>
      </c>
      <c r="G382" s="181" t="s">
        <v>131</v>
      </c>
      <c r="H382" s="182">
        <v>2130.1</v>
      </c>
      <c r="I382" s="183"/>
      <c r="J382" s="184">
        <f>ROUND(I382*H382,2)</f>
        <v>0</v>
      </c>
      <c r="K382" s="180" t="s">
        <v>132</v>
      </c>
      <c r="L382" s="38"/>
      <c r="M382" s="185" t="s">
        <v>32</v>
      </c>
      <c r="N382" s="186" t="s">
        <v>50</v>
      </c>
      <c r="O382" s="63"/>
      <c r="P382" s="187">
        <f>O382*H382</f>
        <v>0</v>
      </c>
      <c r="Q382" s="187">
        <v>0.00021</v>
      </c>
      <c r="R382" s="187">
        <f>Q382*H382</f>
        <v>0.447321</v>
      </c>
      <c r="S382" s="187">
        <v>0</v>
      </c>
      <c r="T382" s="188">
        <f>S382*H382</f>
        <v>0</v>
      </c>
      <c r="AR382" s="189" t="s">
        <v>247</v>
      </c>
      <c r="AT382" s="189" t="s">
        <v>128</v>
      </c>
      <c r="AU382" s="189" t="s">
        <v>86</v>
      </c>
      <c r="AY382" s="16" t="s">
        <v>126</v>
      </c>
      <c r="BE382" s="190">
        <f>IF(N382="základní",J382,0)</f>
        <v>0</v>
      </c>
      <c r="BF382" s="190">
        <f>IF(N382="snížená",J382,0)</f>
        <v>0</v>
      </c>
      <c r="BG382" s="190">
        <f>IF(N382="zákl. přenesená",J382,0)</f>
        <v>0</v>
      </c>
      <c r="BH382" s="190">
        <f>IF(N382="sníž. přenesená",J382,0)</f>
        <v>0</v>
      </c>
      <c r="BI382" s="190">
        <f>IF(N382="nulová",J382,0)</f>
        <v>0</v>
      </c>
      <c r="BJ382" s="16" t="s">
        <v>84</v>
      </c>
      <c r="BK382" s="190">
        <f>ROUND(I382*H382,2)</f>
        <v>0</v>
      </c>
      <c r="BL382" s="16" t="s">
        <v>247</v>
      </c>
      <c r="BM382" s="189" t="s">
        <v>565</v>
      </c>
    </row>
    <row r="383" spans="2:47" s="1" customFormat="1" ht="11.25">
      <c r="B383" s="34"/>
      <c r="C383" s="35"/>
      <c r="D383" s="191" t="s">
        <v>135</v>
      </c>
      <c r="E383" s="35"/>
      <c r="F383" s="192" t="s">
        <v>566</v>
      </c>
      <c r="G383" s="35"/>
      <c r="H383" s="35"/>
      <c r="I383" s="102"/>
      <c r="J383" s="35"/>
      <c r="K383" s="35"/>
      <c r="L383" s="38"/>
      <c r="M383" s="193"/>
      <c r="N383" s="63"/>
      <c r="O383" s="63"/>
      <c r="P383" s="63"/>
      <c r="Q383" s="63"/>
      <c r="R383" s="63"/>
      <c r="S383" s="63"/>
      <c r="T383" s="64"/>
      <c r="AT383" s="16" t="s">
        <v>135</v>
      </c>
      <c r="AU383" s="16" t="s">
        <v>86</v>
      </c>
    </row>
    <row r="384" spans="2:51" s="12" customFormat="1" ht="11.25">
      <c r="B384" s="195"/>
      <c r="C384" s="196"/>
      <c r="D384" s="191" t="s">
        <v>139</v>
      </c>
      <c r="E384" s="197" t="s">
        <v>32</v>
      </c>
      <c r="F384" s="198" t="s">
        <v>567</v>
      </c>
      <c r="G384" s="196"/>
      <c r="H384" s="199">
        <v>2130.1</v>
      </c>
      <c r="I384" s="200"/>
      <c r="J384" s="196"/>
      <c r="K384" s="196"/>
      <c r="L384" s="201"/>
      <c r="M384" s="202"/>
      <c r="N384" s="203"/>
      <c r="O384" s="203"/>
      <c r="P384" s="203"/>
      <c r="Q384" s="203"/>
      <c r="R384" s="203"/>
      <c r="S384" s="203"/>
      <c r="T384" s="204"/>
      <c r="AT384" s="205" t="s">
        <v>139</v>
      </c>
      <c r="AU384" s="205" t="s">
        <v>86</v>
      </c>
      <c r="AV384" s="12" t="s">
        <v>86</v>
      </c>
      <c r="AW384" s="12" t="s">
        <v>39</v>
      </c>
      <c r="AX384" s="12" t="s">
        <v>79</v>
      </c>
      <c r="AY384" s="205" t="s">
        <v>126</v>
      </c>
    </row>
    <row r="385" spans="2:65" s="1" customFormat="1" ht="16.5" customHeight="1">
      <c r="B385" s="34"/>
      <c r="C385" s="178" t="s">
        <v>568</v>
      </c>
      <c r="D385" s="178" t="s">
        <v>128</v>
      </c>
      <c r="E385" s="179" t="s">
        <v>569</v>
      </c>
      <c r="F385" s="180" t="s">
        <v>570</v>
      </c>
      <c r="G385" s="181" t="s">
        <v>131</v>
      </c>
      <c r="H385" s="182">
        <v>1695</v>
      </c>
      <c r="I385" s="183"/>
      <c r="J385" s="184">
        <f>ROUND(I385*H385,2)</f>
        <v>0</v>
      </c>
      <c r="K385" s="180" t="s">
        <v>132</v>
      </c>
      <c r="L385" s="38"/>
      <c r="M385" s="185" t="s">
        <v>32</v>
      </c>
      <c r="N385" s="186" t="s">
        <v>50</v>
      </c>
      <c r="O385" s="63"/>
      <c r="P385" s="187">
        <f>O385*H385</f>
        <v>0</v>
      </c>
      <c r="Q385" s="187">
        <v>0.0001</v>
      </c>
      <c r="R385" s="187">
        <f>Q385*H385</f>
        <v>0.1695</v>
      </c>
      <c r="S385" s="187">
        <v>0</v>
      </c>
      <c r="T385" s="188">
        <f>S385*H385</f>
        <v>0</v>
      </c>
      <c r="AR385" s="189" t="s">
        <v>247</v>
      </c>
      <c r="AT385" s="189" t="s">
        <v>128</v>
      </c>
      <c r="AU385" s="189" t="s">
        <v>86</v>
      </c>
      <c r="AY385" s="16" t="s">
        <v>126</v>
      </c>
      <c r="BE385" s="190">
        <f>IF(N385="základní",J385,0)</f>
        <v>0</v>
      </c>
      <c r="BF385" s="190">
        <f>IF(N385="snížená",J385,0)</f>
        <v>0</v>
      </c>
      <c r="BG385" s="190">
        <f>IF(N385="zákl. přenesená",J385,0)</f>
        <v>0</v>
      </c>
      <c r="BH385" s="190">
        <f>IF(N385="sníž. přenesená",J385,0)</f>
        <v>0</v>
      </c>
      <c r="BI385" s="190">
        <f>IF(N385="nulová",J385,0)</f>
        <v>0</v>
      </c>
      <c r="BJ385" s="16" t="s">
        <v>84</v>
      </c>
      <c r="BK385" s="190">
        <f>ROUND(I385*H385,2)</f>
        <v>0</v>
      </c>
      <c r="BL385" s="16" t="s">
        <v>247</v>
      </c>
      <c r="BM385" s="189" t="s">
        <v>571</v>
      </c>
    </row>
    <row r="386" spans="2:47" s="1" customFormat="1" ht="11.25">
      <c r="B386" s="34"/>
      <c r="C386" s="35"/>
      <c r="D386" s="191" t="s">
        <v>135</v>
      </c>
      <c r="E386" s="35"/>
      <c r="F386" s="192" t="s">
        <v>570</v>
      </c>
      <c r="G386" s="35"/>
      <c r="H386" s="35"/>
      <c r="I386" s="102"/>
      <c r="J386" s="35"/>
      <c r="K386" s="35"/>
      <c r="L386" s="38"/>
      <c r="M386" s="193"/>
      <c r="N386" s="63"/>
      <c r="O386" s="63"/>
      <c r="P386" s="63"/>
      <c r="Q386" s="63"/>
      <c r="R386" s="63"/>
      <c r="S386" s="63"/>
      <c r="T386" s="64"/>
      <c r="AT386" s="16" t="s">
        <v>135</v>
      </c>
      <c r="AU386" s="16" t="s">
        <v>86</v>
      </c>
    </row>
    <row r="387" spans="2:51" s="12" customFormat="1" ht="11.25">
      <c r="B387" s="195"/>
      <c r="C387" s="196"/>
      <c r="D387" s="191" t="s">
        <v>139</v>
      </c>
      <c r="E387" s="197" t="s">
        <v>32</v>
      </c>
      <c r="F387" s="198" t="s">
        <v>244</v>
      </c>
      <c r="G387" s="196"/>
      <c r="H387" s="199">
        <v>1315</v>
      </c>
      <c r="I387" s="200"/>
      <c r="J387" s="196"/>
      <c r="K387" s="196"/>
      <c r="L387" s="201"/>
      <c r="M387" s="202"/>
      <c r="N387" s="203"/>
      <c r="O387" s="203"/>
      <c r="P387" s="203"/>
      <c r="Q387" s="203"/>
      <c r="R387" s="203"/>
      <c r="S387" s="203"/>
      <c r="T387" s="204"/>
      <c r="AT387" s="205" t="s">
        <v>139</v>
      </c>
      <c r="AU387" s="205" t="s">
        <v>86</v>
      </c>
      <c r="AV387" s="12" t="s">
        <v>86</v>
      </c>
      <c r="AW387" s="12" t="s">
        <v>39</v>
      </c>
      <c r="AX387" s="12" t="s">
        <v>79</v>
      </c>
      <c r="AY387" s="205" t="s">
        <v>126</v>
      </c>
    </row>
    <row r="388" spans="2:51" s="12" customFormat="1" ht="11.25">
      <c r="B388" s="195"/>
      <c r="C388" s="196"/>
      <c r="D388" s="191" t="s">
        <v>139</v>
      </c>
      <c r="E388" s="197" t="s">
        <v>32</v>
      </c>
      <c r="F388" s="198" t="s">
        <v>245</v>
      </c>
      <c r="G388" s="196"/>
      <c r="H388" s="199">
        <v>275</v>
      </c>
      <c r="I388" s="200"/>
      <c r="J388" s="196"/>
      <c r="K388" s="196"/>
      <c r="L388" s="201"/>
      <c r="M388" s="202"/>
      <c r="N388" s="203"/>
      <c r="O388" s="203"/>
      <c r="P388" s="203"/>
      <c r="Q388" s="203"/>
      <c r="R388" s="203"/>
      <c r="S388" s="203"/>
      <c r="T388" s="204"/>
      <c r="AT388" s="205" t="s">
        <v>139</v>
      </c>
      <c r="AU388" s="205" t="s">
        <v>86</v>
      </c>
      <c r="AV388" s="12" t="s">
        <v>86</v>
      </c>
      <c r="AW388" s="12" t="s">
        <v>39</v>
      </c>
      <c r="AX388" s="12" t="s">
        <v>79</v>
      </c>
      <c r="AY388" s="205" t="s">
        <v>126</v>
      </c>
    </row>
    <row r="389" spans="2:51" s="12" customFormat="1" ht="11.25">
      <c r="B389" s="195"/>
      <c r="C389" s="196"/>
      <c r="D389" s="191" t="s">
        <v>139</v>
      </c>
      <c r="E389" s="197" t="s">
        <v>32</v>
      </c>
      <c r="F389" s="198" t="s">
        <v>246</v>
      </c>
      <c r="G389" s="196"/>
      <c r="H389" s="199">
        <v>105</v>
      </c>
      <c r="I389" s="200"/>
      <c r="J389" s="196"/>
      <c r="K389" s="196"/>
      <c r="L389" s="201"/>
      <c r="M389" s="202"/>
      <c r="N389" s="203"/>
      <c r="O389" s="203"/>
      <c r="P389" s="203"/>
      <c r="Q389" s="203"/>
      <c r="R389" s="203"/>
      <c r="S389" s="203"/>
      <c r="T389" s="204"/>
      <c r="AT389" s="205" t="s">
        <v>139</v>
      </c>
      <c r="AU389" s="205" t="s">
        <v>86</v>
      </c>
      <c r="AV389" s="12" t="s">
        <v>86</v>
      </c>
      <c r="AW389" s="12" t="s">
        <v>39</v>
      </c>
      <c r="AX389" s="12" t="s">
        <v>79</v>
      </c>
      <c r="AY389" s="205" t="s">
        <v>126</v>
      </c>
    </row>
    <row r="390" spans="2:65" s="1" customFormat="1" ht="16.5" customHeight="1">
      <c r="B390" s="34"/>
      <c r="C390" s="178" t="s">
        <v>572</v>
      </c>
      <c r="D390" s="178" t="s">
        <v>128</v>
      </c>
      <c r="E390" s="179" t="s">
        <v>573</v>
      </c>
      <c r="F390" s="180" t="s">
        <v>574</v>
      </c>
      <c r="G390" s="181" t="s">
        <v>131</v>
      </c>
      <c r="H390" s="182">
        <v>1348</v>
      </c>
      <c r="I390" s="183"/>
      <c r="J390" s="184">
        <f>ROUND(I390*H390,2)</f>
        <v>0</v>
      </c>
      <c r="K390" s="180" t="s">
        <v>132</v>
      </c>
      <c r="L390" s="38"/>
      <c r="M390" s="185" t="s">
        <v>32</v>
      </c>
      <c r="N390" s="186" t="s">
        <v>50</v>
      </c>
      <c r="O390" s="63"/>
      <c r="P390" s="187">
        <f>O390*H390</f>
        <v>0</v>
      </c>
      <c r="Q390" s="187">
        <v>0.00013</v>
      </c>
      <c r="R390" s="187">
        <f>Q390*H390</f>
        <v>0.17523999999999998</v>
      </c>
      <c r="S390" s="187">
        <v>0</v>
      </c>
      <c r="T390" s="188">
        <f>S390*H390</f>
        <v>0</v>
      </c>
      <c r="AR390" s="189" t="s">
        <v>247</v>
      </c>
      <c r="AT390" s="189" t="s">
        <v>128</v>
      </c>
      <c r="AU390" s="189" t="s">
        <v>86</v>
      </c>
      <c r="AY390" s="16" t="s">
        <v>126</v>
      </c>
      <c r="BE390" s="190">
        <f>IF(N390="základní",J390,0)</f>
        <v>0</v>
      </c>
      <c r="BF390" s="190">
        <f>IF(N390="snížená",J390,0)</f>
        <v>0</v>
      </c>
      <c r="BG390" s="190">
        <f>IF(N390="zákl. přenesená",J390,0)</f>
        <v>0</v>
      </c>
      <c r="BH390" s="190">
        <f>IF(N390="sníž. přenesená",J390,0)</f>
        <v>0</v>
      </c>
      <c r="BI390" s="190">
        <f>IF(N390="nulová",J390,0)</f>
        <v>0</v>
      </c>
      <c r="BJ390" s="16" t="s">
        <v>84</v>
      </c>
      <c r="BK390" s="190">
        <f>ROUND(I390*H390,2)</f>
        <v>0</v>
      </c>
      <c r="BL390" s="16" t="s">
        <v>247</v>
      </c>
      <c r="BM390" s="189" t="s">
        <v>575</v>
      </c>
    </row>
    <row r="391" spans="2:47" s="1" customFormat="1" ht="11.25">
      <c r="B391" s="34"/>
      <c r="C391" s="35"/>
      <c r="D391" s="191" t="s">
        <v>135</v>
      </c>
      <c r="E391" s="35"/>
      <c r="F391" s="192" t="s">
        <v>576</v>
      </c>
      <c r="G391" s="35"/>
      <c r="H391" s="35"/>
      <c r="I391" s="102"/>
      <c r="J391" s="35"/>
      <c r="K391" s="35"/>
      <c r="L391" s="38"/>
      <c r="M391" s="193"/>
      <c r="N391" s="63"/>
      <c r="O391" s="63"/>
      <c r="P391" s="63"/>
      <c r="Q391" s="63"/>
      <c r="R391" s="63"/>
      <c r="S391" s="63"/>
      <c r="T391" s="64"/>
      <c r="AT391" s="16" t="s">
        <v>135</v>
      </c>
      <c r="AU391" s="16" t="s">
        <v>86</v>
      </c>
    </row>
    <row r="392" spans="2:51" s="12" customFormat="1" ht="11.25">
      <c r="B392" s="195"/>
      <c r="C392" s="196"/>
      <c r="D392" s="191" t="s">
        <v>139</v>
      </c>
      <c r="E392" s="197" t="s">
        <v>32</v>
      </c>
      <c r="F392" s="198" t="s">
        <v>577</v>
      </c>
      <c r="G392" s="196"/>
      <c r="H392" s="199">
        <v>1348</v>
      </c>
      <c r="I392" s="200"/>
      <c r="J392" s="196"/>
      <c r="K392" s="196"/>
      <c r="L392" s="201"/>
      <c r="M392" s="202"/>
      <c r="N392" s="203"/>
      <c r="O392" s="203"/>
      <c r="P392" s="203"/>
      <c r="Q392" s="203"/>
      <c r="R392" s="203"/>
      <c r="S392" s="203"/>
      <c r="T392" s="204"/>
      <c r="AT392" s="205" t="s">
        <v>139</v>
      </c>
      <c r="AU392" s="205" t="s">
        <v>86</v>
      </c>
      <c r="AV392" s="12" t="s">
        <v>86</v>
      </c>
      <c r="AW392" s="12" t="s">
        <v>39</v>
      </c>
      <c r="AX392" s="12" t="s">
        <v>79</v>
      </c>
      <c r="AY392" s="205" t="s">
        <v>126</v>
      </c>
    </row>
    <row r="393" spans="2:65" s="1" customFormat="1" ht="16.5" customHeight="1">
      <c r="B393" s="34"/>
      <c r="C393" s="178" t="s">
        <v>578</v>
      </c>
      <c r="D393" s="178" t="s">
        <v>128</v>
      </c>
      <c r="E393" s="179" t="s">
        <v>579</v>
      </c>
      <c r="F393" s="180" t="s">
        <v>580</v>
      </c>
      <c r="G393" s="181" t="s">
        <v>131</v>
      </c>
      <c r="H393" s="182">
        <v>3390</v>
      </c>
      <c r="I393" s="183"/>
      <c r="J393" s="184">
        <f>ROUND(I393*H393,2)</f>
        <v>0</v>
      </c>
      <c r="K393" s="180" t="s">
        <v>132</v>
      </c>
      <c r="L393" s="38"/>
      <c r="M393" s="185" t="s">
        <v>32</v>
      </c>
      <c r="N393" s="186" t="s">
        <v>50</v>
      </c>
      <c r="O393" s="63"/>
      <c r="P393" s="187">
        <f>O393*H393</f>
        <v>0</v>
      </c>
      <c r="Q393" s="187">
        <v>0.00036</v>
      </c>
      <c r="R393" s="187">
        <f>Q393*H393</f>
        <v>1.2204000000000002</v>
      </c>
      <c r="S393" s="187">
        <v>0</v>
      </c>
      <c r="T393" s="188">
        <f>S393*H393</f>
        <v>0</v>
      </c>
      <c r="AR393" s="189" t="s">
        <v>247</v>
      </c>
      <c r="AT393" s="189" t="s">
        <v>128</v>
      </c>
      <c r="AU393" s="189" t="s">
        <v>86</v>
      </c>
      <c r="AY393" s="16" t="s">
        <v>126</v>
      </c>
      <c r="BE393" s="190">
        <f>IF(N393="základní",J393,0)</f>
        <v>0</v>
      </c>
      <c r="BF393" s="190">
        <f>IF(N393="snížená",J393,0)</f>
        <v>0</v>
      </c>
      <c r="BG393" s="190">
        <f>IF(N393="zákl. přenesená",J393,0)</f>
        <v>0</v>
      </c>
      <c r="BH393" s="190">
        <f>IF(N393="sníž. přenesená",J393,0)</f>
        <v>0</v>
      </c>
      <c r="BI393" s="190">
        <f>IF(N393="nulová",J393,0)</f>
        <v>0</v>
      </c>
      <c r="BJ393" s="16" t="s">
        <v>84</v>
      </c>
      <c r="BK393" s="190">
        <f>ROUND(I393*H393,2)</f>
        <v>0</v>
      </c>
      <c r="BL393" s="16" t="s">
        <v>247</v>
      </c>
      <c r="BM393" s="189" t="s">
        <v>581</v>
      </c>
    </row>
    <row r="394" spans="2:47" s="1" customFormat="1" ht="19.5">
      <c r="B394" s="34"/>
      <c r="C394" s="35"/>
      <c r="D394" s="191" t="s">
        <v>135</v>
      </c>
      <c r="E394" s="35"/>
      <c r="F394" s="192" t="s">
        <v>582</v>
      </c>
      <c r="G394" s="35"/>
      <c r="H394" s="35"/>
      <c r="I394" s="102"/>
      <c r="J394" s="35"/>
      <c r="K394" s="35"/>
      <c r="L394" s="38"/>
      <c r="M394" s="193"/>
      <c r="N394" s="63"/>
      <c r="O394" s="63"/>
      <c r="P394" s="63"/>
      <c r="Q394" s="63"/>
      <c r="R394" s="63"/>
      <c r="S394" s="63"/>
      <c r="T394" s="64"/>
      <c r="AT394" s="16" t="s">
        <v>135</v>
      </c>
      <c r="AU394" s="16" t="s">
        <v>86</v>
      </c>
    </row>
    <row r="395" spans="2:51" s="12" customFormat="1" ht="11.25">
      <c r="B395" s="195"/>
      <c r="C395" s="196"/>
      <c r="D395" s="191" t="s">
        <v>139</v>
      </c>
      <c r="E395" s="197" t="s">
        <v>32</v>
      </c>
      <c r="F395" s="198" t="s">
        <v>583</v>
      </c>
      <c r="G395" s="196"/>
      <c r="H395" s="199">
        <v>2630</v>
      </c>
      <c r="I395" s="200"/>
      <c r="J395" s="196"/>
      <c r="K395" s="196"/>
      <c r="L395" s="201"/>
      <c r="M395" s="202"/>
      <c r="N395" s="203"/>
      <c r="O395" s="203"/>
      <c r="P395" s="203"/>
      <c r="Q395" s="203"/>
      <c r="R395" s="203"/>
      <c r="S395" s="203"/>
      <c r="T395" s="204"/>
      <c r="AT395" s="205" t="s">
        <v>139</v>
      </c>
      <c r="AU395" s="205" t="s">
        <v>86</v>
      </c>
      <c r="AV395" s="12" t="s">
        <v>86</v>
      </c>
      <c r="AW395" s="12" t="s">
        <v>39</v>
      </c>
      <c r="AX395" s="12" t="s">
        <v>79</v>
      </c>
      <c r="AY395" s="205" t="s">
        <v>126</v>
      </c>
    </row>
    <row r="396" spans="2:51" s="12" customFormat="1" ht="11.25">
      <c r="B396" s="195"/>
      <c r="C396" s="196"/>
      <c r="D396" s="191" t="s">
        <v>139</v>
      </c>
      <c r="E396" s="197" t="s">
        <v>32</v>
      </c>
      <c r="F396" s="198" t="s">
        <v>584</v>
      </c>
      <c r="G396" s="196"/>
      <c r="H396" s="199">
        <v>550</v>
      </c>
      <c r="I396" s="200"/>
      <c r="J396" s="196"/>
      <c r="K396" s="196"/>
      <c r="L396" s="201"/>
      <c r="M396" s="202"/>
      <c r="N396" s="203"/>
      <c r="O396" s="203"/>
      <c r="P396" s="203"/>
      <c r="Q396" s="203"/>
      <c r="R396" s="203"/>
      <c r="S396" s="203"/>
      <c r="T396" s="204"/>
      <c r="AT396" s="205" t="s">
        <v>139</v>
      </c>
      <c r="AU396" s="205" t="s">
        <v>86</v>
      </c>
      <c r="AV396" s="12" t="s">
        <v>86</v>
      </c>
      <c r="AW396" s="12" t="s">
        <v>39</v>
      </c>
      <c r="AX396" s="12" t="s">
        <v>79</v>
      </c>
      <c r="AY396" s="205" t="s">
        <v>126</v>
      </c>
    </row>
    <row r="397" spans="2:51" s="12" customFormat="1" ht="11.25">
      <c r="B397" s="195"/>
      <c r="C397" s="196"/>
      <c r="D397" s="191" t="s">
        <v>139</v>
      </c>
      <c r="E397" s="197" t="s">
        <v>32</v>
      </c>
      <c r="F397" s="198" t="s">
        <v>585</v>
      </c>
      <c r="G397" s="196"/>
      <c r="H397" s="199">
        <v>210</v>
      </c>
      <c r="I397" s="200"/>
      <c r="J397" s="196"/>
      <c r="K397" s="196"/>
      <c r="L397" s="201"/>
      <c r="M397" s="202"/>
      <c r="N397" s="203"/>
      <c r="O397" s="203"/>
      <c r="P397" s="203"/>
      <c r="Q397" s="203"/>
      <c r="R397" s="203"/>
      <c r="S397" s="203"/>
      <c r="T397" s="204"/>
      <c r="AT397" s="205" t="s">
        <v>139</v>
      </c>
      <c r="AU397" s="205" t="s">
        <v>86</v>
      </c>
      <c r="AV397" s="12" t="s">
        <v>86</v>
      </c>
      <c r="AW397" s="12" t="s">
        <v>39</v>
      </c>
      <c r="AX397" s="12" t="s">
        <v>79</v>
      </c>
      <c r="AY397" s="205" t="s">
        <v>126</v>
      </c>
    </row>
    <row r="398" spans="2:65" s="1" customFormat="1" ht="16.5" customHeight="1">
      <c r="B398" s="34"/>
      <c r="C398" s="178" t="s">
        <v>586</v>
      </c>
      <c r="D398" s="178" t="s">
        <v>128</v>
      </c>
      <c r="E398" s="179" t="s">
        <v>587</v>
      </c>
      <c r="F398" s="180" t="s">
        <v>588</v>
      </c>
      <c r="G398" s="181" t="s">
        <v>131</v>
      </c>
      <c r="H398" s="182">
        <v>2696</v>
      </c>
      <c r="I398" s="183"/>
      <c r="J398" s="184">
        <f>ROUND(I398*H398,2)</f>
        <v>0</v>
      </c>
      <c r="K398" s="180" t="s">
        <v>132</v>
      </c>
      <c r="L398" s="38"/>
      <c r="M398" s="185" t="s">
        <v>32</v>
      </c>
      <c r="N398" s="186" t="s">
        <v>50</v>
      </c>
      <c r="O398" s="63"/>
      <c r="P398" s="187">
        <f>O398*H398</f>
        <v>0</v>
      </c>
      <c r="Q398" s="187">
        <v>0.00046</v>
      </c>
      <c r="R398" s="187">
        <f>Q398*H398</f>
        <v>1.24016</v>
      </c>
      <c r="S398" s="187">
        <v>0</v>
      </c>
      <c r="T398" s="188">
        <f>S398*H398</f>
        <v>0</v>
      </c>
      <c r="AR398" s="189" t="s">
        <v>247</v>
      </c>
      <c r="AT398" s="189" t="s">
        <v>128</v>
      </c>
      <c r="AU398" s="189" t="s">
        <v>86</v>
      </c>
      <c r="AY398" s="16" t="s">
        <v>126</v>
      </c>
      <c r="BE398" s="190">
        <f>IF(N398="základní",J398,0)</f>
        <v>0</v>
      </c>
      <c r="BF398" s="190">
        <f>IF(N398="snížená",J398,0)</f>
        <v>0</v>
      </c>
      <c r="BG398" s="190">
        <f>IF(N398="zákl. přenesená",J398,0)</f>
        <v>0</v>
      </c>
      <c r="BH398" s="190">
        <f>IF(N398="sníž. přenesená",J398,0)</f>
        <v>0</v>
      </c>
      <c r="BI398" s="190">
        <f>IF(N398="nulová",J398,0)</f>
        <v>0</v>
      </c>
      <c r="BJ398" s="16" t="s">
        <v>84</v>
      </c>
      <c r="BK398" s="190">
        <f>ROUND(I398*H398,2)</f>
        <v>0</v>
      </c>
      <c r="BL398" s="16" t="s">
        <v>247</v>
      </c>
      <c r="BM398" s="189" t="s">
        <v>589</v>
      </c>
    </row>
    <row r="399" spans="2:47" s="1" customFormat="1" ht="19.5">
      <c r="B399" s="34"/>
      <c r="C399" s="35"/>
      <c r="D399" s="191" t="s">
        <v>135</v>
      </c>
      <c r="E399" s="35"/>
      <c r="F399" s="192" t="s">
        <v>590</v>
      </c>
      <c r="G399" s="35"/>
      <c r="H399" s="35"/>
      <c r="I399" s="102"/>
      <c r="J399" s="35"/>
      <c r="K399" s="35"/>
      <c r="L399" s="38"/>
      <c r="M399" s="193"/>
      <c r="N399" s="63"/>
      <c r="O399" s="63"/>
      <c r="P399" s="63"/>
      <c r="Q399" s="63"/>
      <c r="R399" s="63"/>
      <c r="S399" s="63"/>
      <c r="T399" s="64"/>
      <c r="AT399" s="16" t="s">
        <v>135</v>
      </c>
      <c r="AU399" s="16" t="s">
        <v>86</v>
      </c>
    </row>
    <row r="400" spans="2:51" s="12" customFormat="1" ht="11.25">
      <c r="B400" s="195"/>
      <c r="C400" s="196"/>
      <c r="D400" s="191" t="s">
        <v>139</v>
      </c>
      <c r="E400" s="197" t="s">
        <v>32</v>
      </c>
      <c r="F400" s="198" t="s">
        <v>591</v>
      </c>
      <c r="G400" s="196"/>
      <c r="H400" s="199">
        <v>2696</v>
      </c>
      <c r="I400" s="200"/>
      <c r="J400" s="196"/>
      <c r="K400" s="196"/>
      <c r="L400" s="201"/>
      <c r="M400" s="202"/>
      <c r="N400" s="203"/>
      <c r="O400" s="203"/>
      <c r="P400" s="203"/>
      <c r="Q400" s="203"/>
      <c r="R400" s="203"/>
      <c r="S400" s="203"/>
      <c r="T400" s="204"/>
      <c r="AT400" s="205" t="s">
        <v>139</v>
      </c>
      <c r="AU400" s="205" t="s">
        <v>86</v>
      </c>
      <c r="AV400" s="12" t="s">
        <v>86</v>
      </c>
      <c r="AW400" s="12" t="s">
        <v>39</v>
      </c>
      <c r="AX400" s="12" t="s">
        <v>79</v>
      </c>
      <c r="AY400" s="205" t="s">
        <v>126</v>
      </c>
    </row>
    <row r="401" spans="2:65" s="1" customFormat="1" ht="16.5" customHeight="1">
      <c r="B401" s="34"/>
      <c r="C401" s="178" t="s">
        <v>592</v>
      </c>
      <c r="D401" s="178" t="s">
        <v>128</v>
      </c>
      <c r="E401" s="179" t="s">
        <v>593</v>
      </c>
      <c r="F401" s="180" t="s">
        <v>594</v>
      </c>
      <c r="G401" s="181" t="s">
        <v>131</v>
      </c>
      <c r="H401" s="182">
        <v>400</v>
      </c>
      <c r="I401" s="183"/>
      <c r="J401" s="184">
        <f>ROUND(I401*H401,2)</f>
        <v>0</v>
      </c>
      <c r="K401" s="180" t="s">
        <v>132</v>
      </c>
      <c r="L401" s="38"/>
      <c r="M401" s="185" t="s">
        <v>32</v>
      </c>
      <c r="N401" s="186" t="s">
        <v>50</v>
      </c>
      <c r="O401" s="63"/>
      <c r="P401" s="187">
        <f>O401*H401</f>
        <v>0</v>
      </c>
      <c r="Q401" s="187">
        <v>0.00033</v>
      </c>
      <c r="R401" s="187">
        <f>Q401*H401</f>
        <v>0.132</v>
      </c>
      <c r="S401" s="187">
        <v>0</v>
      </c>
      <c r="T401" s="188">
        <f>S401*H401</f>
        <v>0</v>
      </c>
      <c r="AR401" s="189" t="s">
        <v>247</v>
      </c>
      <c r="AT401" s="189" t="s">
        <v>128</v>
      </c>
      <c r="AU401" s="189" t="s">
        <v>86</v>
      </c>
      <c r="AY401" s="16" t="s">
        <v>126</v>
      </c>
      <c r="BE401" s="190">
        <f>IF(N401="základní",J401,0)</f>
        <v>0</v>
      </c>
      <c r="BF401" s="190">
        <f>IF(N401="snížená",J401,0)</f>
        <v>0</v>
      </c>
      <c r="BG401" s="190">
        <f>IF(N401="zákl. přenesená",J401,0)</f>
        <v>0</v>
      </c>
      <c r="BH401" s="190">
        <f>IF(N401="sníž. přenesená",J401,0)</f>
        <v>0</v>
      </c>
      <c r="BI401" s="190">
        <f>IF(N401="nulová",J401,0)</f>
        <v>0</v>
      </c>
      <c r="BJ401" s="16" t="s">
        <v>84</v>
      </c>
      <c r="BK401" s="190">
        <f>ROUND(I401*H401,2)</f>
        <v>0</v>
      </c>
      <c r="BL401" s="16" t="s">
        <v>247</v>
      </c>
      <c r="BM401" s="189" t="s">
        <v>595</v>
      </c>
    </row>
    <row r="402" spans="2:47" s="1" customFormat="1" ht="19.5">
      <c r="B402" s="34"/>
      <c r="C402" s="35"/>
      <c r="D402" s="191" t="s">
        <v>135</v>
      </c>
      <c r="E402" s="35"/>
      <c r="F402" s="192" t="s">
        <v>596</v>
      </c>
      <c r="G402" s="35"/>
      <c r="H402" s="35"/>
      <c r="I402" s="102"/>
      <c r="J402" s="35"/>
      <c r="K402" s="35"/>
      <c r="L402" s="38"/>
      <c r="M402" s="193"/>
      <c r="N402" s="63"/>
      <c r="O402" s="63"/>
      <c r="P402" s="63"/>
      <c r="Q402" s="63"/>
      <c r="R402" s="63"/>
      <c r="S402" s="63"/>
      <c r="T402" s="64"/>
      <c r="AT402" s="16" t="s">
        <v>135</v>
      </c>
      <c r="AU402" s="16" t="s">
        <v>86</v>
      </c>
    </row>
    <row r="403" spans="2:51" s="12" customFormat="1" ht="11.25">
      <c r="B403" s="195"/>
      <c r="C403" s="196"/>
      <c r="D403" s="191" t="s">
        <v>139</v>
      </c>
      <c r="E403" s="197" t="s">
        <v>32</v>
      </c>
      <c r="F403" s="198" t="s">
        <v>597</v>
      </c>
      <c r="G403" s="196"/>
      <c r="H403" s="199">
        <v>400</v>
      </c>
      <c r="I403" s="200"/>
      <c r="J403" s="196"/>
      <c r="K403" s="196"/>
      <c r="L403" s="201"/>
      <c r="M403" s="202"/>
      <c r="N403" s="203"/>
      <c r="O403" s="203"/>
      <c r="P403" s="203"/>
      <c r="Q403" s="203"/>
      <c r="R403" s="203"/>
      <c r="S403" s="203"/>
      <c r="T403" s="204"/>
      <c r="AT403" s="205" t="s">
        <v>139</v>
      </c>
      <c r="AU403" s="205" t="s">
        <v>86</v>
      </c>
      <c r="AV403" s="12" t="s">
        <v>86</v>
      </c>
      <c r="AW403" s="12" t="s">
        <v>39</v>
      </c>
      <c r="AX403" s="12" t="s">
        <v>79</v>
      </c>
      <c r="AY403" s="205" t="s">
        <v>126</v>
      </c>
    </row>
    <row r="404" spans="2:63" s="11" customFormat="1" ht="25.9" customHeight="1">
      <c r="B404" s="162"/>
      <c r="C404" s="163"/>
      <c r="D404" s="164" t="s">
        <v>78</v>
      </c>
      <c r="E404" s="165" t="s">
        <v>598</v>
      </c>
      <c r="F404" s="165" t="s">
        <v>599</v>
      </c>
      <c r="G404" s="163"/>
      <c r="H404" s="163"/>
      <c r="I404" s="166"/>
      <c r="J404" s="167">
        <f>BK404</f>
        <v>0</v>
      </c>
      <c r="K404" s="163"/>
      <c r="L404" s="168"/>
      <c r="M404" s="169"/>
      <c r="N404" s="170"/>
      <c r="O404" s="170"/>
      <c r="P404" s="171">
        <f>SUM(P405:P413)</f>
        <v>0</v>
      </c>
      <c r="Q404" s="170"/>
      <c r="R404" s="171">
        <f>SUM(R405:R413)</f>
        <v>0</v>
      </c>
      <c r="S404" s="170"/>
      <c r="T404" s="172">
        <f>SUM(T405:T413)</f>
        <v>0</v>
      </c>
      <c r="AR404" s="173" t="s">
        <v>133</v>
      </c>
      <c r="AT404" s="174" t="s">
        <v>78</v>
      </c>
      <c r="AU404" s="174" t="s">
        <v>79</v>
      </c>
      <c r="AY404" s="173" t="s">
        <v>126</v>
      </c>
      <c r="BK404" s="175">
        <f>SUM(BK405:BK413)</f>
        <v>0</v>
      </c>
    </row>
    <row r="405" spans="2:65" s="1" customFormat="1" ht="16.5" customHeight="1">
      <c r="B405" s="34"/>
      <c r="C405" s="178" t="s">
        <v>600</v>
      </c>
      <c r="D405" s="178" t="s">
        <v>128</v>
      </c>
      <c r="E405" s="179" t="s">
        <v>601</v>
      </c>
      <c r="F405" s="180" t="s">
        <v>602</v>
      </c>
      <c r="G405" s="181" t="s">
        <v>603</v>
      </c>
      <c r="H405" s="182">
        <v>20</v>
      </c>
      <c r="I405" s="183"/>
      <c r="J405" s="184">
        <f>ROUND(I405*H405,2)</f>
        <v>0</v>
      </c>
      <c r="K405" s="180" t="s">
        <v>132</v>
      </c>
      <c r="L405" s="38"/>
      <c r="M405" s="185" t="s">
        <v>32</v>
      </c>
      <c r="N405" s="186" t="s">
        <v>50</v>
      </c>
      <c r="O405" s="63"/>
      <c r="P405" s="187">
        <f>O405*H405</f>
        <v>0</v>
      </c>
      <c r="Q405" s="187">
        <v>0</v>
      </c>
      <c r="R405" s="187">
        <f>Q405*H405</f>
        <v>0</v>
      </c>
      <c r="S405" s="187">
        <v>0</v>
      </c>
      <c r="T405" s="188">
        <f>S405*H405</f>
        <v>0</v>
      </c>
      <c r="AR405" s="189" t="s">
        <v>604</v>
      </c>
      <c r="AT405" s="189" t="s">
        <v>128</v>
      </c>
      <c r="AU405" s="189" t="s">
        <v>84</v>
      </c>
      <c r="AY405" s="16" t="s">
        <v>126</v>
      </c>
      <c r="BE405" s="190">
        <f>IF(N405="základní",J405,0)</f>
        <v>0</v>
      </c>
      <c r="BF405" s="190">
        <f>IF(N405="snížená",J405,0)</f>
        <v>0</v>
      </c>
      <c r="BG405" s="190">
        <f>IF(N405="zákl. přenesená",J405,0)</f>
        <v>0</v>
      </c>
      <c r="BH405" s="190">
        <f>IF(N405="sníž. přenesená",J405,0)</f>
        <v>0</v>
      </c>
      <c r="BI405" s="190">
        <f>IF(N405="nulová",J405,0)</f>
        <v>0</v>
      </c>
      <c r="BJ405" s="16" t="s">
        <v>84</v>
      </c>
      <c r="BK405" s="190">
        <f>ROUND(I405*H405,2)</f>
        <v>0</v>
      </c>
      <c r="BL405" s="16" t="s">
        <v>604</v>
      </c>
      <c r="BM405" s="189" t="s">
        <v>605</v>
      </c>
    </row>
    <row r="406" spans="2:47" s="1" customFormat="1" ht="11.25">
      <c r="B406" s="34"/>
      <c r="C406" s="35"/>
      <c r="D406" s="191" t="s">
        <v>135</v>
      </c>
      <c r="E406" s="35"/>
      <c r="F406" s="192" t="s">
        <v>606</v>
      </c>
      <c r="G406" s="35"/>
      <c r="H406" s="35"/>
      <c r="I406" s="102"/>
      <c r="J406" s="35"/>
      <c r="K406" s="35"/>
      <c r="L406" s="38"/>
      <c r="M406" s="193"/>
      <c r="N406" s="63"/>
      <c r="O406" s="63"/>
      <c r="P406" s="63"/>
      <c r="Q406" s="63"/>
      <c r="R406" s="63"/>
      <c r="S406" s="63"/>
      <c r="T406" s="64"/>
      <c r="AT406" s="16" t="s">
        <v>135</v>
      </c>
      <c r="AU406" s="16" t="s">
        <v>84</v>
      </c>
    </row>
    <row r="407" spans="2:51" s="12" customFormat="1" ht="11.25">
      <c r="B407" s="195"/>
      <c r="C407" s="196"/>
      <c r="D407" s="191" t="s">
        <v>139</v>
      </c>
      <c r="E407" s="197" t="s">
        <v>32</v>
      </c>
      <c r="F407" s="198" t="s">
        <v>607</v>
      </c>
      <c r="G407" s="196"/>
      <c r="H407" s="199">
        <v>20</v>
      </c>
      <c r="I407" s="200"/>
      <c r="J407" s="196"/>
      <c r="K407" s="196"/>
      <c r="L407" s="201"/>
      <c r="M407" s="202"/>
      <c r="N407" s="203"/>
      <c r="O407" s="203"/>
      <c r="P407" s="203"/>
      <c r="Q407" s="203"/>
      <c r="R407" s="203"/>
      <c r="S407" s="203"/>
      <c r="T407" s="204"/>
      <c r="AT407" s="205" t="s">
        <v>139</v>
      </c>
      <c r="AU407" s="205" t="s">
        <v>84</v>
      </c>
      <c r="AV407" s="12" t="s">
        <v>86</v>
      </c>
      <c r="AW407" s="12" t="s">
        <v>39</v>
      </c>
      <c r="AX407" s="12" t="s">
        <v>79</v>
      </c>
      <c r="AY407" s="205" t="s">
        <v>126</v>
      </c>
    </row>
    <row r="408" spans="2:65" s="1" customFormat="1" ht="16.5" customHeight="1">
      <c r="B408" s="34"/>
      <c r="C408" s="178" t="s">
        <v>608</v>
      </c>
      <c r="D408" s="178" t="s">
        <v>128</v>
      </c>
      <c r="E408" s="179" t="s">
        <v>609</v>
      </c>
      <c r="F408" s="180" t="s">
        <v>610</v>
      </c>
      <c r="G408" s="181" t="s">
        <v>603</v>
      </c>
      <c r="H408" s="182">
        <v>250</v>
      </c>
      <c r="I408" s="183"/>
      <c r="J408" s="184">
        <f>ROUND(I408*H408,2)</f>
        <v>0</v>
      </c>
      <c r="K408" s="180" t="s">
        <v>132</v>
      </c>
      <c r="L408" s="38"/>
      <c r="M408" s="185" t="s">
        <v>32</v>
      </c>
      <c r="N408" s="186" t="s">
        <v>50</v>
      </c>
      <c r="O408" s="63"/>
      <c r="P408" s="187">
        <f>O408*H408</f>
        <v>0</v>
      </c>
      <c r="Q408" s="187">
        <v>0</v>
      </c>
      <c r="R408" s="187">
        <f>Q408*H408</f>
        <v>0</v>
      </c>
      <c r="S408" s="187">
        <v>0</v>
      </c>
      <c r="T408" s="188">
        <f>S408*H408</f>
        <v>0</v>
      </c>
      <c r="AR408" s="189" t="s">
        <v>604</v>
      </c>
      <c r="AT408" s="189" t="s">
        <v>128</v>
      </c>
      <c r="AU408" s="189" t="s">
        <v>84</v>
      </c>
      <c r="AY408" s="16" t="s">
        <v>126</v>
      </c>
      <c r="BE408" s="190">
        <f>IF(N408="základní",J408,0)</f>
        <v>0</v>
      </c>
      <c r="BF408" s="190">
        <f>IF(N408="snížená",J408,0)</f>
        <v>0</v>
      </c>
      <c r="BG408" s="190">
        <f>IF(N408="zákl. přenesená",J408,0)</f>
        <v>0</v>
      </c>
      <c r="BH408" s="190">
        <f>IF(N408="sníž. přenesená",J408,0)</f>
        <v>0</v>
      </c>
      <c r="BI408" s="190">
        <f>IF(N408="nulová",J408,0)</f>
        <v>0</v>
      </c>
      <c r="BJ408" s="16" t="s">
        <v>84</v>
      </c>
      <c r="BK408" s="190">
        <f>ROUND(I408*H408,2)</f>
        <v>0</v>
      </c>
      <c r="BL408" s="16" t="s">
        <v>604</v>
      </c>
      <c r="BM408" s="189" t="s">
        <v>611</v>
      </c>
    </row>
    <row r="409" spans="2:47" s="1" customFormat="1" ht="11.25">
      <c r="B409" s="34"/>
      <c r="C409" s="35"/>
      <c r="D409" s="191" t="s">
        <v>135</v>
      </c>
      <c r="E409" s="35"/>
      <c r="F409" s="192" t="s">
        <v>612</v>
      </c>
      <c r="G409" s="35"/>
      <c r="H409" s="35"/>
      <c r="I409" s="102"/>
      <c r="J409" s="35"/>
      <c r="K409" s="35"/>
      <c r="L409" s="38"/>
      <c r="M409" s="193"/>
      <c r="N409" s="63"/>
      <c r="O409" s="63"/>
      <c r="P409" s="63"/>
      <c r="Q409" s="63"/>
      <c r="R409" s="63"/>
      <c r="S409" s="63"/>
      <c r="T409" s="64"/>
      <c r="AT409" s="16" t="s">
        <v>135</v>
      </c>
      <c r="AU409" s="16" t="s">
        <v>84</v>
      </c>
    </row>
    <row r="410" spans="2:51" s="12" customFormat="1" ht="11.25">
      <c r="B410" s="195"/>
      <c r="C410" s="196"/>
      <c r="D410" s="191" t="s">
        <v>139</v>
      </c>
      <c r="E410" s="197" t="s">
        <v>32</v>
      </c>
      <c r="F410" s="198" t="s">
        <v>613</v>
      </c>
      <c r="G410" s="196"/>
      <c r="H410" s="199">
        <v>250</v>
      </c>
      <c r="I410" s="200"/>
      <c r="J410" s="196"/>
      <c r="K410" s="196"/>
      <c r="L410" s="201"/>
      <c r="M410" s="202"/>
      <c r="N410" s="203"/>
      <c r="O410" s="203"/>
      <c r="P410" s="203"/>
      <c r="Q410" s="203"/>
      <c r="R410" s="203"/>
      <c r="S410" s="203"/>
      <c r="T410" s="204"/>
      <c r="AT410" s="205" t="s">
        <v>139</v>
      </c>
      <c r="AU410" s="205" t="s">
        <v>84</v>
      </c>
      <c r="AV410" s="12" t="s">
        <v>86</v>
      </c>
      <c r="AW410" s="12" t="s">
        <v>39</v>
      </c>
      <c r="AX410" s="12" t="s">
        <v>79</v>
      </c>
      <c r="AY410" s="205" t="s">
        <v>126</v>
      </c>
    </row>
    <row r="411" spans="2:65" s="1" customFormat="1" ht="16.5" customHeight="1">
      <c r="B411" s="34"/>
      <c r="C411" s="178" t="s">
        <v>614</v>
      </c>
      <c r="D411" s="178" t="s">
        <v>128</v>
      </c>
      <c r="E411" s="179" t="s">
        <v>615</v>
      </c>
      <c r="F411" s="180" t="s">
        <v>616</v>
      </c>
      <c r="G411" s="181" t="s">
        <v>603</v>
      </c>
      <c r="H411" s="182">
        <v>30</v>
      </c>
      <c r="I411" s="183"/>
      <c r="J411" s="184">
        <f>ROUND(I411*H411,2)</f>
        <v>0</v>
      </c>
      <c r="K411" s="180" t="s">
        <v>132</v>
      </c>
      <c r="L411" s="38"/>
      <c r="M411" s="185" t="s">
        <v>32</v>
      </c>
      <c r="N411" s="186" t="s">
        <v>50</v>
      </c>
      <c r="O411" s="63"/>
      <c r="P411" s="187">
        <f>O411*H411</f>
        <v>0</v>
      </c>
      <c r="Q411" s="187">
        <v>0</v>
      </c>
      <c r="R411" s="187">
        <f>Q411*H411</f>
        <v>0</v>
      </c>
      <c r="S411" s="187">
        <v>0</v>
      </c>
      <c r="T411" s="188">
        <f>S411*H411</f>
        <v>0</v>
      </c>
      <c r="AR411" s="189" t="s">
        <v>604</v>
      </c>
      <c r="AT411" s="189" t="s">
        <v>128</v>
      </c>
      <c r="AU411" s="189" t="s">
        <v>84</v>
      </c>
      <c r="AY411" s="16" t="s">
        <v>126</v>
      </c>
      <c r="BE411" s="190">
        <f>IF(N411="základní",J411,0)</f>
        <v>0</v>
      </c>
      <c r="BF411" s="190">
        <f>IF(N411="snížená",J411,0)</f>
        <v>0</v>
      </c>
      <c r="BG411" s="190">
        <f>IF(N411="zákl. přenesená",J411,0)</f>
        <v>0</v>
      </c>
      <c r="BH411" s="190">
        <f>IF(N411="sníž. přenesená",J411,0)</f>
        <v>0</v>
      </c>
      <c r="BI411" s="190">
        <f>IF(N411="nulová",J411,0)</f>
        <v>0</v>
      </c>
      <c r="BJ411" s="16" t="s">
        <v>84</v>
      </c>
      <c r="BK411" s="190">
        <f>ROUND(I411*H411,2)</f>
        <v>0</v>
      </c>
      <c r="BL411" s="16" t="s">
        <v>604</v>
      </c>
      <c r="BM411" s="189" t="s">
        <v>617</v>
      </c>
    </row>
    <row r="412" spans="2:47" s="1" customFormat="1" ht="11.25">
      <c r="B412" s="34"/>
      <c r="C412" s="35"/>
      <c r="D412" s="191" t="s">
        <v>135</v>
      </c>
      <c r="E412" s="35"/>
      <c r="F412" s="192" t="s">
        <v>618</v>
      </c>
      <c r="G412" s="35"/>
      <c r="H412" s="35"/>
      <c r="I412" s="102"/>
      <c r="J412" s="35"/>
      <c r="K412" s="35"/>
      <c r="L412" s="38"/>
      <c r="M412" s="193"/>
      <c r="N412" s="63"/>
      <c r="O412" s="63"/>
      <c r="P412" s="63"/>
      <c r="Q412" s="63"/>
      <c r="R412" s="63"/>
      <c r="S412" s="63"/>
      <c r="T412" s="64"/>
      <c r="AT412" s="16" t="s">
        <v>135</v>
      </c>
      <c r="AU412" s="16" t="s">
        <v>84</v>
      </c>
    </row>
    <row r="413" spans="2:51" s="12" customFormat="1" ht="11.25">
      <c r="B413" s="195"/>
      <c r="C413" s="196"/>
      <c r="D413" s="191" t="s">
        <v>139</v>
      </c>
      <c r="E413" s="197" t="s">
        <v>32</v>
      </c>
      <c r="F413" s="198" t="s">
        <v>619</v>
      </c>
      <c r="G413" s="196"/>
      <c r="H413" s="199">
        <v>30</v>
      </c>
      <c r="I413" s="200"/>
      <c r="J413" s="196"/>
      <c r="K413" s="196"/>
      <c r="L413" s="201"/>
      <c r="M413" s="202"/>
      <c r="N413" s="203"/>
      <c r="O413" s="203"/>
      <c r="P413" s="203"/>
      <c r="Q413" s="203"/>
      <c r="R413" s="203"/>
      <c r="S413" s="203"/>
      <c r="T413" s="204"/>
      <c r="AT413" s="205" t="s">
        <v>139</v>
      </c>
      <c r="AU413" s="205" t="s">
        <v>84</v>
      </c>
      <c r="AV413" s="12" t="s">
        <v>86</v>
      </c>
      <c r="AW413" s="12" t="s">
        <v>39</v>
      </c>
      <c r="AX413" s="12" t="s">
        <v>79</v>
      </c>
      <c r="AY413" s="205" t="s">
        <v>126</v>
      </c>
    </row>
    <row r="414" spans="2:63" s="11" customFormat="1" ht="25.9" customHeight="1">
      <c r="B414" s="162"/>
      <c r="C414" s="163"/>
      <c r="D414" s="164" t="s">
        <v>78</v>
      </c>
      <c r="E414" s="165" t="s">
        <v>620</v>
      </c>
      <c r="F414" s="165" t="s">
        <v>621</v>
      </c>
      <c r="G414" s="163"/>
      <c r="H414" s="163"/>
      <c r="I414" s="166"/>
      <c r="J414" s="167">
        <f>BK414</f>
        <v>0</v>
      </c>
      <c r="K414" s="163"/>
      <c r="L414" s="168"/>
      <c r="M414" s="169"/>
      <c r="N414" s="170"/>
      <c r="O414" s="170"/>
      <c r="P414" s="171">
        <f>P415+P419+P427</f>
        <v>0</v>
      </c>
      <c r="Q414" s="170"/>
      <c r="R414" s="171">
        <f>R415+R419+R427</f>
        <v>0</v>
      </c>
      <c r="S414" s="170"/>
      <c r="T414" s="172">
        <f>T415+T419+T427</f>
        <v>0</v>
      </c>
      <c r="AR414" s="173" t="s">
        <v>161</v>
      </c>
      <c r="AT414" s="174" t="s">
        <v>78</v>
      </c>
      <c r="AU414" s="174" t="s">
        <v>79</v>
      </c>
      <c r="AY414" s="173" t="s">
        <v>126</v>
      </c>
      <c r="BK414" s="175">
        <f>BK415+BK419+BK427</f>
        <v>0</v>
      </c>
    </row>
    <row r="415" spans="2:63" s="11" customFormat="1" ht="22.9" customHeight="1">
      <c r="B415" s="162"/>
      <c r="C415" s="163"/>
      <c r="D415" s="164" t="s">
        <v>78</v>
      </c>
      <c r="E415" s="176" t="s">
        <v>622</v>
      </c>
      <c r="F415" s="176" t="s">
        <v>623</v>
      </c>
      <c r="G415" s="163"/>
      <c r="H415" s="163"/>
      <c r="I415" s="166"/>
      <c r="J415" s="177">
        <f>BK415</f>
        <v>0</v>
      </c>
      <c r="K415" s="163"/>
      <c r="L415" s="168"/>
      <c r="M415" s="169"/>
      <c r="N415" s="170"/>
      <c r="O415" s="170"/>
      <c r="P415" s="171">
        <f>SUM(P416:P418)</f>
        <v>0</v>
      </c>
      <c r="Q415" s="170"/>
      <c r="R415" s="171">
        <f>SUM(R416:R418)</f>
        <v>0</v>
      </c>
      <c r="S415" s="170"/>
      <c r="T415" s="172">
        <f>SUM(T416:T418)</f>
        <v>0</v>
      </c>
      <c r="AR415" s="173" t="s">
        <v>161</v>
      </c>
      <c r="AT415" s="174" t="s">
        <v>78</v>
      </c>
      <c r="AU415" s="174" t="s">
        <v>84</v>
      </c>
      <c r="AY415" s="173" t="s">
        <v>126</v>
      </c>
      <c r="BK415" s="175">
        <f>SUM(BK416:BK418)</f>
        <v>0</v>
      </c>
    </row>
    <row r="416" spans="2:65" s="1" customFormat="1" ht="16.5" customHeight="1">
      <c r="B416" s="34"/>
      <c r="C416" s="178" t="s">
        <v>624</v>
      </c>
      <c r="D416" s="178" t="s">
        <v>128</v>
      </c>
      <c r="E416" s="179" t="s">
        <v>625</v>
      </c>
      <c r="F416" s="180" t="s">
        <v>626</v>
      </c>
      <c r="G416" s="181" t="s">
        <v>627</v>
      </c>
      <c r="H416" s="182">
        <v>1</v>
      </c>
      <c r="I416" s="183"/>
      <c r="J416" s="184">
        <f>ROUND(I416*H416,2)</f>
        <v>0</v>
      </c>
      <c r="K416" s="180" t="s">
        <v>132</v>
      </c>
      <c r="L416" s="38"/>
      <c r="M416" s="185" t="s">
        <v>32</v>
      </c>
      <c r="N416" s="186" t="s">
        <v>50</v>
      </c>
      <c r="O416" s="63"/>
      <c r="P416" s="187">
        <f>O416*H416</f>
        <v>0</v>
      </c>
      <c r="Q416" s="187">
        <v>0</v>
      </c>
      <c r="R416" s="187">
        <f>Q416*H416</f>
        <v>0</v>
      </c>
      <c r="S416" s="187">
        <v>0</v>
      </c>
      <c r="T416" s="188">
        <f>S416*H416</f>
        <v>0</v>
      </c>
      <c r="AR416" s="189" t="s">
        <v>628</v>
      </c>
      <c r="AT416" s="189" t="s">
        <v>128</v>
      </c>
      <c r="AU416" s="189" t="s">
        <v>86</v>
      </c>
      <c r="AY416" s="16" t="s">
        <v>126</v>
      </c>
      <c r="BE416" s="190">
        <f>IF(N416="základní",J416,0)</f>
        <v>0</v>
      </c>
      <c r="BF416" s="190">
        <f>IF(N416="snížená",J416,0)</f>
        <v>0</v>
      </c>
      <c r="BG416" s="190">
        <f>IF(N416="zákl. přenesená",J416,0)</f>
        <v>0</v>
      </c>
      <c r="BH416" s="190">
        <f>IF(N416="sníž. přenesená",J416,0)</f>
        <v>0</v>
      </c>
      <c r="BI416" s="190">
        <f>IF(N416="nulová",J416,0)</f>
        <v>0</v>
      </c>
      <c r="BJ416" s="16" t="s">
        <v>84</v>
      </c>
      <c r="BK416" s="190">
        <f>ROUND(I416*H416,2)</f>
        <v>0</v>
      </c>
      <c r="BL416" s="16" t="s">
        <v>628</v>
      </c>
      <c r="BM416" s="189" t="s">
        <v>629</v>
      </c>
    </row>
    <row r="417" spans="2:47" s="1" customFormat="1" ht="11.25">
      <c r="B417" s="34"/>
      <c r="C417" s="35"/>
      <c r="D417" s="191" t="s">
        <v>135</v>
      </c>
      <c r="E417" s="35"/>
      <c r="F417" s="192" t="s">
        <v>626</v>
      </c>
      <c r="G417" s="35"/>
      <c r="H417" s="35"/>
      <c r="I417" s="102"/>
      <c r="J417" s="35"/>
      <c r="K417" s="35"/>
      <c r="L417" s="38"/>
      <c r="M417" s="193"/>
      <c r="N417" s="63"/>
      <c r="O417" s="63"/>
      <c r="P417" s="63"/>
      <c r="Q417" s="63"/>
      <c r="R417" s="63"/>
      <c r="S417" s="63"/>
      <c r="T417" s="64"/>
      <c r="AT417" s="16" t="s">
        <v>135</v>
      </c>
      <c r="AU417" s="16" t="s">
        <v>86</v>
      </c>
    </row>
    <row r="418" spans="2:47" s="1" customFormat="1" ht="29.25">
      <c r="B418" s="34"/>
      <c r="C418" s="35"/>
      <c r="D418" s="191" t="s">
        <v>158</v>
      </c>
      <c r="E418" s="35"/>
      <c r="F418" s="194" t="s">
        <v>630</v>
      </c>
      <c r="G418" s="35"/>
      <c r="H418" s="35"/>
      <c r="I418" s="102"/>
      <c r="J418" s="35"/>
      <c r="K418" s="35"/>
      <c r="L418" s="38"/>
      <c r="M418" s="193"/>
      <c r="N418" s="63"/>
      <c r="O418" s="63"/>
      <c r="P418" s="63"/>
      <c r="Q418" s="63"/>
      <c r="R418" s="63"/>
      <c r="S418" s="63"/>
      <c r="T418" s="64"/>
      <c r="AT418" s="16" t="s">
        <v>158</v>
      </c>
      <c r="AU418" s="16" t="s">
        <v>86</v>
      </c>
    </row>
    <row r="419" spans="2:63" s="11" customFormat="1" ht="22.9" customHeight="1">
      <c r="B419" s="162"/>
      <c r="C419" s="163"/>
      <c r="D419" s="164" t="s">
        <v>78</v>
      </c>
      <c r="E419" s="176" t="s">
        <v>631</v>
      </c>
      <c r="F419" s="176" t="s">
        <v>632</v>
      </c>
      <c r="G419" s="163"/>
      <c r="H419" s="163"/>
      <c r="I419" s="166"/>
      <c r="J419" s="177">
        <f>BK419</f>
        <v>0</v>
      </c>
      <c r="K419" s="163"/>
      <c r="L419" s="168"/>
      <c r="M419" s="169"/>
      <c r="N419" s="170"/>
      <c r="O419" s="170"/>
      <c r="P419" s="171">
        <f>SUM(P420:P426)</f>
        <v>0</v>
      </c>
      <c r="Q419" s="170"/>
      <c r="R419" s="171">
        <f>SUM(R420:R426)</f>
        <v>0</v>
      </c>
      <c r="S419" s="170"/>
      <c r="T419" s="172">
        <f>SUM(T420:T426)</f>
        <v>0</v>
      </c>
      <c r="AR419" s="173" t="s">
        <v>161</v>
      </c>
      <c r="AT419" s="174" t="s">
        <v>78</v>
      </c>
      <c r="AU419" s="174" t="s">
        <v>84</v>
      </c>
      <c r="AY419" s="173" t="s">
        <v>126</v>
      </c>
      <c r="BK419" s="175">
        <f>SUM(BK420:BK426)</f>
        <v>0</v>
      </c>
    </row>
    <row r="420" spans="2:65" s="1" customFormat="1" ht="16.5" customHeight="1">
      <c r="B420" s="34"/>
      <c r="C420" s="178" t="s">
        <v>633</v>
      </c>
      <c r="D420" s="178" t="s">
        <v>128</v>
      </c>
      <c r="E420" s="179" t="s">
        <v>634</v>
      </c>
      <c r="F420" s="180" t="s">
        <v>632</v>
      </c>
      <c r="G420" s="181" t="s">
        <v>627</v>
      </c>
      <c r="H420" s="182">
        <v>1</v>
      </c>
      <c r="I420" s="183"/>
      <c r="J420" s="184">
        <f>ROUND(I420*H420,2)</f>
        <v>0</v>
      </c>
      <c r="K420" s="180" t="s">
        <v>132</v>
      </c>
      <c r="L420" s="38"/>
      <c r="M420" s="185" t="s">
        <v>32</v>
      </c>
      <c r="N420" s="186" t="s">
        <v>50</v>
      </c>
      <c r="O420" s="63"/>
      <c r="P420" s="187">
        <f>O420*H420</f>
        <v>0</v>
      </c>
      <c r="Q420" s="187">
        <v>0</v>
      </c>
      <c r="R420" s="187">
        <f>Q420*H420</f>
        <v>0</v>
      </c>
      <c r="S420" s="187">
        <v>0</v>
      </c>
      <c r="T420" s="188">
        <f>S420*H420</f>
        <v>0</v>
      </c>
      <c r="AR420" s="189" t="s">
        <v>628</v>
      </c>
      <c r="AT420" s="189" t="s">
        <v>128</v>
      </c>
      <c r="AU420" s="189" t="s">
        <v>86</v>
      </c>
      <c r="AY420" s="16" t="s">
        <v>126</v>
      </c>
      <c r="BE420" s="190">
        <f>IF(N420="základní",J420,0)</f>
        <v>0</v>
      </c>
      <c r="BF420" s="190">
        <f>IF(N420="snížená",J420,0)</f>
        <v>0</v>
      </c>
      <c r="BG420" s="190">
        <f>IF(N420="zákl. přenesená",J420,0)</f>
        <v>0</v>
      </c>
      <c r="BH420" s="190">
        <f>IF(N420="sníž. přenesená",J420,0)</f>
        <v>0</v>
      </c>
      <c r="BI420" s="190">
        <f>IF(N420="nulová",J420,0)</f>
        <v>0</v>
      </c>
      <c r="BJ420" s="16" t="s">
        <v>84</v>
      </c>
      <c r="BK420" s="190">
        <f>ROUND(I420*H420,2)</f>
        <v>0</v>
      </c>
      <c r="BL420" s="16" t="s">
        <v>628</v>
      </c>
      <c r="BM420" s="189" t="s">
        <v>635</v>
      </c>
    </row>
    <row r="421" spans="2:47" s="1" customFormat="1" ht="11.25">
      <c r="B421" s="34"/>
      <c r="C421" s="35"/>
      <c r="D421" s="191" t="s">
        <v>135</v>
      </c>
      <c r="E421" s="35"/>
      <c r="F421" s="192" t="s">
        <v>632</v>
      </c>
      <c r="G421" s="35"/>
      <c r="H421" s="35"/>
      <c r="I421" s="102"/>
      <c r="J421" s="35"/>
      <c r="K421" s="35"/>
      <c r="L421" s="38"/>
      <c r="M421" s="193"/>
      <c r="N421" s="63"/>
      <c r="O421" s="63"/>
      <c r="P421" s="63"/>
      <c r="Q421" s="63"/>
      <c r="R421" s="63"/>
      <c r="S421" s="63"/>
      <c r="T421" s="64"/>
      <c r="AT421" s="16" t="s">
        <v>135</v>
      </c>
      <c r="AU421" s="16" t="s">
        <v>86</v>
      </c>
    </row>
    <row r="422" spans="2:65" s="1" customFormat="1" ht="16.5" customHeight="1">
      <c r="B422" s="34"/>
      <c r="C422" s="178" t="s">
        <v>636</v>
      </c>
      <c r="D422" s="178" t="s">
        <v>128</v>
      </c>
      <c r="E422" s="179" t="s">
        <v>637</v>
      </c>
      <c r="F422" s="180" t="s">
        <v>638</v>
      </c>
      <c r="G422" s="181" t="s">
        <v>627</v>
      </c>
      <c r="H422" s="182">
        <v>1</v>
      </c>
      <c r="I422" s="183"/>
      <c r="J422" s="184">
        <f>ROUND(I422*H422,2)</f>
        <v>0</v>
      </c>
      <c r="K422" s="180" t="s">
        <v>132</v>
      </c>
      <c r="L422" s="38"/>
      <c r="M422" s="185" t="s">
        <v>32</v>
      </c>
      <c r="N422" s="186" t="s">
        <v>50</v>
      </c>
      <c r="O422" s="63"/>
      <c r="P422" s="187">
        <f>O422*H422</f>
        <v>0</v>
      </c>
      <c r="Q422" s="187">
        <v>0</v>
      </c>
      <c r="R422" s="187">
        <f>Q422*H422</f>
        <v>0</v>
      </c>
      <c r="S422" s="187">
        <v>0</v>
      </c>
      <c r="T422" s="188">
        <f>S422*H422</f>
        <v>0</v>
      </c>
      <c r="AR422" s="189" t="s">
        <v>628</v>
      </c>
      <c r="AT422" s="189" t="s">
        <v>128</v>
      </c>
      <c r="AU422" s="189" t="s">
        <v>86</v>
      </c>
      <c r="AY422" s="16" t="s">
        <v>126</v>
      </c>
      <c r="BE422" s="190">
        <f>IF(N422="základní",J422,0)</f>
        <v>0</v>
      </c>
      <c r="BF422" s="190">
        <f>IF(N422="snížená",J422,0)</f>
        <v>0</v>
      </c>
      <c r="BG422" s="190">
        <f>IF(N422="zákl. přenesená",J422,0)</f>
        <v>0</v>
      </c>
      <c r="BH422" s="190">
        <f>IF(N422="sníž. přenesená",J422,0)</f>
        <v>0</v>
      </c>
      <c r="BI422" s="190">
        <f>IF(N422="nulová",J422,0)</f>
        <v>0</v>
      </c>
      <c r="BJ422" s="16" t="s">
        <v>84</v>
      </c>
      <c r="BK422" s="190">
        <f>ROUND(I422*H422,2)</f>
        <v>0</v>
      </c>
      <c r="BL422" s="16" t="s">
        <v>628</v>
      </c>
      <c r="BM422" s="189" t="s">
        <v>639</v>
      </c>
    </row>
    <row r="423" spans="2:47" s="1" customFormat="1" ht="11.25">
      <c r="B423" s="34"/>
      <c r="C423" s="35"/>
      <c r="D423" s="191" t="s">
        <v>135</v>
      </c>
      <c r="E423" s="35"/>
      <c r="F423" s="192" t="s">
        <v>638</v>
      </c>
      <c r="G423" s="35"/>
      <c r="H423" s="35"/>
      <c r="I423" s="102"/>
      <c r="J423" s="35"/>
      <c r="K423" s="35"/>
      <c r="L423" s="38"/>
      <c r="M423" s="193"/>
      <c r="N423" s="63"/>
      <c r="O423" s="63"/>
      <c r="P423" s="63"/>
      <c r="Q423" s="63"/>
      <c r="R423" s="63"/>
      <c r="S423" s="63"/>
      <c r="T423" s="64"/>
      <c r="AT423" s="16" t="s">
        <v>135</v>
      </c>
      <c r="AU423" s="16" t="s">
        <v>86</v>
      </c>
    </row>
    <row r="424" spans="2:65" s="1" customFormat="1" ht="16.5" customHeight="1">
      <c r="B424" s="34"/>
      <c r="C424" s="178" t="s">
        <v>640</v>
      </c>
      <c r="D424" s="178" t="s">
        <v>128</v>
      </c>
      <c r="E424" s="179" t="s">
        <v>641</v>
      </c>
      <c r="F424" s="180" t="s">
        <v>642</v>
      </c>
      <c r="G424" s="181" t="s">
        <v>643</v>
      </c>
      <c r="H424" s="182">
        <v>12357</v>
      </c>
      <c r="I424" s="183"/>
      <c r="J424" s="184">
        <f>ROUND(I424*H424,2)</f>
        <v>0</v>
      </c>
      <c r="K424" s="180" t="s">
        <v>132</v>
      </c>
      <c r="L424" s="38"/>
      <c r="M424" s="185" t="s">
        <v>32</v>
      </c>
      <c r="N424" s="186" t="s">
        <v>50</v>
      </c>
      <c r="O424" s="63"/>
      <c r="P424" s="187">
        <f>O424*H424</f>
        <v>0</v>
      </c>
      <c r="Q424" s="187">
        <v>0</v>
      </c>
      <c r="R424" s="187">
        <f>Q424*H424</f>
        <v>0</v>
      </c>
      <c r="S424" s="187">
        <v>0</v>
      </c>
      <c r="T424" s="188">
        <f>S424*H424</f>
        <v>0</v>
      </c>
      <c r="AR424" s="189" t="s">
        <v>628</v>
      </c>
      <c r="AT424" s="189" t="s">
        <v>128</v>
      </c>
      <c r="AU424" s="189" t="s">
        <v>86</v>
      </c>
      <c r="AY424" s="16" t="s">
        <v>126</v>
      </c>
      <c r="BE424" s="190">
        <f>IF(N424="základní",J424,0)</f>
        <v>0</v>
      </c>
      <c r="BF424" s="190">
        <f>IF(N424="snížená",J424,0)</f>
        <v>0</v>
      </c>
      <c r="BG424" s="190">
        <f>IF(N424="zákl. přenesená",J424,0)</f>
        <v>0</v>
      </c>
      <c r="BH424" s="190">
        <f>IF(N424="sníž. přenesená",J424,0)</f>
        <v>0</v>
      </c>
      <c r="BI424" s="190">
        <f>IF(N424="nulová",J424,0)</f>
        <v>0</v>
      </c>
      <c r="BJ424" s="16" t="s">
        <v>84</v>
      </c>
      <c r="BK424" s="190">
        <f>ROUND(I424*H424,2)</f>
        <v>0</v>
      </c>
      <c r="BL424" s="16" t="s">
        <v>628</v>
      </c>
      <c r="BM424" s="189" t="s">
        <v>644</v>
      </c>
    </row>
    <row r="425" spans="2:47" s="1" customFormat="1" ht="11.25">
      <c r="B425" s="34"/>
      <c r="C425" s="35"/>
      <c r="D425" s="191" t="s">
        <v>135</v>
      </c>
      <c r="E425" s="35"/>
      <c r="F425" s="192" t="s">
        <v>642</v>
      </c>
      <c r="G425" s="35"/>
      <c r="H425" s="35"/>
      <c r="I425" s="102"/>
      <c r="J425" s="35"/>
      <c r="K425" s="35"/>
      <c r="L425" s="38"/>
      <c r="M425" s="193"/>
      <c r="N425" s="63"/>
      <c r="O425" s="63"/>
      <c r="P425" s="63"/>
      <c r="Q425" s="63"/>
      <c r="R425" s="63"/>
      <c r="S425" s="63"/>
      <c r="T425" s="64"/>
      <c r="AT425" s="16" t="s">
        <v>135</v>
      </c>
      <c r="AU425" s="16" t="s">
        <v>86</v>
      </c>
    </row>
    <row r="426" spans="2:51" s="12" customFormat="1" ht="11.25">
      <c r="B426" s="195"/>
      <c r="C426" s="196"/>
      <c r="D426" s="191" t="s">
        <v>139</v>
      </c>
      <c r="E426" s="197" t="s">
        <v>32</v>
      </c>
      <c r="F426" s="198" t="s">
        <v>645</v>
      </c>
      <c r="G426" s="196"/>
      <c r="H426" s="199">
        <v>12357</v>
      </c>
      <c r="I426" s="200"/>
      <c r="J426" s="196"/>
      <c r="K426" s="196"/>
      <c r="L426" s="201"/>
      <c r="M426" s="202"/>
      <c r="N426" s="203"/>
      <c r="O426" s="203"/>
      <c r="P426" s="203"/>
      <c r="Q426" s="203"/>
      <c r="R426" s="203"/>
      <c r="S426" s="203"/>
      <c r="T426" s="204"/>
      <c r="AT426" s="205" t="s">
        <v>139</v>
      </c>
      <c r="AU426" s="205" t="s">
        <v>86</v>
      </c>
      <c r="AV426" s="12" t="s">
        <v>86</v>
      </c>
      <c r="AW426" s="12" t="s">
        <v>39</v>
      </c>
      <c r="AX426" s="12" t="s">
        <v>79</v>
      </c>
      <c r="AY426" s="205" t="s">
        <v>126</v>
      </c>
    </row>
    <row r="427" spans="2:63" s="11" customFormat="1" ht="22.9" customHeight="1">
      <c r="B427" s="162"/>
      <c r="C427" s="163"/>
      <c r="D427" s="164" t="s">
        <v>78</v>
      </c>
      <c r="E427" s="176" t="s">
        <v>646</v>
      </c>
      <c r="F427" s="176" t="s">
        <v>647</v>
      </c>
      <c r="G427" s="163"/>
      <c r="H427" s="163"/>
      <c r="I427" s="166"/>
      <c r="J427" s="177">
        <f>BK427</f>
        <v>0</v>
      </c>
      <c r="K427" s="163"/>
      <c r="L427" s="168"/>
      <c r="M427" s="169"/>
      <c r="N427" s="170"/>
      <c r="O427" s="170"/>
      <c r="P427" s="171">
        <f>SUM(P428:P431)</f>
        <v>0</v>
      </c>
      <c r="Q427" s="170"/>
      <c r="R427" s="171">
        <f>SUM(R428:R431)</f>
        <v>0</v>
      </c>
      <c r="S427" s="170"/>
      <c r="T427" s="172">
        <f>SUM(T428:T431)</f>
        <v>0</v>
      </c>
      <c r="AR427" s="173" t="s">
        <v>161</v>
      </c>
      <c r="AT427" s="174" t="s">
        <v>78</v>
      </c>
      <c r="AU427" s="174" t="s">
        <v>84</v>
      </c>
      <c r="AY427" s="173" t="s">
        <v>126</v>
      </c>
      <c r="BK427" s="175">
        <f>SUM(BK428:BK431)</f>
        <v>0</v>
      </c>
    </row>
    <row r="428" spans="2:65" s="1" customFormat="1" ht="16.5" customHeight="1">
      <c r="B428" s="34"/>
      <c r="C428" s="178" t="s">
        <v>648</v>
      </c>
      <c r="D428" s="178" t="s">
        <v>128</v>
      </c>
      <c r="E428" s="179" t="s">
        <v>649</v>
      </c>
      <c r="F428" s="180" t="s">
        <v>650</v>
      </c>
      <c r="G428" s="181" t="s">
        <v>627</v>
      </c>
      <c r="H428" s="182">
        <v>1</v>
      </c>
      <c r="I428" s="183"/>
      <c r="J428" s="184">
        <f>ROUND(I428*H428,2)</f>
        <v>0</v>
      </c>
      <c r="K428" s="180" t="s">
        <v>132</v>
      </c>
      <c r="L428" s="38"/>
      <c r="M428" s="185" t="s">
        <v>32</v>
      </c>
      <c r="N428" s="186" t="s">
        <v>50</v>
      </c>
      <c r="O428" s="63"/>
      <c r="P428" s="187">
        <f>O428*H428</f>
        <v>0</v>
      </c>
      <c r="Q428" s="187">
        <v>0</v>
      </c>
      <c r="R428" s="187">
        <f>Q428*H428</f>
        <v>0</v>
      </c>
      <c r="S428" s="187">
        <v>0</v>
      </c>
      <c r="T428" s="188">
        <f>S428*H428</f>
        <v>0</v>
      </c>
      <c r="AR428" s="189" t="s">
        <v>628</v>
      </c>
      <c r="AT428" s="189" t="s">
        <v>128</v>
      </c>
      <c r="AU428" s="189" t="s">
        <v>86</v>
      </c>
      <c r="AY428" s="16" t="s">
        <v>126</v>
      </c>
      <c r="BE428" s="190">
        <f>IF(N428="základní",J428,0)</f>
        <v>0</v>
      </c>
      <c r="BF428" s="190">
        <f>IF(N428="snížená",J428,0)</f>
        <v>0</v>
      </c>
      <c r="BG428" s="190">
        <f>IF(N428="zákl. přenesená",J428,0)</f>
        <v>0</v>
      </c>
      <c r="BH428" s="190">
        <f>IF(N428="sníž. přenesená",J428,0)</f>
        <v>0</v>
      </c>
      <c r="BI428" s="190">
        <f>IF(N428="nulová",J428,0)</f>
        <v>0</v>
      </c>
      <c r="BJ428" s="16" t="s">
        <v>84</v>
      </c>
      <c r="BK428" s="190">
        <f>ROUND(I428*H428,2)</f>
        <v>0</v>
      </c>
      <c r="BL428" s="16" t="s">
        <v>628</v>
      </c>
      <c r="BM428" s="189" t="s">
        <v>651</v>
      </c>
    </row>
    <row r="429" spans="2:47" s="1" customFormat="1" ht="11.25">
      <c r="B429" s="34"/>
      <c r="C429" s="35"/>
      <c r="D429" s="191" t="s">
        <v>135</v>
      </c>
      <c r="E429" s="35"/>
      <c r="F429" s="192" t="s">
        <v>650</v>
      </c>
      <c r="G429" s="35"/>
      <c r="H429" s="35"/>
      <c r="I429" s="102"/>
      <c r="J429" s="35"/>
      <c r="K429" s="35"/>
      <c r="L429" s="38"/>
      <c r="M429" s="193"/>
      <c r="N429" s="63"/>
      <c r="O429" s="63"/>
      <c r="P429" s="63"/>
      <c r="Q429" s="63"/>
      <c r="R429" s="63"/>
      <c r="S429" s="63"/>
      <c r="T429" s="64"/>
      <c r="AT429" s="16" t="s">
        <v>135</v>
      </c>
      <c r="AU429" s="16" t="s">
        <v>86</v>
      </c>
    </row>
    <row r="430" spans="2:65" s="1" customFormat="1" ht="16.5" customHeight="1">
      <c r="B430" s="34"/>
      <c r="C430" s="178" t="s">
        <v>652</v>
      </c>
      <c r="D430" s="178" t="s">
        <v>128</v>
      </c>
      <c r="E430" s="179" t="s">
        <v>653</v>
      </c>
      <c r="F430" s="180" t="s">
        <v>654</v>
      </c>
      <c r="G430" s="181" t="s">
        <v>627</v>
      </c>
      <c r="H430" s="182">
        <v>1</v>
      </c>
      <c r="I430" s="183"/>
      <c r="J430" s="184">
        <f>ROUND(I430*H430,2)</f>
        <v>0</v>
      </c>
      <c r="K430" s="180" t="s">
        <v>132</v>
      </c>
      <c r="L430" s="38"/>
      <c r="M430" s="185" t="s">
        <v>32</v>
      </c>
      <c r="N430" s="186" t="s">
        <v>50</v>
      </c>
      <c r="O430" s="63"/>
      <c r="P430" s="187">
        <f>O430*H430</f>
        <v>0</v>
      </c>
      <c r="Q430" s="187">
        <v>0</v>
      </c>
      <c r="R430" s="187">
        <f>Q430*H430</f>
        <v>0</v>
      </c>
      <c r="S430" s="187">
        <v>0</v>
      </c>
      <c r="T430" s="188">
        <f>S430*H430</f>
        <v>0</v>
      </c>
      <c r="AR430" s="189" t="s">
        <v>628</v>
      </c>
      <c r="AT430" s="189" t="s">
        <v>128</v>
      </c>
      <c r="AU430" s="189" t="s">
        <v>86</v>
      </c>
      <c r="AY430" s="16" t="s">
        <v>126</v>
      </c>
      <c r="BE430" s="190">
        <f>IF(N430="základní",J430,0)</f>
        <v>0</v>
      </c>
      <c r="BF430" s="190">
        <f>IF(N430="snížená",J430,0)</f>
        <v>0</v>
      </c>
      <c r="BG430" s="190">
        <f>IF(N430="zákl. přenesená",J430,0)</f>
        <v>0</v>
      </c>
      <c r="BH430" s="190">
        <f>IF(N430="sníž. přenesená",J430,0)</f>
        <v>0</v>
      </c>
      <c r="BI430" s="190">
        <f>IF(N430="nulová",J430,0)</f>
        <v>0</v>
      </c>
      <c r="BJ430" s="16" t="s">
        <v>84</v>
      </c>
      <c r="BK430" s="190">
        <f>ROUND(I430*H430,2)</f>
        <v>0</v>
      </c>
      <c r="BL430" s="16" t="s">
        <v>628</v>
      </c>
      <c r="BM430" s="189" t="s">
        <v>655</v>
      </c>
    </row>
    <row r="431" spans="2:47" s="1" customFormat="1" ht="11.25">
      <c r="B431" s="34"/>
      <c r="C431" s="35"/>
      <c r="D431" s="191" t="s">
        <v>135</v>
      </c>
      <c r="E431" s="35"/>
      <c r="F431" s="192" t="s">
        <v>654</v>
      </c>
      <c r="G431" s="35"/>
      <c r="H431" s="35"/>
      <c r="I431" s="102"/>
      <c r="J431" s="35"/>
      <c r="K431" s="35"/>
      <c r="L431" s="38"/>
      <c r="M431" s="217"/>
      <c r="N431" s="218"/>
      <c r="O431" s="218"/>
      <c r="P431" s="218"/>
      <c r="Q431" s="218"/>
      <c r="R431" s="218"/>
      <c r="S431" s="218"/>
      <c r="T431" s="219"/>
      <c r="AT431" s="16" t="s">
        <v>135</v>
      </c>
      <c r="AU431" s="16" t="s">
        <v>86</v>
      </c>
    </row>
    <row r="432" spans="2:12" s="1" customFormat="1" ht="6.95" customHeight="1">
      <c r="B432" s="46"/>
      <c r="C432" s="47"/>
      <c r="D432" s="47"/>
      <c r="E432" s="47"/>
      <c r="F432" s="47"/>
      <c r="G432" s="47"/>
      <c r="H432" s="47"/>
      <c r="I432" s="129"/>
      <c r="J432" s="47"/>
      <c r="K432" s="47"/>
      <c r="L432" s="38"/>
    </row>
  </sheetData>
  <sheetProtection algorithmName="SHA-512" hashValue="QoIooIZtsJvSZFtDxgpfZIqftY+jQlhAL4E2LyuwV+NDSRY4/5+6m9i6XbzcOCCML8azfWZUxeRY/7bPqUyVDQ==" saltValue="VbrVfNSAjcOfpPYFn7L+ERTwXVEtbtYRkzfIAYhNkYgci7TZF8prTBjAeqMyfN0YStcxO4PAhYtciXne6ESh5A==" spinCount="100000" sheet="1" objects="1" scenarios="1" formatColumns="0" formatRows="0" autoFilter="0"/>
  <autoFilter ref="C91:K431"/>
  <mergeCells count="6">
    <mergeCell ref="L2:V2"/>
    <mergeCell ref="E7:H7"/>
    <mergeCell ref="E16:H16"/>
    <mergeCell ref="E25:H25"/>
    <mergeCell ref="E46:H46"/>
    <mergeCell ref="E84:H84"/>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20" customWidth="1"/>
    <col min="2" max="2" width="1.7109375" style="220" customWidth="1"/>
    <col min="3" max="4" width="5.00390625" style="220" customWidth="1"/>
    <col min="5" max="5" width="11.7109375" style="220" customWidth="1"/>
    <col min="6" max="6" width="9.140625" style="220" customWidth="1"/>
    <col min="7" max="7" width="5.00390625" style="220" customWidth="1"/>
    <col min="8" max="8" width="77.8515625" style="220" customWidth="1"/>
    <col min="9" max="10" width="20.00390625" style="220" customWidth="1"/>
    <col min="11" max="11" width="1.7109375" style="220" customWidth="1"/>
  </cols>
  <sheetData>
    <row r="1" ht="37.5" customHeight="1"/>
    <row r="2" spans="2:11" ht="7.5" customHeight="1">
      <c r="B2" s="221"/>
      <c r="C2" s="222"/>
      <c r="D2" s="222"/>
      <c r="E2" s="222"/>
      <c r="F2" s="222"/>
      <c r="G2" s="222"/>
      <c r="H2" s="222"/>
      <c r="I2" s="222"/>
      <c r="J2" s="222"/>
      <c r="K2" s="223"/>
    </row>
    <row r="3" spans="2:11" s="14" customFormat="1" ht="45" customHeight="1">
      <c r="B3" s="224"/>
      <c r="C3" s="347" t="s">
        <v>656</v>
      </c>
      <c r="D3" s="347"/>
      <c r="E3" s="347"/>
      <c r="F3" s="347"/>
      <c r="G3" s="347"/>
      <c r="H3" s="347"/>
      <c r="I3" s="347"/>
      <c r="J3" s="347"/>
      <c r="K3" s="225"/>
    </row>
    <row r="4" spans="2:11" ht="25.5" customHeight="1">
      <c r="B4" s="226"/>
      <c r="C4" s="351" t="s">
        <v>657</v>
      </c>
      <c r="D4" s="351"/>
      <c r="E4" s="351"/>
      <c r="F4" s="351"/>
      <c r="G4" s="351"/>
      <c r="H4" s="351"/>
      <c r="I4" s="351"/>
      <c r="J4" s="351"/>
      <c r="K4" s="227"/>
    </row>
    <row r="5" spans="2:11" ht="5.25" customHeight="1">
      <c r="B5" s="226"/>
      <c r="C5" s="228"/>
      <c r="D5" s="228"/>
      <c r="E5" s="228"/>
      <c r="F5" s="228"/>
      <c r="G5" s="228"/>
      <c r="H5" s="228"/>
      <c r="I5" s="228"/>
      <c r="J5" s="228"/>
      <c r="K5" s="227"/>
    </row>
    <row r="6" spans="2:11" ht="15" customHeight="1">
      <c r="B6" s="226"/>
      <c r="C6" s="349" t="s">
        <v>658</v>
      </c>
      <c r="D6" s="349"/>
      <c r="E6" s="349"/>
      <c r="F6" s="349"/>
      <c r="G6" s="349"/>
      <c r="H6" s="349"/>
      <c r="I6" s="349"/>
      <c r="J6" s="349"/>
      <c r="K6" s="227"/>
    </row>
    <row r="7" spans="2:11" ht="15" customHeight="1">
      <c r="B7" s="230"/>
      <c r="C7" s="349" t="s">
        <v>659</v>
      </c>
      <c r="D7" s="349"/>
      <c r="E7" s="349"/>
      <c r="F7" s="349"/>
      <c r="G7" s="349"/>
      <c r="H7" s="349"/>
      <c r="I7" s="349"/>
      <c r="J7" s="349"/>
      <c r="K7" s="227"/>
    </row>
    <row r="8" spans="2:11" ht="12.75" customHeight="1">
      <c r="B8" s="230"/>
      <c r="C8" s="229"/>
      <c r="D8" s="229"/>
      <c r="E8" s="229"/>
      <c r="F8" s="229"/>
      <c r="G8" s="229"/>
      <c r="H8" s="229"/>
      <c r="I8" s="229"/>
      <c r="J8" s="229"/>
      <c r="K8" s="227"/>
    </row>
    <row r="9" spans="2:11" ht="15" customHeight="1">
      <c r="B9" s="230"/>
      <c r="C9" s="349" t="s">
        <v>660</v>
      </c>
      <c r="D9" s="349"/>
      <c r="E9" s="349"/>
      <c r="F9" s="349"/>
      <c r="G9" s="349"/>
      <c r="H9" s="349"/>
      <c r="I9" s="349"/>
      <c r="J9" s="349"/>
      <c r="K9" s="227"/>
    </row>
    <row r="10" spans="2:11" ht="15" customHeight="1">
      <c r="B10" s="230"/>
      <c r="C10" s="229"/>
      <c r="D10" s="349" t="s">
        <v>661</v>
      </c>
      <c r="E10" s="349"/>
      <c r="F10" s="349"/>
      <c r="G10" s="349"/>
      <c r="H10" s="349"/>
      <c r="I10" s="349"/>
      <c r="J10" s="349"/>
      <c r="K10" s="227"/>
    </row>
    <row r="11" spans="2:11" ht="15" customHeight="1">
      <c r="B11" s="230"/>
      <c r="C11" s="231"/>
      <c r="D11" s="349" t="s">
        <v>662</v>
      </c>
      <c r="E11" s="349"/>
      <c r="F11" s="349"/>
      <c r="G11" s="349"/>
      <c r="H11" s="349"/>
      <c r="I11" s="349"/>
      <c r="J11" s="349"/>
      <c r="K11" s="227"/>
    </row>
    <row r="12" spans="2:11" ht="15" customHeight="1">
      <c r="B12" s="230"/>
      <c r="C12" s="231"/>
      <c r="D12" s="229"/>
      <c r="E12" s="229"/>
      <c r="F12" s="229"/>
      <c r="G12" s="229"/>
      <c r="H12" s="229"/>
      <c r="I12" s="229"/>
      <c r="J12" s="229"/>
      <c r="K12" s="227"/>
    </row>
    <row r="13" spans="2:11" ht="15" customHeight="1">
      <c r="B13" s="230"/>
      <c r="C13" s="231"/>
      <c r="D13" s="232" t="s">
        <v>663</v>
      </c>
      <c r="E13" s="229"/>
      <c r="F13" s="229"/>
      <c r="G13" s="229"/>
      <c r="H13" s="229"/>
      <c r="I13" s="229"/>
      <c r="J13" s="229"/>
      <c r="K13" s="227"/>
    </row>
    <row r="14" spans="2:11" ht="12.75" customHeight="1">
      <c r="B14" s="230"/>
      <c r="C14" s="231"/>
      <c r="D14" s="231"/>
      <c r="E14" s="231"/>
      <c r="F14" s="231"/>
      <c r="G14" s="231"/>
      <c r="H14" s="231"/>
      <c r="I14" s="231"/>
      <c r="J14" s="231"/>
      <c r="K14" s="227"/>
    </row>
    <row r="15" spans="2:11" ht="15" customHeight="1">
      <c r="B15" s="230"/>
      <c r="C15" s="231"/>
      <c r="D15" s="349" t="s">
        <v>664</v>
      </c>
      <c r="E15" s="349"/>
      <c r="F15" s="349"/>
      <c r="G15" s="349"/>
      <c r="H15" s="349"/>
      <c r="I15" s="349"/>
      <c r="J15" s="349"/>
      <c r="K15" s="227"/>
    </row>
    <row r="16" spans="2:11" ht="15" customHeight="1">
      <c r="B16" s="230"/>
      <c r="C16" s="231"/>
      <c r="D16" s="349" t="s">
        <v>665</v>
      </c>
      <c r="E16" s="349"/>
      <c r="F16" s="349"/>
      <c r="G16" s="349"/>
      <c r="H16" s="349"/>
      <c r="I16" s="349"/>
      <c r="J16" s="349"/>
      <c r="K16" s="227"/>
    </row>
    <row r="17" spans="2:11" ht="15" customHeight="1">
      <c r="B17" s="230"/>
      <c r="C17" s="231"/>
      <c r="D17" s="349" t="s">
        <v>666</v>
      </c>
      <c r="E17" s="349"/>
      <c r="F17" s="349"/>
      <c r="G17" s="349"/>
      <c r="H17" s="349"/>
      <c r="I17" s="349"/>
      <c r="J17" s="349"/>
      <c r="K17" s="227"/>
    </row>
    <row r="18" spans="2:11" ht="15" customHeight="1">
      <c r="B18" s="230"/>
      <c r="C18" s="231"/>
      <c r="D18" s="231"/>
      <c r="E18" s="233" t="s">
        <v>83</v>
      </c>
      <c r="F18" s="349" t="s">
        <v>667</v>
      </c>
      <c r="G18" s="349"/>
      <c r="H18" s="349"/>
      <c r="I18" s="349"/>
      <c r="J18" s="349"/>
      <c r="K18" s="227"/>
    </row>
    <row r="19" spans="2:11" ht="15" customHeight="1">
      <c r="B19" s="230"/>
      <c r="C19" s="231"/>
      <c r="D19" s="231"/>
      <c r="E19" s="233" t="s">
        <v>668</v>
      </c>
      <c r="F19" s="349" t="s">
        <v>669</v>
      </c>
      <c r="G19" s="349"/>
      <c r="H19" s="349"/>
      <c r="I19" s="349"/>
      <c r="J19" s="349"/>
      <c r="K19" s="227"/>
    </row>
    <row r="20" spans="2:11" ht="15" customHeight="1">
      <c r="B20" s="230"/>
      <c r="C20" s="231"/>
      <c r="D20" s="231"/>
      <c r="E20" s="233" t="s">
        <v>670</v>
      </c>
      <c r="F20" s="349" t="s">
        <v>671</v>
      </c>
      <c r="G20" s="349"/>
      <c r="H20" s="349"/>
      <c r="I20" s="349"/>
      <c r="J20" s="349"/>
      <c r="K20" s="227"/>
    </row>
    <row r="21" spans="2:11" ht="15" customHeight="1">
      <c r="B21" s="230"/>
      <c r="C21" s="231"/>
      <c r="D21" s="231"/>
      <c r="E21" s="233" t="s">
        <v>672</v>
      </c>
      <c r="F21" s="349" t="s">
        <v>673</v>
      </c>
      <c r="G21" s="349"/>
      <c r="H21" s="349"/>
      <c r="I21" s="349"/>
      <c r="J21" s="349"/>
      <c r="K21" s="227"/>
    </row>
    <row r="22" spans="2:11" ht="15" customHeight="1">
      <c r="B22" s="230"/>
      <c r="C22" s="231"/>
      <c r="D22" s="231"/>
      <c r="E22" s="233" t="s">
        <v>674</v>
      </c>
      <c r="F22" s="349" t="s">
        <v>675</v>
      </c>
      <c r="G22" s="349"/>
      <c r="H22" s="349"/>
      <c r="I22" s="349"/>
      <c r="J22" s="349"/>
      <c r="K22" s="227"/>
    </row>
    <row r="23" spans="2:11" ht="15" customHeight="1">
      <c r="B23" s="230"/>
      <c r="C23" s="231"/>
      <c r="D23" s="231"/>
      <c r="E23" s="233" t="s">
        <v>676</v>
      </c>
      <c r="F23" s="349" t="s">
        <v>677</v>
      </c>
      <c r="G23" s="349"/>
      <c r="H23" s="349"/>
      <c r="I23" s="349"/>
      <c r="J23" s="349"/>
      <c r="K23" s="227"/>
    </row>
    <row r="24" spans="2:11" ht="12.75" customHeight="1">
      <c r="B24" s="230"/>
      <c r="C24" s="231"/>
      <c r="D24" s="231"/>
      <c r="E24" s="231"/>
      <c r="F24" s="231"/>
      <c r="G24" s="231"/>
      <c r="H24" s="231"/>
      <c r="I24" s="231"/>
      <c r="J24" s="231"/>
      <c r="K24" s="227"/>
    </row>
    <row r="25" spans="2:11" ht="15" customHeight="1">
      <c r="B25" s="230"/>
      <c r="C25" s="349" t="s">
        <v>678</v>
      </c>
      <c r="D25" s="349"/>
      <c r="E25" s="349"/>
      <c r="F25" s="349"/>
      <c r="G25" s="349"/>
      <c r="H25" s="349"/>
      <c r="I25" s="349"/>
      <c r="J25" s="349"/>
      <c r="K25" s="227"/>
    </row>
    <row r="26" spans="2:11" ht="15" customHeight="1">
      <c r="B26" s="230"/>
      <c r="C26" s="349" t="s">
        <v>679</v>
      </c>
      <c r="D26" s="349"/>
      <c r="E26" s="349"/>
      <c r="F26" s="349"/>
      <c r="G26" s="349"/>
      <c r="H26" s="349"/>
      <c r="I26" s="349"/>
      <c r="J26" s="349"/>
      <c r="K26" s="227"/>
    </row>
    <row r="27" spans="2:11" ht="15" customHeight="1">
      <c r="B27" s="230"/>
      <c r="C27" s="229"/>
      <c r="D27" s="349" t="s">
        <v>680</v>
      </c>
      <c r="E27" s="349"/>
      <c r="F27" s="349"/>
      <c r="G27" s="349"/>
      <c r="H27" s="349"/>
      <c r="I27" s="349"/>
      <c r="J27" s="349"/>
      <c r="K27" s="227"/>
    </row>
    <row r="28" spans="2:11" ht="15" customHeight="1">
      <c r="B28" s="230"/>
      <c r="C28" s="231"/>
      <c r="D28" s="349" t="s">
        <v>681</v>
      </c>
      <c r="E28" s="349"/>
      <c r="F28" s="349"/>
      <c r="G28" s="349"/>
      <c r="H28" s="349"/>
      <c r="I28" s="349"/>
      <c r="J28" s="349"/>
      <c r="K28" s="227"/>
    </row>
    <row r="29" spans="2:11" ht="12.75" customHeight="1">
      <c r="B29" s="230"/>
      <c r="C29" s="231"/>
      <c r="D29" s="231"/>
      <c r="E29" s="231"/>
      <c r="F29" s="231"/>
      <c r="G29" s="231"/>
      <c r="H29" s="231"/>
      <c r="I29" s="231"/>
      <c r="J29" s="231"/>
      <c r="K29" s="227"/>
    </row>
    <row r="30" spans="2:11" ht="15" customHeight="1">
      <c r="B30" s="230"/>
      <c r="C30" s="231"/>
      <c r="D30" s="349" t="s">
        <v>682</v>
      </c>
      <c r="E30" s="349"/>
      <c r="F30" s="349"/>
      <c r="G30" s="349"/>
      <c r="H30" s="349"/>
      <c r="I30" s="349"/>
      <c r="J30" s="349"/>
      <c r="K30" s="227"/>
    </row>
    <row r="31" spans="2:11" ht="15" customHeight="1">
      <c r="B31" s="230"/>
      <c r="C31" s="231"/>
      <c r="D31" s="349" t="s">
        <v>683</v>
      </c>
      <c r="E31" s="349"/>
      <c r="F31" s="349"/>
      <c r="G31" s="349"/>
      <c r="H31" s="349"/>
      <c r="I31" s="349"/>
      <c r="J31" s="349"/>
      <c r="K31" s="227"/>
    </row>
    <row r="32" spans="2:11" ht="12.75" customHeight="1">
      <c r="B32" s="230"/>
      <c r="C32" s="231"/>
      <c r="D32" s="231"/>
      <c r="E32" s="231"/>
      <c r="F32" s="231"/>
      <c r="G32" s="231"/>
      <c r="H32" s="231"/>
      <c r="I32" s="231"/>
      <c r="J32" s="231"/>
      <c r="K32" s="227"/>
    </row>
    <row r="33" spans="2:11" ht="15" customHeight="1">
      <c r="B33" s="230"/>
      <c r="C33" s="231"/>
      <c r="D33" s="349" t="s">
        <v>684</v>
      </c>
      <c r="E33" s="349"/>
      <c r="F33" s="349"/>
      <c r="G33" s="349"/>
      <c r="H33" s="349"/>
      <c r="I33" s="349"/>
      <c r="J33" s="349"/>
      <c r="K33" s="227"/>
    </row>
    <row r="34" spans="2:11" ht="15" customHeight="1">
      <c r="B34" s="230"/>
      <c r="C34" s="231"/>
      <c r="D34" s="349" t="s">
        <v>685</v>
      </c>
      <c r="E34" s="349"/>
      <c r="F34" s="349"/>
      <c r="G34" s="349"/>
      <c r="H34" s="349"/>
      <c r="I34" s="349"/>
      <c r="J34" s="349"/>
      <c r="K34" s="227"/>
    </row>
    <row r="35" spans="2:11" ht="15" customHeight="1">
      <c r="B35" s="230"/>
      <c r="C35" s="231"/>
      <c r="D35" s="349" t="s">
        <v>686</v>
      </c>
      <c r="E35" s="349"/>
      <c r="F35" s="349"/>
      <c r="G35" s="349"/>
      <c r="H35" s="349"/>
      <c r="I35" s="349"/>
      <c r="J35" s="349"/>
      <c r="K35" s="227"/>
    </row>
    <row r="36" spans="2:11" ht="15" customHeight="1">
      <c r="B36" s="230"/>
      <c r="C36" s="231"/>
      <c r="D36" s="229"/>
      <c r="E36" s="232" t="s">
        <v>112</v>
      </c>
      <c r="F36" s="229"/>
      <c r="G36" s="349" t="s">
        <v>687</v>
      </c>
      <c r="H36" s="349"/>
      <c r="I36" s="349"/>
      <c r="J36" s="349"/>
      <c r="K36" s="227"/>
    </row>
    <row r="37" spans="2:11" ht="30.75" customHeight="1">
      <c r="B37" s="230"/>
      <c r="C37" s="231"/>
      <c r="D37" s="229"/>
      <c r="E37" s="232" t="s">
        <v>688</v>
      </c>
      <c r="F37" s="229"/>
      <c r="G37" s="349" t="s">
        <v>689</v>
      </c>
      <c r="H37" s="349"/>
      <c r="I37" s="349"/>
      <c r="J37" s="349"/>
      <c r="K37" s="227"/>
    </row>
    <row r="38" spans="2:11" ht="15" customHeight="1">
      <c r="B38" s="230"/>
      <c r="C38" s="231"/>
      <c r="D38" s="229"/>
      <c r="E38" s="232" t="s">
        <v>60</v>
      </c>
      <c r="F38" s="229"/>
      <c r="G38" s="349" t="s">
        <v>690</v>
      </c>
      <c r="H38" s="349"/>
      <c r="I38" s="349"/>
      <c r="J38" s="349"/>
      <c r="K38" s="227"/>
    </row>
    <row r="39" spans="2:11" ht="15" customHeight="1">
      <c r="B39" s="230"/>
      <c r="C39" s="231"/>
      <c r="D39" s="229"/>
      <c r="E39" s="232" t="s">
        <v>61</v>
      </c>
      <c r="F39" s="229"/>
      <c r="G39" s="349" t="s">
        <v>691</v>
      </c>
      <c r="H39" s="349"/>
      <c r="I39" s="349"/>
      <c r="J39" s="349"/>
      <c r="K39" s="227"/>
    </row>
    <row r="40" spans="2:11" ht="15" customHeight="1">
      <c r="B40" s="230"/>
      <c r="C40" s="231"/>
      <c r="D40" s="229"/>
      <c r="E40" s="232" t="s">
        <v>113</v>
      </c>
      <c r="F40" s="229"/>
      <c r="G40" s="349" t="s">
        <v>692</v>
      </c>
      <c r="H40" s="349"/>
      <c r="I40" s="349"/>
      <c r="J40" s="349"/>
      <c r="K40" s="227"/>
    </row>
    <row r="41" spans="2:11" ht="15" customHeight="1">
      <c r="B41" s="230"/>
      <c r="C41" s="231"/>
      <c r="D41" s="229"/>
      <c r="E41" s="232" t="s">
        <v>114</v>
      </c>
      <c r="F41" s="229"/>
      <c r="G41" s="349" t="s">
        <v>693</v>
      </c>
      <c r="H41" s="349"/>
      <c r="I41" s="349"/>
      <c r="J41" s="349"/>
      <c r="K41" s="227"/>
    </row>
    <row r="42" spans="2:11" ht="15" customHeight="1">
      <c r="B42" s="230"/>
      <c r="C42" s="231"/>
      <c r="D42" s="229"/>
      <c r="E42" s="232" t="s">
        <v>694</v>
      </c>
      <c r="F42" s="229"/>
      <c r="G42" s="349" t="s">
        <v>695</v>
      </c>
      <c r="H42" s="349"/>
      <c r="I42" s="349"/>
      <c r="J42" s="349"/>
      <c r="K42" s="227"/>
    </row>
    <row r="43" spans="2:11" ht="15" customHeight="1">
      <c r="B43" s="230"/>
      <c r="C43" s="231"/>
      <c r="D43" s="229"/>
      <c r="E43" s="232"/>
      <c r="F43" s="229"/>
      <c r="G43" s="349" t="s">
        <v>696</v>
      </c>
      <c r="H43" s="349"/>
      <c r="I43" s="349"/>
      <c r="J43" s="349"/>
      <c r="K43" s="227"/>
    </row>
    <row r="44" spans="2:11" ht="15" customHeight="1">
      <c r="B44" s="230"/>
      <c r="C44" s="231"/>
      <c r="D44" s="229"/>
      <c r="E44" s="232" t="s">
        <v>697</v>
      </c>
      <c r="F44" s="229"/>
      <c r="G44" s="349" t="s">
        <v>698</v>
      </c>
      <c r="H44" s="349"/>
      <c r="I44" s="349"/>
      <c r="J44" s="349"/>
      <c r="K44" s="227"/>
    </row>
    <row r="45" spans="2:11" ht="15" customHeight="1">
      <c r="B45" s="230"/>
      <c r="C45" s="231"/>
      <c r="D45" s="229"/>
      <c r="E45" s="232" t="s">
        <v>116</v>
      </c>
      <c r="F45" s="229"/>
      <c r="G45" s="349" t="s">
        <v>699</v>
      </c>
      <c r="H45" s="349"/>
      <c r="I45" s="349"/>
      <c r="J45" s="349"/>
      <c r="K45" s="227"/>
    </row>
    <row r="46" spans="2:11" ht="12.75" customHeight="1">
      <c r="B46" s="230"/>
      <c r="C46" s="231"/>
      <c r="D46" s="229"/>
      <c r="E46" s="229"/>
      <c r="F46" s="229"/>
      <c r="G46" s="229"/>
      <c r="H46" s="229"/>
      <c r="I46" s="229"/>
      <c r="J46" s="229"/>
      <c r="K46" s="227"/>
    </row>
    <row r="47" spans="2:11" ht="15" customHeight="1">
      <c r="B47" s="230"/>
      <c r="C47" s="231"/>
      <c r="D47" s="349" t="s">
        <v>700</v>
      </c>
      <c r="E47" s="349"/>
      <c r="F47" s="349"/>
      <c r="G47" s="349"/>
      <c r="H47" s="349"/>
      <c r="I47" s="349"/>
      <c r="J47" s="349"/>
      <c r="K47" s="227"/>
    </row>
    <row r="48" spans="2:11" ht="15" customHeight="1">
      <c r="B48" s="230"/>
      <c r="C48" s="231"/>
      <c r="D48" s="231"/>
      <c r="E48" s="349" t="s">
        <v>701</v>
      </c>
      <c r="F48" s="349"/>
      <c r="G48" s="349"/>
      <c r="H48" s="349"/>
      <c r="I48" s="349"/>
      <c r="J48" s="349"/>
      <c r="K48" s="227"/>
    </row>
    <row r="49" spans="2:11" ht="15" customHeight="1">
      <c r="B49" s="230"/>
      <c r="C49" s="231"/>
      <c r="D49" s="231"/>
      <c r="E49" s="349" t="s">
        <v>702</v>
      </c>
      <c r="F49" s="349"/>
      <c r="G49" s="349"/>
      <c r="H49" s="349"/>
      <c r="I49" s="349"/>
      <c r="J49" s="349"/>
      <c r="K49" s="227"/>
    </row>
    <row r="50" spans="2:11" ht="15" customHeight="1">
      <c r="B50" s="230"/>
      <c r="C50" s="231"/>
      <c r="D50" s="231"/>
      <c r="E50" s="349" t="s">
        <v>703</v>
      </c>
      <c r="F50" s="349"/>
      <c r="G50" s="349"/>
      <c r="H50" s="349"/>
      <c r="I50" s="349"/>
      <c r="J50" s="349"/>
      <c r="K50" s="227"/>
    </row>
    <row r="51" spans="2:11" ht="15" customHeight="1">
      <c r="B51" s="230"/>
      <c r="C51" s="231"/>
      <c r="D51" s="349" t="s">
        <v>704</v>
      </c>
      <c r="E51" s="349"/>
      <c r="F51" s="349"/>
      <c r="G51" s="349"/>
      <c r="H51" s="349"/>
      <c r="I51" s="349"/>
      <c r="J51" s="349"/>
      <c r="K51" s="227"/>
    </row>
    <row r="52" spans="2:11" ht="25.5" customHeight="1">
      <c r="B52" s="226"/>
      <c r="C52" s="351" t="s">
        <v>705</v>
      </c>
      <c r="D52" s="351"/>
      <c r="E52" s="351"/>
      <c r="F52" s="351"/>
      <c r="G52" s="351"/>
      <c r="H52" s="351"/>
      <c r="I52" s="351"/>
      <c r="J52" s="351"/>
      <c r="K52" s="227"/>
    </row>
    <row r="53" spans="2:11" ht="5.25" customHeight="1">
      <c r="B53" s="226"/>
      <c r="C53" s="228"/>
      <c r="D53" s="228"/>
      <c r="E53" s="228"/>
      <c r="F53" s="228"/>
      <c r="G53" s="228"/>
      <c r="H53" s="228"/>
      <c r="I53" s="228"/>
      <c r="J53" s="228"/>
      <c r="K53" s="227"/>
    </row>
    <row r="54" spans="2:11" ht="15" customHeight="1">
      <c r="B54" s="226"/>
      <c r="C54" s="349" t="s">
        <v>706</v>
      </c>
      <c r="D54" s="349"/>
      <c r="E54" s="349"/>
      <c r="F54" s="349"/>
      <c r="G54" s="349"/>
      <c r="H54" s="349"/>
      <c r="I54" s="349"/>
      <c r="J54" s="349"/>
      <c r="K54" s="227"/>
    </row>
    <row r="55" spans="2:11" ht="15" customHeight="1">
      <c r="B55" s="226"/>
      <c r="C55" s="349" t="s">
        <v>707</v>
      </c>
      <c r="D55" s="349"/>
      <c r="E55" s="349"/>
      <c r="F55" s="349"/>
      <c r="G55" s="349"/>
      <c r="H55" s="349"/>
      <c r="I55" s="349"/>
      <c r="J55" s="349"/>
      <c r="K55" s="227"/>
    </row>
    <row r="56" spans="2:11" ht="12.75" customHeight="1">
      <c r="B56" s="226"/>
      <c r="C56" s="229"/>
      <c r="D56" s="229"/>
      <c r="E56" s="229"/>
      <c r="F56" s="229"/>
      <c r="G56" s="229"/>
      <c r="H56" s="229"/>
      <c r="I56" s="229"/>
      <c r="J56" s="229"/>
      <c r="K56" s="227"/>
    </row>
    <row r="57" spans="2:11" ht="15" customHeight="1">
      <c r="B57" s="226"/>
      <c r="C57" s="349" t="s">
        <v>708</v>
      </c>
      <c r="D57" s="349"/>
      <c r="E57" s="349"/>
      <c r="F57" s="349"/>
      <c r="G57" s="349"/>
      <c r="H57" s="349"/>
      <c r="I57" s="349"/>
      <c r="J57" s="349"/>
      <c r="K57" s="227"/>
    </row>
    <row r="58" spans="2:11" ht="15" customHeight="1">
      <c r="B58" s="226"/>
      <c r="C58" s="231"/>
      <c r="D58" s="349" t="s">
        <v>709</v>
      </c>
      <c r="E58" s="349"/>
      <c r="F58" s="349"/>
      <c r="G58" s="349"/>
      <c r="H58" s="349"/>
      <c r="I58" s="349"/>
      <c r="J58" s="349"/>
      <c r="K58" s="227"/>
    </row>
    <row r="59" spans="2:11" ht="15" customHeight="1">
      <c r="B59" s="226"/>
      <c r="C59" s="231"/>
      <c r="D59" s="349" t="s">
        <v>710</v>
      </c>
      <c r="E59" s="349"/>
      <c r="F59" s="349"/>
      <c r="G59" s="349"/>
      <c r="H59" s="349"/>
      <c r="I59" s="349"/>
      <c r="J59" s="349"/>
      <c r="K59" s="227"/>
    </row>
    <row r="60" spans="2:11" ht="15" customHeight="1">
      <c r="B60" s="226"/>
      <c r="C60" s="231"/>
      <c r="D60" s="349" t="s">
        <v>711</v>
      </c>
      <c r="E60" s="349"/>
      <c r="F60" s="349"/>
      <c r="G60" s="349"/>
      <c r="H60" s="349"/>
      <c r="I60" s="349"/>
      <c r="J60" s="349"/>
      <c r="K60" s="227"/>
    </row>
    <row r="61" spans="2:11" ht="15" customHeight="1">
      <c r="B61" s="226"/>
      <c r="C61" s="231"/>
      <c r="D61" s="349" t="s">
        <v>712</v>
      </c>
      <c r="E61" s="349"/>
      <c r="F61" s="349"/>
      <c r="G61" s="349"/>
      <c r="H61" s="349"/>
      <c r="I61" s="349"/>
      <c r="J61" s="349"/>
      <c r="K61" s="227"/>
    </row>
    <row r="62" spans="2:11" ht="15" customHeight="1">
      <c r="B62" s="226"/>
      <c r="C62" s="231"/>
      <c r="D62" s="350" t="s">
        <v>713</v>
      </c>
      <c r="E62" s="350"/>
      <c r="F62" s="350"/>
      <c r="G62" s="350"/>
      <c r="H62" s="350"/>
      <c r="I62" s="350"/>
      <c r="J62" s="350"/>
      <c r="K62" s="227"/>
    </row>
    <row r="63" spans="2:11" ht="15" customHeight="1">
      <c r="B63" s="226"/>
      <c r="C63" s="231"/>
      <c r="D63" s="349" t="s">
        <v>714</v>
      </c>
      <c r="E63" s="349"/>
      <c r="F63" s="349"/>
      <c r="G63" s="349"/>
      <c r="H63" s="349"/>
      <c r="I63" s="349"/>
      <c r="J63" s="349"/>
      <c r="K63" s="227"/>
    </row>
    <row r="64" spans="2:11" ht="12.75" customHeight="1">
      <c r="B64" s="226"/>
      <c r="C64" s="231"/>
      <c r="D64" s="231"/>
      <c r="E64" s="234"/>
      <c r="F64" s="231"/>
      <c r="G64" s="231"/>
      <c r="H64" s="231"/>
      <c r="I64" s="231"/>
      <c r="J64" s="231"/>
      <c r="K64" s="227"/>
    </row>
    <row r="65" spans="2:11" ht="15" customHeight="1">
      <c r="B65" s="226"/>
      <c r="C65" s="231"/>
      <c r="D65" s="349" t="s">
        <v>715</v>
      </c>
      <c r="E65" s="349"/>
      <c r="F65" s="349"/>
      <c r="G65" s="349"/>
      <c r="H65" s="349"/>
      <c r="I65" s="349"/>
      <c r="J65" s="349"/>
      <c r="K65" s="227"/>
    </row>
    <row r="66" spans="2:11" ht="15" customHeight="1">
      <c r="B66" s="226"/>
      <c r="C66" s="231"/>
      <c r="D66" s="350" t="s">
        <v>716</v>
      </c>
      <c r="E66" s="350"/>
      <c r="F66" s="350"/>
      <c r="G66" s="350"/>
      <c r="H66" s="350"/>
      <c r="I66" s="350"/>
      <c r="J66" s="350"/>
      <c r="K66" s="227"/>
    </row>
    <row r="67" spans="2:11" ht="15" customHeight="1">
      <c r="B67" s="226"/>
      <c r="C67" s="231"/>
      <c r="D67" s="349" t="s">
        <v>717</v>
      </c>
      <c r="E67" s="349"/>
      <c r="F67" s="349"/>
      <c r="G67" s="349"/>
      <c r="H67" s="349"/>
      <c r="I67" s="349"/>
      <c r="J67" s="349"/>
      <c r="K67" s="227"/>
    </row>
    <row r="68" spans="2:11" ht="15" customHeight="1">
      <c r="B68" s="226"/>
      <c r="C68" s="231"/>
      <c r="D68" s="349" t="s">
        <v>718</v>
      </c>
      <c r="E68" s="349"/>
      <c r="F68" s="349"/>
      <c r="G68" s="349"/>
      <c r="H68" s="349"/>
      <c r="I68" s="349"/>
      <c r="J68" s="349"/>
      <c r="K68" s="227"/>
    </row>
    <row r="69" spans="2:11" ht="15" customHeight="1">
      <c r="B69" s="226"/>
      <c r="C69" s="231"/>
      <c r="D69" s="349" t="s">
        <v>719</v>
      </c>
      <c r="E69" s="349"/>
      <c r="F69" s="349"/>
      <c r="G69" s="349"/>
      <c r="H69" s="349"/>
      <c r="I69" s="349"/>
      <c r="J69" s="349"/>
      <c r="K69" s="227"/>
    </row>
    <row r="70" spans="2:11" ht="15" customHeight="1">
      <c r="B70" s="226"/>
      <c r="C70" s="231"/>
      <c r="D70" s="349" t="s">
        <v>720</v>
      </c>
      <c r="E70" s="349"/>
      <c r="F70" s="349"/>
      <c r="G70" s="349"/>
      <c r="H70" s="349"/>
      <c r="I70" s="349"/>
      <c r="J70" s="349"/>
      <c r="K70" s="227"/>
    </row>
    <row r="71" spans="2:11" ht="12.75" customHeight="1">
      <c r="B71" s="235"/>
      <c r="C71" s="236"/>
      <c r="D71" s="236"/>
      <c r="E71" s="236"/>
      <c r="F71" s="236"/>
      <c r="G71" s="236"/>
      <c r="H71" s="236"/>
      <c r="I71" s="236"/>
      <c r="J71" s="236"/>
      <c r="K71" s="237"/>
    </row>
    <row r="72" spans="2:11" ht="18.75" customHeight="1">
      <c r="B72" s="238"/>
      <c r="C72" s="238"/>
      <c r="D72" s="238"/>
      <c r="E72" s="238"/>
      <c r="F72" s="238"/>
      <c r="G72" s="238"/>
      <c r="H72" s="238"/>
      <c r="I72" s="238"/>
      <c r="J72" s="238"/>
      <c r="K72" s="239"/>
    </row>
    <row r="73" spans="2:11" ht="18.75" customHeight="1">
      <c r="B73" s="239"/>
      <c r="C73" s="239"/>
      <c r="D73" s="239"/>
      <c r="E73" s="239"/>
      <c r="F73" s="239"/>
      <c r="G73" s="239"/>
      <c r="H73" s="239"/>
      <c r="I73" s="239"/>
      <c r="J73" s="239"/>
      <c r="K73" s="239"/>
    </row>
    <row r="74" spans="2:11" ht="7.5" customHeight="1">
      <c r="B74" s="240"/>
      <c r="C74" s="241"/>
      <c r="D74" s="241"/>
      <c r="E74" s="241"/>
      <c r="F74" s="241"/>
      <c r="G74" s="241"/>
      <c r="H74" s="241"/>
      <c r="I74" s="241"/>
      <c r="J74" s="241"/>
      <c r="K74" s="242"/>
    </row>
    <row r="75" spans="2:11" ht="45" customHeight="1">
      <c r="B75" s="243"/>
      <c r="C75" s="348" t="s">
        <v>721</v>
      </c>
      <c r="D75" s="348"/>
      <c r="E75" s="348"/>
      <c r="F75" s="348"/>
      <c r="G75" s="348"/>
      <c r="H75" s="348"/>
      <c r="I75" s="348"/>
      <c r="J75" s="348"/>
      <c r="K75" s="244"/>
    </row>
    <row r="76" spans="2:11" ht="17.25" customHeight="1">
      <c r="B76" s="243"/>
      <c r="C76" s="245" t="s">
        <v>722</v>
      </c>
      <c r="D76" s="245"/>
      <c r="E76" s="245"/>
      <c r="F76" s="245" t="s">
        <v>723</v>
      </c>
      <c r="G76" s="246"/>
      <c r="H76" s="245" t="s">
        <v>61</v>
      </c>
      <c r="I76" s="245" t="s">
        <v>64</v>
      </c>
      <c r="J76" s="245" t="s">
        <v>724</v>
      </c>
      <c r="K76" s="244"/>
    </row>
    <row r="77" spans="2:11" ht="17.25" customHeight="1">
      <c r="B77" s="243"/>
      <c r="C77" s="247" t="s">
        <v>725</v>
      </c>
      <c r="D77" s="247"/>
      <c r="E77" s="247"/>
      <c r="F77" s="248" t="s">
        <v>726</v>
      </c>
      <c r="G77" s="249"/>
      <c r="H77" s="247"/>
      <c r="I77" s="247"/>
      <c r="J77" s="247" t="s">
        <v>727</v>
      </c>
      <c r="K77" s="244"/>
    </row>
    <row r="78" spans="2:11" ht="5.25" customHeight="1">
      <c r="B78" s="243"/>
      <c r="C78" s="250"/>
      <c r="D78" s="250"/>
      <c r="E78" s="250"/>
      <c r="F78" s="250"/>
      <c r="G78" s="251"/>
      <c r="H78" s="250"/>
      <c r="I78" s="250"/>
      <c r="J78" s="250"/>
      <c r="K78" s="244"/>
    </row>
    <row r="79" spans="2:11" ht="15" customHeight="1">
      <c r="B79" s="243"/>
      <c r="C79" s="232" t="s">
        <v>60</v>
      </c>
      <c r="D79" s="250"/>
      <c r="E79" s="250"/>
      <c r="F79" s="252" t="s">
        <v>728</v>
      </c>
      <c r="G79" s="251"/>
      <c r="H79" s="232" t="s">
        <v>729</v>
      </c>
      <c r="I79" s="232" t="s">
        <v>730</v>
      </c>
      <c r="J79" s="232">
        <v>20</v>
      </c>
      <c r="K79" s="244"/>
    </row>
    <row r="80" spans="2:11" ht="15" customHeight="1">
      <c r="B80" s="243"/>
      <c r="C80" s="232" t="s">
        <v>731</v>
      </c>
      <c r="D80" s="232"/>
      <c r="E80" s="232"/>
      <c r="F80" s="252" t="s">
        <v>728</v>
      </c>
      <c r="G80" s="251"/>
      <c r="H80" s="232" t="s">
        <v>732</v>
      </c>
      <c r="I80" s="232" t="s">
        <v>730</v>
      </c>
      <c r="J80" s="232">
        <v>120</v>
      </c>
      <c r="K80" s="244"/>
    </row>
    <row r="81" spans="2:11" ht="15" customHeight="1">
      <c r="B81" s="253"/>
      <c r="C81" s="232" t="s">
        <v>733</v>
      </c>
      <c r="D81" s="232"/>
      <c r="E81" s="232"/>
      <c r="F81" s="252" t="s">
        <v>734</v>
      </c>
      <c r="G81" s="251"/>
      <c r="H81" s="232" t="s">
        <v>735</v>
      </c>
      <c r="I81" s="232" t="s">
        <v>730</v>
      </c>
      <c r="J81" s="232">
        <v>50</v>
      </c>
      <c r="K81" s="244"/>
    </row>
    <row r="82" spans="2:11" ht="15" customHeight="1">
      <c r="B82" s="253"/>
      <c r="C82" s="232" t="s">
        <v>736</v>
      </c>
      <c r="D82" s="232"/>
      <c r="E82" s="232"/>
      <c r="F82" s="252" t="s">
        <v>728</v>
      </c>
      <c r="G82" s="251"/>
      <c r="H82" s="232" t="s">
        <v>737</v>
      </c>
      <c r="I82" s="232" t="s">
        <v>738</v>
      </c>
      <c r="J82" s="232"/>
      <c r="K82" s="244"/>
    </row>
    <row r="83" spans="2:11" ht="15" customHeight="1">
      <c r="B83" s="253"/>
      <c r="C83" s="254" t="s">
        <v>739</v>
      </c>
      <c r="D83" s="254"/>
      <c r="E83" s="254"/>
      <c r="F83" s="255" t="s">
        <v>734</v>
      </c>
      <c r="G83" s="254"/>
      <c r="H83" s="254" t="s">
        <v>740</v>
      </c>
      <c r="I83" s="254" t="s">
        <v>730</v>
      </c>
      <c r="J83" s="254">
        <v>15</v>
      </c>
      <c r="K83" s="244"/>
    </row>
    <row r="84" spans="2:11" ht="15" customHeight="1">
      <c r="B84" s="253"/>
      <c r="C84" s="254" t="s">
        <v>741</v>
      </c>
      <c r="D84" s="254"/>
      <c r="E84" s="254"/>
      <c r="F84" s="255" t="s">
        <v>734</v>
      </c>
      <c r="G84" s="254"/>
      <c r="H84" s="254" t="s">
        <v>742</v>
      </c>
      <c r="I84" s="254" t="s">
        <v>730</v>
      </c>
      <c r="J84" s="254">
        <v>15</v>
      </c>
      <c r="K84" s="244"/>
    </row>
    <row r="85" spans="2:11" ht="15" customHeight="1">
      <c r="B85" s="253"/>
      <c r="C85" s="254" t="s">
        <v>743</v>
      </c>
      <c r="D85" s="254"/>
      <c r="E85" s="254"/>
      <c r="F85" s="255" t="s">
        <v>734</v>
      </c>
      <c r="G85" s="254"/>
      <c r="H85" s="254" t="s">
        <v>744</v>
      </c>
      <c r="I85" s="254" t="s">
        <v>730</v>
      </c>
      <c r="J85" s="254">
        <v>20</v>
      </c>
      <c r="K85" s="244"/>
    </row>
    <row r="86" spans="2:11" ht="15" customHeight="1">
      <c r="B86" s="253"/>
      <c r="C86" s="254" t="s">
        <v>745</v>
      </c>
      <c r="D86" s="254"/>
      <c r="E86" s="254"/>
      <c r="F86" s="255" t="s">
        <v>734</v>
      </c>
      <c r="G86" s="254"/>
      <c r="H86" s="254" t="s">
        <v>746</v>
      </c>
      <c r="I86" s="254" t="s">
        <v>730</v>
      </c>
      <c r="J86" s="254">
        <v>20</v>
      </c>
      <c r="K86" s="244"/>
    </row>
    <row r="87" spans="2:11" ht="15" customHeight="1">
      <c r="B87" s="253"/>
      <c r="C87" s="232" t="s">
        <v>747</v>
      </c>
      <c r="D87" s="232"/>
      <c r="E87" s="232"/>
      <c r="F87" s="252" t="s">
        <v>734</v>
      </c>
      <c r="G87" s="251"/>
      <c r="H87" s="232" t="s">
        <v>748</v>
      </c>
      <c r="I87" s="232" t="s">
        <v>730</v>
      </c>
      <c r="J87" s="232">
        <v>50</v>
      </c>
      <c r="K87" s="244"/>
    </row>
    <row r="88" spans="2:11" ht="15" customHeight="1">
      <c r="B88" s="253"/>
      <c r="C88" s="232" t="s">
        <v>749</v>
      </c>
      <c r="D88" s="232"/>
      <c r="E88" s="232"/>
      <c r="F88" s="252" t="s">
        <v>734</v>
      </c>
      <c r="G88" s="251"/>
      <c r="H88" s="232" t="s">
        <v>750</v>
      </c>
      <c r="I88" s="232" t="s">
        <v>730</v>
      </c>
      <c r="J88" s="232">
        <v>20</v>
      </c>
      <c r="K88" s="244"/>
    </row>
    <row r="89" spans="2:11" ht="15" customHeight="1">
      <c r="B89" s="253"/>
      <c r="C89" s="232" t="s">
        <v>751</v>
      </c>
      <c r="D89" s="232"/>
      <c r="E89" s="232"/>
      <c r="F89" s="252" t="s">
        <v>734</v>
      </c>
      <c r="G89" s="251"/>
      <c r="H89" s="232" t="s">
        <v>752</v>
      </c>
      <c r="I89" s="232" t="s">
        <v>730</v>
      </c>
      <c r="J89" s="232">
        <v>20</v>
      </c>
      <c r="K89" s="244"/>
    </row>
    <row r="90" spans="2:11" ht="15" customHeight="1">
      <c r="B90" s="253"/>
      <c r="C90" s="232" t="s">
        <v>753</v>
      </c>
      <c r="D90" s="232"/>
      <c r="E90" s="232"/>
      <c r="F90" s="252" t="s">
        <v>734</v>
      </c>
      <c r="G90" s="251"/>
      <c r="H90" s="232" t="s">
        <v>754</v>
      </c>
      <c r="I90" s="232" t="s">
        <v>730</v>
      </c>
      <c r="J90" s="232">
        <v>50</v>
      </c>
      <c r="K90" s="244"/>
    </row>
    <row r="91" spans="2:11" ht="15" customHeight="1">
      <c r="B91" s="253"/>
      <c r="C91" s="232" t="s">
        <v>755</v>
      </c>
      <c r="D91" s="232"/>
      <c r="E91" s="232"/>
      <c r="F91" s="252" t="s">
        <v>734</v>
      </c>
      <c r="G91" s="251"/>
      <c r="H91" s="232" t="s">
        <v>755</v>
      </c>
      <c r="I91" s="232" t="s">
        <v>730</v>
      </c>
      <c r="J91" s="232">
        <v>50</v>
      </c>
      <c r="K91" s="244"/>
    </row>
    <row r="92" spans="2:11" ht="15" customHeight="1">
      <c r="B92" s="253"/>
      <c r="C92" s="232" t="s">
        <v>756</v>
      </c>
      <c r="D92" s="232"/>
      <c r="E92" s="232"/>
      <c r="F92" s="252" t="s">
        <v>734</v>
      </c>
      <c r="G92" s="251"/>
      <c r="H92" s="232" t="s">
        <v>757</v>
      </c>
      <c r="I92" s="232" t="s">
        <v>730</v>
      </c>
      <c r="J92" s="232">
        <v>255</v>
      </c>
      <c r="K92" s="244"/>
    </row>
    <row r="93" spans="2:11" ht="15" customHeight="1">
      <c r="B93" s="253"/>
      <c r="C93" s="232" t="s">
        <v>758</v>
      </c>
      <c r="D93" s="232"/>
      <c r="E93" s="232"/>
      <c r="F93" s="252" t="s">
        <v>728</v>
      </c>
      <c r="G93" s="251"/>
      <c r="H93" s="232" t="s">
        <v>759</v>
      </c>
      <c r="I93" s="232" t="s">
        <v>760</v>
      </c>
      <c r="J93" s="232"/>
      <c r="K93" s="244"/>
    </row>
    <row r="94" spans="2:11" ht="15" customHeight="1">
      <c r="B94" s="253"/>
      <c r="C94" s="232" t="s">
        <v>761</v>
      </c>
      <c r="D94" s="232"/>
      <c r="E94" s="232"/>
      <c r="F94" s="252" t="s">
        <v>728</v>
      </c>
      <c r="G94" s="251"/>
      <c r="H94" s="232" t="s">
        <v>762</v>
      </c>
      <c r="I94" s="232" t="s">
        <v>763</v>
      </c>
      <c r="J94" s="232"/>
      <c r="K94" s="244"/>
    </row>
    <row r="95" spans="2:11" ht="15" customHeight="1">
      <c r="B95" s="253"/>
      <c r="C95" s="232" t="s">
        <v>764</v>
      </c>
      <c r="D95" s="232"/>
      <c r="E95" s="232"/>
      <c r="F95" s="252" t="s">
        <v>728</v>
      </c>
      <c r="G95" s="251"/>
      <c r="H95" s="232" t="s">
        <v>764</v>
      </c>
      <c r="I95" s="232" t="s">
        <v>763</v>
      </c>
      <c r="J95" s="232"/>
      <c r="K95" s="244"/>
    </row>
    <row r="96" spans="2:11" ht="15" customHeight="1">
      <c r="B96" s="253"/>
      <c r="C96" s="232" t="s">
        <v>45</v>
      </c>
      <c r="D96" s="232"/>
      <c r="E96" s="232"/>
      <c r="F96" s="252" t="s">
        <v>728</v>
      </c>
      <c r="G96" s="251"/>
      <c r="H96" s="232" t="s">
        <v>765</v>
      </c>
      <c r="I96" s="232" t="s">
        <v>763</v>
      </c>
      <c r="J96" s="232"/>
      <c r="K96" s="244"/>
    </row>
    <row r="97" spans="2:11" ht="15" customHeight="1">
      <c r="B97" s="253"/>
      <c r="C97" s="232" t="s">
        <v>55</v>
      </c>
      <c r="D97" s="232"/>
      <c r="E97" s="232"/>
      <c r="F97" s="252" t="s">
        <v>728</v>
      </c>
      <c r="G97" s="251"/>
      <c r="H97" s="232" t="s">
        <v>766</v>
      </c>
      <c r="I97" s="232" t="s">
        <v>763</v>
      </c>
      <c r="J97" s="232"/>
      <c r="K97" s="244"/>
    </row>
    <row r="98" spans="2:11" ht="15" customHeight="1">
      <c r="B98" s="256"/>
      <c r="C98" s="257"/>
      <c r="D98" s="257"/>
      <c r="E98" s="257"/>
      <c r="F98" s="257"/>
      <c r="G98" s="257"/>
      <c r="H98" s="257"/>
      <c r="I98" s="257"/>
      <c r="J98" s="257"/>
      <c r="K98" s="258"/>
    </row>
    <row r="99" spans="2:11" ht="18.75" customHeight="1">
      <c r="B99" s="259"/>
      <c r="C99" s="260"/>
      <c r="D99" s="260"/>
      <c r="E99" s="260"/>
      <c r="F99" s="260"/>
      <c r="G99" s="260"/>
      <c r="H99" s="260"/>
      <c r="I99" s="260"/>
      <c r="J99" s="260"/>
      <c r="K99" s="259"/>
    </row>
    <row r="100" spans="2:11" ht="18.75" customHeight="1">
      <c r="B100" s="239"/>
      <c r="C100" s="239"/>
      <c r="D100" s="239"/>
      <c r="E100" s="239"/>
      <c r="F100" s="239"/>
      <c r="G100" s="239"/>
      <c r="H100" s="239"/>
      <c r="I100" s="239"/>
      <c r="J100" s="239"/>
      <c r="K100" s="239"/>
    </row>
    <row r="101" spans="2:11" ht="7.5" customHeight="1">
      <c r="B101" s="240"/>
      <c r="C101" s="241"/>
      <c r="D101" s="241"/>
      <c r="E101" s="241"/>
      <c r="F101" s="241"/>
      <c r="G101" s="241"/>
      <c r="H101" s="241"/>
      <c r="I101" s="241"/>
      <c r="J101" s="241"/>
      <c r="K101" s="242"/>
    </row>
    <row r="102" spans="2:11" ht="45" customHeight="1">
      <c r="B102" s="243"/>
      <c r="C102" s="348" t="s">
        <v>767</v>
      </c>
      <c r="D102" s="348"/>
      <c r="E102" s="348"/>
      <c r="F102" s="348"/>
      <c r="G102" s="348"/>
      <c r="H102" s="348"/>
      <c r="I102" s="348"/>
      <c r="J102" s="348"/>
      <c r="K102" s="244"/>
    </row>
    <row r="103" spans="2:11" ht="17.25" customHeight="1">
      <c r="B103" s="243"/>
      <c r="C103" s="245" t="s">
        <v>722</v>
      </c>
      <c r="D103" s="245"/>
      <c r="E103" s="245"/>
      <c r="F103" s="245" t="s">
        <v>723</v>
      </c>
      <c r="G103" s="246"/>
      <c r="H103" s="245" t="s">
        <v>61</v>
      </c>
      <c r="I103" s="245" t="s">
        <v>64</v>
      </c>
      <c r="J103" s="245" t="s">
        <v>724</v>
      </c>
      <c r="K103" s="244"/>
    </row>
    <row r="104" spans="2:11" ht="17.25" customHeight="1">
      <c r="B104" s="243"/>
      <c r="C104" s="247" t="s">
        <v>725</v>
      </c>
      <c r="D104" s="247"/>
      <c r="E104" s="247"/>
      <c r="F104" s="248" t="s">
        <v>726</v>
      </c>
      <c r="G104" s="249"/>
      <c r="H104" s="247"/>
      <c r="I104" s="247"/>
      <c r="J104" s="247" t="s">
        <v>727</v>
      </c>
      <c r="K104" s="244"/>
    </row>
    <row r="105" spans="2:11" ht="5.25" customHeight="1">
      <c r="B105" s="243"/>
      <c r="C105" s="245"/>
      <c r="D105" s="245"/>
      <c r="E105" s="245"/>
      <c r="F105" s="245"/>
      <c r="G105" s="261"/>
      <c r="H105" s="245"/>
      <c r="I105" s="245"/>
      <c r="J105" s="245"/>
      <c r="K105" s="244"/>
    </row>
    <row r="106" spans="2:11" ht="15" customHeight="1">
      <c r="B106" s="243"/>
      <c r="C106" s="232" t="s">
        <v>60</v>
      </c>
      <c r="D106" s="250"/>
      <c r="E106" s="250"/>
      <c r="F106" s="252" t="s">
        <v>728</v>
      </c>
      <c r="G106" s="261"/>
      <c r="H106" s="232" t="s">
        <v>768</v>
      </c>
      <c r="I106" s="232" t="s">
        <v>730</v>
      </c>
      <c r="J106" s="232">
        <v>20</v>
      </c>
      <c r="K106" s="244"/>
    </row>
    <row r="107" spans="2:11" ht="15" customHeight="1">
      <c r="B107" s="243"/>
      <c r="C107" s="232" t="s">
        <v>731</v>
      </c>
      <c r="D107" s="232"/>
      <c r="E107" s="232"/>
      <c r="F107" s="252" t="s">
        <v>728</v>
      </c>
      <c r="G107" s="232"/>
      <c r="H107" s="232" t="s">
        <v>768</v>
      </c>
      <c r="I107" s="232" t="s">
        <v>730</v>
      </c>
      <c r="J107" s="232">
        <v>120</v>
      </c>
      <c r="K107" s="244"/>
    </row>
    <row r="108" spans="2:11" ht="15" customHeight="1">
      <c r="B108" s="253"/>
      <c r="C108" s="232" t="s">
        <v>733</v>
      </c>
      <c r="D108" s="232"/>
      <c r="E108" s="232"/>
      <c r="F108" s="252" t="s">
        <v>734</v>
      </c>
      <c r="G108" s="232"/>
      <c r="H108" s="232" t="s">
        <v>768</v>
      </c>
      <c r="I108" s="232" t="s">
        <v>730</v>
      </c>
      <c r="J108" s="232">
        <v>50</v>
      </c>
      <c r="K108" s="244"/>
    </row>
    <row r="109" spans="2:11" ht="15" customHeight="1">
      <c r="B109" s="253"/>
      <c r="C109" s="232" t="s">
        <v>736</v>
      </c>
      <c r="D109" s="232"/>
      <c r="E109" s="232"/>
      <c r="F109" s="252" t="s">
        <v>728</v>
      </c>
      <c r="G109" s="232"/>
      <c r="H109" s="232" t="s">
        <v>768</v>
      </c>
      <c r="I109" s="232" t="s">
        <v>738</v>
      </c>
      <c r="J109" s="232"/>
      <c r="K109" s="244"/>
    </row>
    <row r="110" spans="2:11" ht="15" customHeight="1">
      <c r="B110" s="253"/>
      <c r="C110" s="232" t="s">
        <v>747</v>
      </c>
      <c r="D110" s="232"/>
      <c r="E110" s="232"/>
      <c r="F110" s="252" t="s">
        <v>734</v>
      </c>
      <c r="G110" s="232"/>
      <c r="H110" s="232" t="s">
        <v>768</v>
      </c>
      <c r="I110" s="232" t="s">
        <v>730</v>
      </c>
      <c r="J110" s="232">
        <v>50</v>
      </c>
      <c r="K110" s="244"/>
    </row>
    <row r="111" spans="2:11" ht="15" customHeight="1">
      <c r="B111" s="253"/>
      <c r="C111" s="232" t="s">
        <v>755</v>
      </c>
      <c r="D111" s="232"/>
      <c r="E111" s="232"/>
      <c r="F111" s="252" t="s">
        <v>734</v>
      </c>
      <c r="G111" s="232"/>
      <c r="H111" s="232" t="s">
        <v>768</v>
      </c>
      <c r="I111" s="232" t="s">
        <v>730</v>
      </c>
      <c r="J111" s="232">
        <v>50</v>
      </c>
      <c r="K111" s="244"/>
    </row>
    <row r="112" spans="2:11" ht="15" customHeight="1">
      <c r="B112" s="253"/>
      <c r="C112" s="232" t="s">
        <v>753</v>
      </c>
      <c r="D112" s="232"/>
      <c r="E112" s="232"/>
      <c r="F112" s="252" t="s">
        <v>734</v>
      </c>
      <c r="G112" s="232"/>
      <c r="H112" s="232" t="s">
        <v>768</v>
      </c>
      <c r="I112" s="232" t="s">
        <v>730</v>
      </c>
      <c r="J112" s="232">
        <v>50</v>
      </c>
      <c r="K112" s="244"/>
    </row>
    <row r="113" spans="2:11" ht="15" customHeight="1">
      <c r="B113" s="253"/>
      <c r="C113" s="232" t="s">
        <v>60</v>
      </c>
      <c r="D113" s="232"/>
      <c r="E113" s="232"/>
      <c r="F113" s="252" t="s">
        <v>728</v>
      </c>
      <c r="G113" s="232"/>
      <c r="H113" s="232" t="s">
        <v>769</v>
      </c>
      <c r="I113" s="232" t="s">
        <v>730</v>
      </c>
      <c r="J113" s="232">
        <v>20</v>
      </c>
      <c r="K113" s="244"/>
    </row>
    <row r="114" spans="2:11" ht="15" customHeight="1">
      <c r="B114" s="253"/>
      <c r="C114" s="232" t="s">
        <v>770</v>
      </c>
      <c r="D114" s="232"/>
      <c r="E114" s="232"/>
      <c r="F114" s="252" t="s">
        <v>728</v>
      </c>
      <c r="G114" s="232"/>
      <c r="H114" s="232" t="s">
        <v>771</v>
      </c>
      <c r="I114" s="232" t="s">
        <v>730</v>
      </c>
      <c r="J114" s="232">
        <v>120</v>
      </c>
      <c r="K114" s="244"/>
    </row>
    <row r="115" spans="2:11" ht="15" customHeight="1">
      <c r="B115" s="253"/>
      <c r="C115" s="232" t="s">
        <v>45</v>
      </c>
      <c r="D115" s="232"/>
      <c r="E115" s="232"/>
      <c r="F115" s="252" t="s">
        <v>728</v>
      </c>
      <c r="G115" s="232"/>
      <c r="H115" s="232" t="s">
        <v>772</v>
      </c>
      <c r="I115" s="232" t="s">
        <v>763</v>
      </c>
      <c r="J115" s="232"/>
      <c r="K115" s="244"/>
    </row>
    <row r="116" spans="2:11" ht="15" customHeight="1">
      <c r="B116" s="253"/>
      <c r="C116" s="232" t="s">
        <v>55</v>
      </c>
      <c r="D116" s="232"/>
      <c r="E116" s="232"/>
      <c r="F116" s="252" t="s">
        <v>728</v>
      </c>
      <c r="G116" s="232"/>
      <c r="H116" s="232" t="s">
        <v>773</v>
      </c>
      <c r="I116" s="232" t="s">
        <v>763</v>
      </c>
      <c r="J116" s="232"/>
      <c r="K116" s="244"/>
    </row>
    <row r="117" spans="2:11" ht="15" customHeight="1">
      <c r="B117" s="253"/>
      <c r="C117" s="232" t="s">
        <v>64</v>
      </c>
      <c r="D117" s="232"/>
      <c r="E117" s="232"/>
      <c r="F117" s="252" t="s">
        <v>728</v>
      </c>
      <c r="G117" s="232"/>
      <c r="H117" s="232" t="s">
        <v>774</v>
      </c>
      <c r="I117" s="232" t="s">
        <v>775</v>
      </c>
      <c r="J117" s="232"/>
      <c r="K117" s="244"/>
    </row>
    <row r="118" spans="2:11" ht="15" customHeight="1">
      <c r="B118" s="256"/>
      <c r="C118" s="262"/>
      <c r="D118" s="262"/>
      <c r="E118" s="262"/>
      <c r="F118" s="262"/>
      <c r="G118" s="262"/>
      <c r="H118" s="262"/>
      <c r="I118" s="262"/>
      <c r="J118" s="262"/>
      <c r="K118" s="258"/>
    </row>
    <row r="119" spans="2:11" ht="18.75" customHeight="1">
      <c r="B119" s="263"/>
      <c r="C119" s="229"/>
      <c r="D119" s="229"/>
      <c r="E119" s="229"/>
      <c r="F119" s="264"/>
      <c r="G119" s="229"/>
      <c r="H119" s="229"/>
      <c r="I119" s="229"/>
      <c r="J119" s="229"/>
      <c r="K119" s="263"/>
    </row>
    <row r="120" spans="2:11" ht="18.75" customHeight="1">
      <c r="B120" s="239"/>
      <c r="C120" s="239"/>
      <c r="D120" s="239"/>
      <c r="E120" s="239"/>
      <c r="F120" s="239"/>
      <c r="G120" s="239"/>
      <c r="H120" s="239"/>
      <c r="I120" s="239"/>
      <c r="J120" s="239"/>
      <c r="K120" s="239"/>
    </row>
    <row r="121" spans="2:11" ht="7.5" customHeight="1">
      <c r="B121" s="265"/>
      <c r="C121" s="266"/>
      <c r="D121" s="266"/>
      <c r="E121" s="266"/>
      <c r="F121" s="266"/>
      <c r="G121" s="266"/>
      <c r="H121" s="266"/>
      <c r="I121" s="266"/>
      <c r="J121" s="266"/>
      <c r="K121" s="267"/>
    </row>
    <row r="122" spans="2:11" ht="45" customHeight="1">
      <c r="B122" s="268"/>
      <c r="C122" s="347" t="s">
        <v>776</v>
      </c>
      <c r="D122" s="347"/>
      <c r="E122" s="347"/>
      <c r="F122" s="347"/>
      <c r="G122" s="347"/>
      <c r="H122" s="347"/>
      <c r="I122" s="347"/>
      <c r="J122" s="347"/>
      <c r="K122" s="269"/>
    </row>
    <row r="123" spans="2:11" ht="17.25" customHeight="1">
      <c r="B123" s="270"/>
      <c r="C123" s="245" t="s">
        <v>722</v>
      </c>
      <c r="D123" s="245"/>
      <c r="E123" s="245"/>
      <c r="F123" s="245" t="s">
        <v>723</v>
      </c>
      <c r="G123" s="246"/>
      <c r="H123" s="245" t="s">
        <v>61</v>
      </c>
      <c r="I123" s="245" t="s">
        <v>64</v>
      </c>
      <c r="J123" s="245" t="s">
        <v>724</v>
      </c>
      <c r="K123" s="271"/>
    </row>
    <row r="124" spans="2:11" ht="17.25" customHeight="1">
      <c r="B124" s="270"/>
      <c r="C124" s="247" t="s">
        <v>725</v>
      </c>
      <c r="D124" s="247"/>
      <c r="E124" s="247"/>
      <c r="F124" s="248" t="s">
        <v>726</v>
      </c>
      <c r="G124" s="249"/>
      <c r="H124" s="247"/>
      <c r="I124" s="247"/>
      <c r="J124" s="247" t="s">
        <v>727</v>
      </c>
      <c r="K124" s="271"/>
    </row>
    <row r="125" spans="2:11" ht="5.25" customHeight="1">
      <c r="B125" s="272"/>
      <c r="C125" s="250"/>
      <c r="D125" s="250"/>
      <c r="E125" s="250"/>
      <c r="F125" s="250"/>
      <c r="G125" s="232"/>
      <c r="H125" s="250"/>
      <c r="I125" s="250"/>
      <c r="J125" s="250"/>
      <c r="K125" s="273"/>
    </row>
    <row r="126" spans="2:11" ht="15" customHeight="1">
      <c r="B126" s="272"/>
      <c r="C126" s="232" t="s">
        <v>731</v>
      </c>
      <c r="D126" s="250"/>
      <c r="E126" s="250"/>
      <c r="F126" s="252" t="s">
        <v>728</v>
      </c>
      <c r="G126" s="232"/>
      <c r="H126" s="232" t="s">
        <v>768</v>
      </c>
      <c r="I126" s="232" t="s">
        <v>730</v>
      </c>
      <c r="J126" s="232">
        <v>120</v>
      </c>
      <c r="K126" s="274"/>
    </row>
    <row r="127" spans="2:11" ht="15" customHeight="1">
      <c r="B127" s="272"/>
      <c r="C127" s="232" t="s">
        <v>777</v>
      </c>
      <c r="D127" s="232"/>
      <c r="E127" s="232"/>
      <c r="F127" s="252" t="s">
        <v>728</v>
      </c>
      <c r="G127" s="232"/>
      <c r="H127" s="232" t="s">
        <v>778</v>
      </c>
      <c r="I127" s="232" t="s">
        <v>730</v>
      </c>
      <c r="J127" s="232" t="s">
        <v>779</v>
      </c>
      <c r="K127" s="274"/>
    </row>
    <row r="128" spans="2:11" ht="15" customHeight="1">
      <c r="B128" s="272"/>
      <c r="C128" s="232" t="s">
        <v>676</v>
      </c>
      <c r="D128" s="232"/>
      <c r="E128" s="232"/>
      <c r="F128" s="252" t="s">
        <v>728</v>
      </c>
      <c r="G128" s="232"/>
      <c r="H128" s="232" t="s">
        <v>780</v>
      </c>
      <c r="I128" s="232" t="s">
        <v>730</v>
      </c>
      <c r="J128" s="232" t="s">
        <v>779</v>
      </c>
      <c r="K128" s="274"/>
    </row>
    <row r="129" spans="2:11" ht="15" customHeight="1">
      <c r="B129" s="272"/>
      <c r="C129" s="232" t="s">
        <v>739</v>
      </c>
      <c r="D129" s="232"/>
      <c r="E129" s="232"/>
      <c r="F129" s="252" t="s">
        <v>734</v>
      </c>
      <c r="G129" s="232"/>
      <c r="H129" s="232" t="s">
        <v>740</v>
      </c>
      <c r="I129" s="232" t="s">
        <v>730</v>
      </c>
      <c r="J129" s="232">
        <v>15</v>
      </c>
      <c r="K129" s="274"/>
    </row>
    <row r="130" spans="2:11" ht="15" customHeight="1">
      <c r="B130" s="272"/>
      <c r="C130" s="254" t="s">
        <v>741</v>
      </c>
      <c r="D130" s="254"/>
      <c r="E130" s="254"/>
      <c r="F130" s="255" t="s">
        <v>734</v>
      </c>
      <c r="G130" s="254"/>
      <c r="H130" s="254" t="s">
        <v>742</v>
      </c>
      <c r="I130" s="254" t="s">
        <v>730</v>
      </c>
      <c r="J130" s="254">
        <v>15</v>
      </c>
      <c r="K130" s="274"/>
    </row>
    <row r="131" spans="2:11" ht="15" customHeight="1">
      <c r="B131" s="272"/>
      <c r="C131" s="254" t="s">
        <v>743</v>
      </c>
      <c r="D131" s="254"/>
      <c r="E131" s="254"/>
      <c r="F131" s="255" t="s">
        <v>734</v>
      </c>
      <c r="G131" s="254"/>
      <c r="H131" s="254" t="s">
        <v>744</v>
      </c>
      <c r="I131" s="254" t="s">
        <v>730</v>
      </c>
      <c r="J131" s="254">
        <v>20</v>
      </c>
      <c r="K131" s="274"/>
    </row>
    <row r="132" spans="2:11" ht="15" customHeight="1">
      <c r="B132" s="272"/>
      <c r="C132" s="254" t="s">
        <v>745</v>
      </c>
      <c r="D132" s="254"/>
      <c r="E132" s="254"/>
      <c r="F132" s="255" t="s">
        <v>734</v>
      </c>
      <c r="G132" s="254"/>
      <c r="H132" s="254" t="s">
        <v>746</v>
      </c>
      <c r="I132" s="254" t="s">
        <v>730</v>
      </c>
      <c r="J132" s="254">
        <v>20</v>
      </c>
      <c r="K132" s="274"/>
    </row>
    <row r="133" spans="2:11" ht="15" customHeight="1">
      <c r="B133" s="272"/>
      <c r="C133" s="232" t="s">
        <v>733</v>
      </c>
      <c r="D133" s="232"/>
      <c r="E133" s="232"/>
      <c r="F133" s="252" t="s">
        <v>734</v>
      </c>
      <c r="G133" s="232"/>
      <c r="H133" s="232" t="s">
        <v>768</v>
      </c>
      <c r="I133" s="232" t="s">
        <v>730</v>
      </c>
      <c r="J133" s="232">
        <v>50</v>
      </c>
      <c r="K133" s="274"/>
    </row>
    <row r="134" spans="2:11" ht="15" customHeight="1">
      <c r="B134" s="272"/>
      <c r="C134" s="232" t="s">
        <v>747</v>
      </c>
      <c r="D134" s="232"/>
      <c r="E134" s="232"/>
      <c r="F134" s="252" t="s">
        <v>734</v>
      </c>
      <c r="G134" s="232"/>
      <c r="H134" s="232" t="s">
        <v>768</v>
      </c>
      <c r="I134" s="232" t="s">
        <v>730</v>
      </c>
      <c r="J134" s="232">
        <v>50</v>
      </c>
      <c r="K134" s="274"/>
    </row>
    <row r="135" spans="2:11" ht="15" customHeight="1">
      <c r="B135" s="272"/>
      <c r="C135" s="232" t="s">
        <v>753</v>
      </c>
      <c r="D135" s="232"/>
      <c r="E135" s="232"/>
      <c r="F135" s="252" t="s">
        <v>734</v>
      </c>
      <c r="G135" s="232"/>
      <c r="H135" s="232" t="s">
        <v>768</v>
      </c>
      <c r="I135" s="232" t="s">
        <v>730</v>
      </c>
      <c r="J135" s="232">
        <v>50</v>
      </c>
      <c r="K135" s="274"/>
    </row>
    <row r="136" spans="2:11" ht="15" customHeight="1">
      <c r="B136" s="272"/>
      <c r="C136" s="232" t="s">
        <v>755</v>
      </c>
      <c r="D136" s="232"/>
      <c r="E136" s="232"/>
      <c r="F136" s="252" t="s">
        <v>734</v>
      </c>
      <c r="G136" s="232"/>
      <c r="H136" s="232" t="s">
        <v>768</v>
      </c>
      <c r="I136" s="232" t="s">
        <v>730</v>
      </c>
      <c r="J136" s="232">
        <v>50</v>
      </c>
      <c r="K136" s="274"/>
    </row>
    <row r="137" spans="2:11" ht="15" customHeight="1">
      <c r="B137" s="272"/>
      <c r="C137" s="232" t="s">
        <v>756</v>
      </c>
      <c r="D137" s="232"/>
      <c r="E137" s="232"/>
      <c r="F137" s="252" t="s">
        <v>734</v>
      </c>
      <c r="G137" s="232"/>
      <c r="H137" s="232" t="s">
        <v>781</v>
      </c>
      <c r="I137" s="232" t="s">
        <v>730</v>
      </c>
      <c r="J137" s="232">
        <v>255</v>
      </c>
      <c r="K137" s="274"/>
    </row>
    <row r="138" spans="2:11" ht="15" customHeight="1">
      <c r="B138" s="272"/>
      <c r="C138" s="232" t="s">
        <v>758</v>
      </c>
      <c r="D138" s="232"/>
      <c r="E138" s="232"/>
      <c r="F138" s="252" t="s">
        <v>728</v>
      </c>
      <c r="G138" s="232"/>
      <c r="H138" s="232" t="s">
        <v>782</v>
      </c>
      <c r="I138" s="232" t="s">
        <v>760</v>
      </c>
      <c r="J138" s="232"/>
      <c r="K138" s="274"/>
    </row>
    <row r="139" spans="2:11" ht="15" customHeight="1">
      <c r="B139" s="272"/>
      <c r="C139" s="232" t="s">
        <v>761</v>
      </c>
      <c r="D139" s="232"/>
      <c r="E139" s="232"/>
      <c r="F139" s="252" t="s">
        <v>728</v>
      </c>
      <c r="G139" s="232"/>
      <c r="H139" s="232" t="s">
        <v>783</v>
      </c>
      <c r="I139" s="232" t="s">
        <v>763</v>
      </c>
      <c r="J139" s="232"/>
      <c r="K139" s="274"/>
    </row>
    <row r="140" spans="2:11" ht="15" customHeight="1">
      <c r="B140" s="272"/>
      <c r="C140" s="232" t="s">
        <v>764</v>
      </c>
      <c r="D140" s="232"/>
      <c r="E140" s="232"/>
      <c r="F140" s="252" t="s">
        <v>728</v>
      </c>
      <c r="G140" s="232"/>
      <c r="H140" s="232" t="s">
        <v>764</v>
      </c>
      <c r="I140" s="232" t="s">
        <v>763</v>
      </c>
      <c r="J140" s="232"/>
      <c r="K140" s="274"/>
    </row>
    <row r="141" spans="2:11" ht="15" customHeight="1">
      <c r="B141" s="272"/>
      <c r="C141" s="232" t="s">
        <v>45</v>
      </c>
      <c r="D141" s="232"/>
      <c r="E141" s="232"/>
      <c r="F141" s="252" t="s">
        <v>728</v>
      </c>
      <c r="G141" s="232"/>
      <c r="H141" s="232" t="s">
        <v>784</v>
      </c>
      <c r="I141" s="232" t="s">
        <v>763</v>
      </c>
      <c r="J141" s="232"/>
      <c r="K141" s="274"/>
    </row>
    <row r="142" spans="2:11" ht="15" customHeight="1">
      <c r="B142" s="272"/>
      <c r="C142" s="232" t="s">
        <v>785</v>
      </c>
      <c r="D142" s="232"/>
      <c r="E142" s="232"/>
      <c r="F142" s="252" t="s">
        <v>728</v>
      </c>
      <c r="G142" s="232"/>
      <c r="H142" s="232" t="s">
        <v>786</v>
      </c>
      <c r="I142" s="232" t="s">
        <v>763</v>
      </c>
      <c r="J142" s="232"/>
      <c r="K142" s="274"/>
    </row>
    <row r="143" spans="2:11" ht="15" customHeight="1">
      <c r="B143" s="275"/>
      <c r="C143" s="276"/>
      <c r="D143" s="276"/>
      <c r="E143" s="276"/>
      <c r="F143" s="276"/>
      <c r="G143" s="276"/>
      <c r="H143" s="276"/>
      <c r="I143" s="276"/>
      <c r="J143" s="276"/>
      <c r="K143" s="277"/>
    </row>
    <row r="144" spans="2:11" ht="18.75" customHeight="1">
      <c r="B144" s="229"/>
      <c r="C144" s="229"/>
      <c r="D144" s="229"/>
      <c r="E144" s="229"/>
      <c r="F144" s="264"/>
      <c r="G144" s="229"/>
      <c r="H144" s="229"/>
      <c r="I144" s="229"/>
      <c r="J144" s="229"/>
      <c r="K144" s="229"/>
    </row>
    <row r="145" spans="2:11" ht="18.75" customHeight="1">
      <c r="B145" s="239"/>
      <c r="C145" s="239"/>
      <c r="D145" s="239"/>
      <c r="E145" s="239"/>
      <c r="F145" s="239"/>
      <c r="G145" s="239"/>
      <c r="H145" s="239"/>
      <c r="I145" s="239"/>
      <c r="J145" s="239"/>
      <c r="K145" s="239"/>
    </row>
    <row r="146" spans="2:11" ht="7.5" customHeight="1">
      <c r="B146" s="240"/>
      <c r="C146" s="241"/>
      <c r="D146" s="241"/>
      <c r="E146" s="241"/>
      <c r="F146" s="241"/>
      <c r="G146" s="241"/>
      <c r="H146" s="241"/>
      <c r="I146" s="241"/>
      <c r="J146" s="241"/>
      <c r="K146" s="242"/>
    </row>
    <row r="147" spans="2:11" ht="45" customHeight="1">
      <c r="B147" s="243"/>
      <c r="C147" s="348" t="s">
        <v>787</v>
      </c>
      <c r="D147" s="348"/>
      <c r="E147" s="348"/>
      <c r="F147" s="348"/>
      <c r="G147" s="348"/>
      <c r="H147" s="348"/>
      <c r="I147" s="348"/>
      <c r="J147" s="348"/>
      <c r="K147" s="244"/>
    </row>
    <row r="148" spans="2:11" ht="17.25" customHeight="1">
      <c r="B148" s="243"/>
      <c r="C148" s="245" t="s">
        <v>722</v>
      </c>
      <c r="D148" s="245"/>
      <c r="E148" s="245"/>
      <c r="F148" s="245" t="s">
        <v>723</v>
      </c>
      <c r="G148" s="246"/>
      <c r="H148" s="245" t="s">
        <v>61</v>
      </c>
      <c r="I148" s="245" t="s">
        <v>64</v>
      </c>
      <c r="J148" s="245" t="s">
        <v>724</v>
      </c>
      <c r="K148" s="244"/>
    </row>
    <row r="149" spans="2:11" ht="17.25" customHeight="1">
      <c r="B149" s="243"/>
      <c r="C149" s="247" t="s">
        <v>725</v>
      </c>
      <c r="D149" s="247"/>
      <c r="E149" s="247"/>
      <c r="F149" s="248" t="s">
        <v>726</v>
      </c>
      <c r="G149" s="249"/>
      <c r="H149" s="247"/>
      <c r="I149" s="247"/>
      <c r="J149" s="247" t="s">
        <v>727</v>
      </c>
      <c r="K149" s="244"/>
    </row>
    <row r="150" spans="2:11" ht="5.25" customHeight="1">
      <c r="B150" s="253"/>
      <c r="C150" s="250"/>
      <c r="D150" s="250"/>
      <c r="E150" s="250"/>
      <c r="F150" s="250"/>
      <c r="G150" s="251"/>
      <c r="H150" s="250"/>
      <c r="I150" s="250"/>
      <c r="J150" s="250"/>
      <c r="K150" s="274"/>
    </row>
    <row r="151" spans="2:11" ht="15" customHeight="1">
      <c r="B151" s="253"/>
      <c r="C151" s="278" t="s">
        <v>731</v>
      </c>
      <c r="D151" s="232"/>
      <c r="E151" s="232"/>
      <c r="F151" s="279" t="s">
        <v>728</v>
      </c>
      <c r="G151" s="232"/>
      <c r="H151" s="278" t="s">
        <v>768</v>
      </c>
      <c r="I151" s="278" t="s">
        <v>730</v>
      </c>
      <c r="J151" s="278">
        <v>120</v>
      </c>
      <c r="K151" s="274"/>
    </row>
    <row r="152" spans="2:11" ht="15" customHeight="1">
      <c r="B152" s="253"/>
      <c r="C152" s="278" t="s">
        <v>777</v>
      </c>
      <c r="D152" s="232"/>
      <c r="E152" s="232"/>
      <c r="F152" s="279" t="s">
        <v>728</v>
      </c>
      <c r="G152" s="232"/>
      <c r="H152" s="278" t="s">
        <v>788</v>
      </c>
      <c r="I152" s="278" t="s">
        <v>730</v>
      </c>
      <c r="J152" s="278" t="s">
        <v>779</v>
      </c>
      <c r="K152" s="274"/>
    </row>
    <row r="153" spans="2:11" ht="15" customHeight="1">
      <c r="B153" s="253"/>
      <c r="C153" s="278" t="s">
        <v>676</v>
      </c>
      <c r="D153" s="232"/>
      <c r="E153" s="232"/>
      <c r="F153" s="279" t="s">
        <v>728</v>
      </c>
      <c r="G153" s="232"/>
      <c r="H153" s="278" t="s">
        <v>789</v>
      </c>
      <c r="I153" s="278" t="s">
        <v>730</v>
      </c>
      <c r="J153" s="278" t="s">
        <v>779</v>
      </c>
      <c r="K153" s="274"/>
    </row>
    <row r="154" spans="2:11" ht="15" customHeight="1">
      <c r="B154" s="253"/>
      <c r="C154" s="278" t="s">
        <v>733</v>
      </c>
      <c r="D154" s="232"/>
      <c r="E154" s="232"/>
      <c r="F154" s="279" t="s">
        <v>734</v>
      </c>
      <c r="G154" s="232"/>
      <c r="H154" s="278" t="s">
        <v>768</v>
      </c>
      <c r="I154" s="278" t="s">
        <v>730</v>
      </c>
      <c r="J154" s="278">
        <v>50</v>
      </c>
      <c r="K154" s="274"/>
    </row>
    <row r="155" spans="2:11" ht="15" customHeight="1">
      <c r="B155" s="253"/>
      <c r="C155" s="278" t="s">
        <v>736</v>
      </c>
      <c r="D155" s="232"/>
      <c r="E155" s="232"/>
      <c r="F155" s="279" t="s">
        <v>728</v>
      </c>
      <c r="G155" s="232"/>
      <c r="H155" s="278" t="s">
        <v>768</v>
      </c>
      <c r="I155" s="278" t="s">
        <v>738</v>
      </c>
      <c r="J155" s="278"/>
      <c r="K155" s="274"/>
    </row>
    <row r="156" spans="2:11" ht="15" customHeight="1">
      <c r="B156" s="253"/>
      <c r="C156" s="278" t="s">
        <v>747</v>
      </c>
      <c r="D156" s="232"/>
      <c r="E156" s="232"/>
      <c r="F156" s="279" t="s">
        <v>734</v>
      </c>
      <c r="G156" s="232"/>
      <c r="H156" s="278" t="s">
        <v>768</v>
      </c>
      <c r="I156" s="278" t="s">
        <v>730</v>
      </c>
      <c r="J156" s="278">
        <v>50</v>
      </c>
      <c r="K156" s="274"/>
    </row>
    <row r="157" spans="2:11" ht="15" customHeight="1">
      <c r="B157" s="253"/>
      <c r="C157" s="278" t="s">
        <v>755</v>
      </c>
      <c r="D157" s="232"/>
      <c r="E157" s="232"/>
      <c r="F157" s="279" t="s">
        <v>734</v>
      </c>
      <c r="G157" s="232"/>
      <c r="H157" s="278" t="s">
        <v>768</v>
      </c>
      <c r="I157" s="278" t="s">
        <v>730</v>
      </c>
      <c r="J157" s="278">
        <v>50</v>
      </c>
      <c r="K157" s="274"/>
    </row>
    <row r="158" spans="2:11" ht="15" customHeight="1">
      <c r="B158" s="253"/>
      <c r="C158" s="278" t="s">
        <v>753</v>
      </c>
      <c r="D158" s="232"/>
      <c r="E158" s="232"/>
      <c r="F158" s="279" t="s">
        <v>734</v>
      </c>
      <c r="G158" s="232"/>
      <c r="H158" s="278" t="s">
        <v>768</v>
      </c>
      <c r="I158" s="278" t="s">
        <v>730</v>
      </c>
      <c r="J158" s="278">
        <v>50</v>
      </c>
      <c r="K158" s="274"/>
    </row>
    <row r="159" spans="2:11" ht="15" customHeight="1">
      <c r="B159" s="253"/>
      <c r="C159" s="278" t="s">
        <v>89</v>
      </c>
      <c r="D159" s="232"/>
      <c r="E159" s="232"/>
      <c r="F159" s="279" t="s">
        <v>728</v>
      </c>
      <c r="G159" s="232"/>
      <c r="H159" s="278" t="s">
        <v>790</v>
      </c>
      <c r="I159" s="278" t="s">
        <v>730</v>
      </c>
      <c r="J159" s="278" t="s">
        <v>791</v>
      </c>
      <c r="K159" s="274"/>
    </row>
    <row r="160" spans="2:11" ht="15" customHeight="1">
      <c r="B160" s="253"/>
      <c r="C160" s="278" t="s">
        <v>792</v>
      </c>
      <c r="D160" s="232"/>
      <c r="E160" s="232"/>
      <c r="F160" s="279" t="s">
        <v>728</v>
      </c>
      <c r="G160" s="232"/>
      <c r="H160" s="278" t="s">
        <v>793</v>
      </c>
      <c r="I160" s="278" t="s">
        <v>763</v>
      </c>
      <c r="J160" s="278"/>
      <c r="K160" s="274"/>
    </row>
    <row r="161" spans="2:11" ht="15" customHeight="1">
      <c r="B161" s="280"/>
      <c r="C161" s="262"/>
      <c r="D161" s="262"/>
      <c r="E161" s="262"/>
      <c r="F161" s="262"/>
      <c r="G161" s="262"/>
      <c r="H161" s="262"/>
      <c r="I161" s="262"/>
      <c r="J161" s="262"/>
      <c r="K161" s="281"/>
    </row>
    <row r="162" spans="2:11" ht="18.75" customHeight="1">
      <c r="B162" s="229"/>
      <c r="C162" s="232"/>
      <c r="D162" s="232"/>
      <c r="E162" s="232"/>
      <c r="F162" s="252"/>
      <c r="G162" s="232"/>
      <c r="H162" s="232"/>
      <c r="I162" s="232"/>
      <c r="J162" s="232"/>
      <c r="K162" s="229"/>
    </row>
    <row r="163" spans="2:11" ht="18.75" customHeight="1">
      <c r="B163" s="239"/>
      <c r="C163" s="239"/>
      <c r="D163" s="239"/>
      <c r="E163" s="239"/>
      <c r="F163" s="239"/>
      <c r="G163" s="239"/>
      <c r="H163" s="239"/>
      <c r="I163" s="239"/>
      <c r="J163" s="239"/>
      <c r="K163" s="239"/>
    </row>
    <row r="164" spans="2:11" ht="7.5" customHeight="1">
      <c r="B164" s="221"/>
      <c r="C164" s="222"/>
      <c r="D164" s="222"/>
      <c r="E164" s="222"/>
      <c r="F164" s="222"/>
      <c r="G164" s="222"/>
      <c r="H164" s="222"/>
      <c r="I164" s="222"/>
      <c r="J164" s="222"/>
      <c r="K164" s="223"/>
    </row>
    <row r="165" spans="2:11" ht="45" customHeight="1">
      <c r="B165" s="224"/>
      <c r="C165" s="347" t="s">
        <v>794</v>
      </c>
      <c r="D165" s="347"/>
      <c r="E165" s="347"/>
      <c r="F165" s="347"/>
      <c r="G165" s="347"/>
      <c r="H165" s="347"/>
      <c r="I165" s="347"/>
      <c r="J165" s="347"/>
      <c r="K165" s="225"/>
    </row>
    <row r="166" spans="2:11" ht="17.25" customHeight="1">
      <c r="B166" s="224"/>
      <c r="C166" s="245" t="s">
        <v>722</v>
      </c>
      <c r="D166" s="245"/>
      <c r="E166" s="245"/>
      <c r="F166" s="245" t="s">
        <v>723</v>
      </c>
      <c r="G166" s="282"/>
      <c r="H166" s="283" t="s">
        <v>61</v>
      </c>
      <c r="I166" s="283" t="s">
        <v>64</v>
      </c>
      <c r="J166" s="245" t="s">
        <v>724</v>
      </c>
      <c r="K166" s="225"/>
    </row>
    <row r="167" spans="2:11" ht="17.25" customHeight="1">
      <c r="B167" s="226"/>
      <c r="C167" s="247" t="s">
        <v>725</v>
      </c>
      <c r="D167" s="247"/>
      <c r="E167" s="247"/>
      <c r="F167" s="248" t="s">
        <v>726</v>
      </c>
      <c r="G167" s="284"/>
      <c r="H167" s="285"/>
      <c r="I167" s="285"/>
      <c r="J167" s="247" t="s">
        <v>727</v>
      </c>
      <c r="K167" s="227"/>
    </row>
    <row r="168" spans="2:11" ht="5.25" customHeight="1">
      <c r="B168" s="253"/>
      <c r="C168" s="250"/>
      <c r="D168" s="250"/>
      <c r="E168" s="250"/>
      <c r="F168" s="250"/>
      <c r="G168" s="251"/>
      <c r="H168" s="250"/>
      <c r="I168" s="250"/>
      <c r="J168" s="250"/>
      <c r="K168" s="274"/>
    </row>
    <row r="169" spans="2:11" ht="15" customHeight="1">
      <c r="B169" s="253"/>
      <c r="C169" s="232" t="s">
        <v>731</v>
      </c>
      <c r="D169" s="232"/>
      <c r="E169" s="232"/>
      <c r="F169" s="252" t="s">
        <v>728</v>
      </c>
      <c r="G169" s="232"/>
      <c r="H169" s="232" t="s">
        <v>768</v>
      </c>
      <c r="I169" s="232" t="s">
        <v>730</v>
      </c>
      <c r="J169" s="232">
        <v>120</v>
      </c>
      <c r="K169" s="274"/>
    </row>
    <row r="170" spans="2:11" ht="15" customHeight="1">
      <c r="B170" s="253"/>
      <c r="C170" s="232" t="s">
        <v>777</v>
      </c>
      <c r="D170" s="232"/>
      <c r="E170" s="232"/>
      <c r="F170" s="252" t="s">
        <v>728</v>
      </c>
      <c r="G170" s="232"/>
      <c r="H170" s="232" t="s">
        <v>778</v>
      </c>
      <c r="I170" s="232" t="s">
        <v>730</v>
      </c>
      <c r="J170" s="232" t="s">
        <v>779</v>
      </c>
      <c r="K170" s="274"/>
    </row>
    <row r="171" spans="2:11" ht="15" customHeight="1">
      <c r="B171" s="253"/>
      <c r="C171" s="232" t="s">
        <v>676</v>
      </c>
      <c r="D171" s="232"/>
      <c r="E171" s="232"/>
      <c r="F171" s="252" t="s">
        <v>728</v>
      </c>
      <c r="G171" s="232"/>
      <c r="H171" s="232" t="s">
        <v>795</v>
      </c>
      <c r="I171" s="232" t="s">
        <v>730</v>
      </c>
      <c r="J171" s="232" t="s">
        <v>779</v>
      </c>
      <c r="K171" s="274"/>
    </row>
    <row r="172" spans="2:11" ht="15" customHeight="1">
      <c r="B172" s="253"/>
      <c r="C172" s="232" t="s">
        <v>733</v>
      </c>
      <c r="D172" s="232"/>
      <c r="E172" s="232"/>
      <c r="F172" s="252" t="s">
        <v>734</v>
      </c>
      <c r="G172" s="232"/>
      <c r="H172" s="232" t="s">
        <v>795</v>
      </c>
      <c r="I172" s="232" t="s">
        <v>730</v>
      </c>
      <c r="J172" s="232">
        <v>50</v>
      </c>
      <c r="K172" s="274"/>
    </row>
    <row r="173" spans="2:11" ht="15" customHeight="1">
      <c r="B173" s="253"/>
      <c r="C173" s="232" t="s">
        <v>736</v>
      </c>
      <c r="D173" s="232"/>
      <c r="E173" s="232"/>
      <c r="F173" s="252" t="s">
        <v>728</v>
      </c>
      <c r="G173" s="232"/>
      <c r="H173" s="232" t="s">
        <v>795</v>
      </c>
      <c r="I173" s="232" t="s">
        <v>738</v>
      </c>
      <c r="J173" s="232"/>
      <c r="K173" s="274"/>
    </row>
    <row r="174" spans="2:11" ht="15" customHeight="1">
      <c r="B174" s="253"/>
      <c r="C174" s="232" t="s">
        <v>747</v>
      </c>
      <c r="D174" s="232"/>
      <c r="E174" s="232"/>
      <c r="F174" s="252" t="s">
        <v>734</v>
      </c>
      <c r="G174" s="232"/>
      <c r="H174" s="232" t="s">
        <v>795</v>
      </c>
      <c r="I174" s="232" t="s">
        <v>730</v>
      </c>
      <c r="J174" s="232">
        <v>50</v>
      </c>
      <c r="K174" s="274"/>
    </row>
    <row r="175" spans="2:11" ht="15" customHeight="1">
      <c r="B175" s="253"/>
      <c r="C175" s="232" t="s">
        <v>755</v>
      </c>
      <c r="D175" s="232"/>
      <c r="E175" s="232"/>
      <c r="F175" s="252" t="s">
        <v>734</v>
      </c>
      <c r="G175" s="232"/>
      <c r="H175" s="232" t="s">
        <v>795</v>
      </c>
      <c r="I175" s="232" t="s">
        <v>730</v>
      </c>
      <c r="J175" s="232">
        <v>50</v>
      </c>
      <c r="K175" s="274"/>
    </row>
    <row r="176" spans="2:11" ht="15" customHeight="1">
      <c r="B176" s="253"/>
      <c r="C176" s="232" t="s">
        <v>753</v>
      </c>
      <c r="D176" s="232"/>
      <c r="E176" s="232"/>
      <c r="F176" s="252" t="s">
        <v>734</v>
      </c>
      <c r="G176" s="232"/>
      <c r="H176" s="232" t="s">
        <v>795</v>
      </c>
      <c r="I176" s="232" t="s">
        <v>730</v>
      </c>
      <c r="J176" s="232">
        <v>50</v>
      </c>
      <c r="K176" s="274"/>
    </row>
    <row r="177" spans="2:11" ht="15" customHeight="1">
      <c r="B177" s="253"/>
      <c r="C177" s="232" t="s">
        <v>112</v>
      </c>
      <c r="D177" s="232"/>
      <c r="E177" s="232"/>
      <c r="F177" s="252" t="s">
        <v>728</v>
      </c>
      <c r="G177" s="232"/>
      <c r="H177" s="232" t="s">
        <v>796</v>
      </c>
      <c r="I177" s="232" t="s">
        <v>797</v>
      </c>
      <c r="J177" s="232"/>
      <c r="K177" s="274"/>
    </row>
    <row r="178" spans="2:11" ht="15" customHeight="1">
      <c r="B178" s="253"/>
      <c r="C178" s="232" t="s">
        <v>64</v>
      </c>
      <c r="D178" s="232"/>
      <c r="E178" s="232"/>
      <c r="F178" s="252" t="s">
        <v>728</v>
      </c>
      <c r="G178" s="232"/>
      <c r="H178" s="232" t="s">
        <v>798</v>
      </c>
      <c r="I178" s="232" t="s">
        <v>799</v>
      </c>
      <c r="J178" s="232">
        <v>1</v>
      </c>
      <c r="K178" s="274"/>
    </row>
    <row r="179" spans="2:11" ht="15" customHeight="1">
      <c r="B179" s="253"/>
      <c r="C179" s="232" t="s">
        <v>60</v>
      </c>
      <c r="D179" s="232"/>
      <c r="E179" s="232"/>
      <c r="F179" s="252" t="s">
        <v>728</v>
      </c>
      <c r="G179" s="232"/>
      <c r="H179" s="232" t="s">
        <v>800</v>
      </c>
      <c r="I179" s="232" t="s">
        <v>730</v>
      </c>
      <c r="J179" s="232">
        <v>20</v>
      </c>
      <c r="K179" s="274"/>
    </row>
    <row r="180" spans="2:11" ht="15" customHeight="1">
      <c r="B180" s="253"/>
      <c r="C180" s="232" t="s">
        <v>61</v>
      </c>
      <c r="D180" s="232"/>
      <c r="E180" s="232"/>
      <c r="F180" s="252" t="s">
        <v>728</v>
      </c>
      <c r="G180" s="232"/>
      <c r="H180" s="232" t="s">
        <v>801</v>
      </c>
      <c r="I180" s="232" t="s">
        <v>730</v>
      </c>
      <c r="J180" s="232">
        <v>255</v>
      </c>
      <c r="K180" s="274"/>
    </row>
    <row r="181" spans="2:11" ht="15" customHeight="1">
      <c r="B181" s="253"/>
      <c r="C181" s="232" t="s">
        <v>113</v>
      </c>
      <c r="D181" s="232"/>
      <c r="E181" s="232"/>
      <c r="F181" s="252" t="s">
        <v>728</v>
      </c>
      <c r="G181" s="232"/>
      <c r="H181" s="232" t="s">
        <v>692</v>
      </c>
      <c r="I181" s="232" t="s">
        <v>730</v>
      </c>
      <c r="J181" s="232">
        <v>10</v>
      </c>
      <c r="K181" s="274"/>
    </row>
    <row r="182" spans="2:11" ht="15" customHeight="1">
      <c r="B182" s="253"/>
      <c r="C182" s="232" t="s">
        <v>114</v>
      </c>
      <c r="D182" s="232"/>
      <c r="E182" s="232"/>
      <c r="F182" s="252" t="s">
        <v>728</v>
      </c>
      <c r="G182" s="232"/>
      <c r="H182" s="232" t="s">
        <v>802</v>
      </c>
      <c r="I182" s="232" t="s">
        <v>763</v>
      </c>
      <c r="J182" s="232"/>
      <c r="K182" s="274"/>
    </row>
    <row r="183" spans="2:11" ht="15" customHeight="1">
      <c r="B183" s="253"/>
      <c r="C183" s="232" t="s">
        <v>803</v>
      </c>
      <c r="D183" s="232"/>
      <c r="E183" s="232"/>
      <c r="F183" s="252" t="s">
        <v>728</v>
      </c>
      <c r="G183" s="232"/>
      <c r="H183" s="232" t="s">
        <v>804</v>
      </c>
      <c r="I183" s="232" t="s">
        <v>763</v>
      </c>
      <c r="J183" s="232"/>
      <c r="K183" s="274"/>
    </row>
    <row r="184" spans="2:11" ht="15" customHeight="1">
      <c r="B184" s="253"/>
      <c r="C184" s="232" t="s">
        <v>792</v>
      </c>
      <c r="D184" s="232"/>
      <c r="E184" s="232"/>
      <c r="F184" s="252" t="s">
        <v>728</v>
      </c>
      <c r="G184" s="232"/>
      <c r="H184" s="232" t="s">
        <v>805</v>
      </c>
      <c r="I184" s="232" t="s">
        <v>763</v>
      </c>
      <c r="J184" s="232"/>
      <c r="K184" s="274"/>
    </row>
    <row r="185" spans="2:11" ht="15" customHeight="1">
      <c r="B185" s="253"/>
      <c r="C185" s="232" t="s">
        <v>116</v>
      </c>
      <c r="D185" s="232"/>
      <c r="E185" s="232"/>
      <c r="F185" s="252" t="s">
        <v>734</v>
      </c>
      <c r="G185" s="232"/>
      <c r="H185" s="232" t="s">
        <v>806</v>
      </c>
      <c r="I185" s="232" t="s">
        <v>730</v>
      </c>
      <c r="J185" s="232">
        <v>50</v>
      </c>
      <c r="K185" s="274"/>
    </row>
    <row r="186" spans="2:11" ht="15" customHeight="1">
      <c r="B186" s="253"/>
      <c r="C186" s="232" t="s">
        <v>807</v>
      </c>
      <c r="D186" s="232"/>
      <c r="E186" s="232"/>
      <c r="F186" s="252" t="s">
        <v>734</v>
      </c>
      <c r="G186" s="232"/>
      <c r="H186" s="232" t="s">
        <v>808</v>
      </c>
      <c r="I186" s="232" t="s">
        <v>809</v>
      </c>
      <c r="J186" s="232"/>
      <c r="K186" s="274"/>
    </row>
    <row r="187" spans="2:11" ht="15" customHeight="1">
      <c r="B187" s="253"/>
      <c r="C187" s="232" t="s">
        <v>810</v>
      </c>
      <c r="D187" s="232"/>
      <c r="E187" s="232"/>
      <c r="F187" s="252" t="s">
        <v>734</v>
      </c>
      <c r="G187" s="232"/>
      <c r="H187" s="232" t="s">
        <v>811</v>
      </c>
      <c r="I187" s="232" t="s">
        <v>809</v>
      </c>
      <c r="J187" s="232"/>
      <c r="K187" s="274"/>
    </row>
    <row r="188" spans="2:11" ht="15" customHeight="1">
      <c r="B188" s="253"/>
      <c r="C188" s="232" t="s">
        <v>812</v>
      </c>
      <c r="D188" s="232"/>
      <c r="E188" s="232"/>
      <c r="F188" s="252" t="s">
        <v>734</v>
      </c>
      <c r="G188" s="232"/>
      <c r="H188" s="232" t="s">
        <v>813</v>
      </c>
      <c r="I188" s="232" t="s">
        <v>809</v>
      </c>
      <c r="J188" s="232"/>
      <c r="K188" s="274"/>
    </row>
    <row r="189" spans="2:11" ht="15" customHeight="1">
      <c r="B189" s="253"/>
      <c r="C189" s="286" t="s">
        <v>814</v>
      </c>
      <c r="D189" s="232"/>
      <c r="E189" s="232"/>
      <c r="F189" s="252" t="s">
        <v>734</v>
      </c>
      <c r="G189" s="232"/>
      <c r="H189" s="232" t="s">
        <v>815</v>
      </c>
      <c r="I189" s="232" t="s">
        <v>816</v>
      </c>
      <c r="J189" s="287" t="s">
        <v>817</v>
      </c>
      <c r="K189" s="274"/>
    </row>
    <row r="190" spans="2:11" ht="15" customHeight="1">
      <c r="B190" s="253"/>
      <c r="C190" s="238" t="s">
        <v>49</v>
      </c>
      <c r="D190" s="232"/>
      <c r="E190" s="232"/>
      <c r="F190" s="252" t="s">
        <v>728</v>
      </c>
      <c r="G190" s="232"/>
      <c r="H190" s="229" t="s">
        <v>818</v>
      </c>
      <c r="I190" s="232" t="s">
        <v>819</v>
      </c>
      <c r="J190" s="232"/>
      <c r="K190" s="274"/>
    </row>
    <row r="191" spans="2:11" ht="15" customHeight="1">
      <c r="B191" s="253"/>
      <c r="C191" s="238" t="s">
        <v>820</v>
      </c>
      <c r="D191" s="232"/>
      <c r="E191" s="232"/>
      <c r="F191" s="252" t="s">
        <v>728</v>
      </c>
      <c r="G191" s="232"/>
      <c r="H191" s="232" t="s">
        <v>821</v>
      </c>
      <c r="I191" s="232" t="s">
        <v>763</v>
      </c>
      <c r="J191" s="232"/>
      <c r="K191" s="274"/>
    </row>
    <row r="192" spans="2:11" ht="15" customHeight="1">
      <c r="B192" s="253"/>
      <c r="C192" s="238" t="s">
        <v>822</v>
      </c>
      <c r="D192" s="232"/>
      <c r="E192" s="232"/>
      <c r="F192" s="252" t="s">
        <v>728</v>
      </c>
      <c r="G192" s="232"/>
      <c r="H192" s="232" t="s">
        <v>823</v>
      </c>
      <c r="I192" s="232" t="s">
        <v>763</v>
      </c>
      <c r="J192" s="232"/>
      <c r="K192" s="274"/>
    </row>
    <row r="193" spans="2:11" ht="15" customHeight="1">
      <c r="B193" s="253"/>
      <c r="C193" s="238" t="s">
        <v>824</v>
      </c>
      <c r="D193" s="232"/>
      <c r="E193" s="232"/>
      <c r="F193" s="252" t="s">
        <v>734</v>
      </c>
      <c r="G193" s="232"/>
      <c r="H193" s="232" t="s">
        <v>825</v>
      </c>
      <c r="I193" s="232" t="s">
        <v>763</v>
      </c>
      <c r="J193" s="232"/>
      <c r="K193" s="274"/>
    </row>
    <row r="194" spans="2:11" ht="15" customHeight="1">
      <c r="B194" s="280"/>
      <c r="C194" s="288"/>
      <c r="D194" s="262"/>
      <c r="E194" s="262"/>
      <c r="F194" s="262"/>
      <c r="G194" s="262"/>
      <c r="H194" s="262"/>
      <c r="I194" s="262"/>
      <c r="J194" s="262"/>
      <c r="K194" s="281"/>
    </row>
    <row r="195" spans="2:11" ht="18.75" customHeight="1">
      <c r="B195" s="229"/>
      <c r="C195" s="232"/>
      <c r="D195" s="232"/>
      <c r="E195" s="232"/>
      <c r="F195" s="252"/>
      <c r="G195" s="232"/>
      <c r="H195" s="232"/>
      <c r="I195" s="232"/>
      <c r="J195" s="232"/>
      <c r="K195" s="229"/>
    </row>
    <row r="196" spans="2:11" ht="18.75" customHeight="1">
      <c r="B196" s="229"/>
      <c r="C196" s="232"/>
      <c r="D196" s="232"/>
      <c r="E196" s="232"/>
      <c r="F196" s="252"/>
      <c r="G196" s="232"/>
      <c r="H196" s="232"/>
      <c r="I196" s="232"/>
      <c r="J196" s="232"/>
      <c r="K196" s="229"/>
    </row>
    <row r="197" spans="2:11" ht="18.75" customHeight="1">
      <c r="B197" s="239"/>
      <c r="C197" s="239"/>
      <c r="D197" s="239"/>
      <c r="E197" s="239"/>
      <c r="F197" s="239"/>
      <c r="G197" s="239"/>
      <c r="H197" s="239"/>
      <c r="I197" s="239"/>
      <c r="J197" s="239"/>
      <c r="K197" s="239"/>
    </row>
    <row r="198" spans="2:11" ht="13.5">
      <c r="B198" s="221"/>
      <c r="C198" s="222"/>
      <c r="D198" s="222"/>
      <c r="E198" s="222"/>
      <c r="F198" s="222"/>
      <c r="G198" s="222"/>
      <c r="H198" s="222"/>
      <c r="I198" s="222"/>
      <c r="J198" s="222"/>
      <c r="K198" s="223"/>
    </row>
    <row r="199" spans="2:11" ht="21">
      <c r="B199" s="224"/>
      <c r="C199" s="347" t="s">
        <v>826</v>
      </c>
      <c r="D199" s="347"/>
      <c r="E199" s="347"/>
      <c r="F199" s="347"/>
      <c r="G199" s="347"/>
      <c r="H199" s="347"/>
      <c r="I199" s="347"/>
      <c r="J199" s="347"/>
      <c r="K199" s="225"/>
    </row>
    <row r="200" spans="2:11" ht="25.5" customHeight="1">
      <c r="B200" s="224"/>
      <c r="C200" s="289" t="s">
        <v>827</v>
      </c>
      <c r="D200" s="289"/>
      <c r="E200" s="289"/>
      <c r="F200" s="289" t="s">
        <v>828</v>
      </c>
      <c r="G200" s="290"/>
      <c r="H200" s="346" t="s">
        <v>829</v>
      </c>
      <c r="I200" s="346"/>
      <c r="J200" s="346"/>
      <c r="K200" s="225"/>
    </row>
    <row r="201" spans="2:11" ht="5.25" customHeight="1">
      <c r="B201" s="253"/>
      <c r="C201" s="250"/>
      <c r="D201" s="250"/>
      <c r="E201" s="250"/>
      <c r="F201" s="250"/>
      <c r="G201" s="232"/>
      <c r="H201" s="250"/>
      <c r="I201" s="250"/>
      <c r="J201" s="250"/>
      <c r="K201" s="274"/>
    </row>
    <row r="202" spans="2:11" ht="15" customHeight="1">
      <c r="B202" s="253"/>
      <c r="C202" s="232" t="s">
        <v>819</v>
      </c>
      <c r="D202" s="232"/>
      <c r="E202" s="232"/>
      <c r="F202" s="252" t="s">
        <v>50</v>
      </c>
      <c r="G202" s="232"/>
      <c r="H202" s="345" t="s">
        <v>830</v>
      </c>
      <c r="I202" s="345"/>
      <c r="J202" s="345"/>
      <c r="K202" s="274"/>
    </row>
    <row r="203" spans="2:11" ht="15" customHeight="1">
      <c r="B203" s="253"/>
      <c r="C203" s="259"/>
      <c r="D203" s="232"/>
      <c r="E203" s="232"/>
      <c r="F203" s="252" t="s">
        <v>51</v>
      </c>
      <c r="G203" s="232"/>
      <c r="H203" s="345" t="s">
        <v>831</v>
      </c>
      <c r="I203" s="345"/>
      <c r="J203" s="345"/>
      <c r="K203" s="274"/>
    </row>
    <row r="204" spans="2:11" ht="15" customHeight="1">
      <c r="B204" s="253"/>
      <c r="C204" s="259"/>
      <c r="D204" s="232"/>
      <c r="E204" s="232"/>
      <c r="F204" s="252" t="s">
        <v>54</v>
      </c>
      <c r="G204" s="232"/>
      <c r="H204" s="345" t="s">
        <v>832</v>
      </c>
      <c r="I204" s="345"/>
      <c r="J204" s="345"/>
      <c r="K204" s="274"/>
    </row>
    <row r="205" spans="2:11" ht="15" customHeight="1">
      <c r="B205" s="253"/>
      <c r="C205" s="232"/>
      <c r="D205" s="232"/>
      <c r="E205" s="232"/>
      <c r="F205" s="252" t="s">
        <v>52</v>
      </c>
      <c r="G205" s="232"/>
      <c r="H205" s="345" t="s">
        <v>833</v>
      </c>
      <c r="I205" s="345"/>
      <c r="J205" s="345"/>
      <c r="K205" s="274"/>
    </row>
    <row r="206" spans="2:11" ht="15" customHeight="1">
      <c r="B206" s="253"/>
      <c r="C206" s="232"/>
      <c r="D206" s="232"/>
      <c r="E206" s="232"/>
      <c r="F206" s="252" t="s">
        <v>53</v>
      </c>
      <c r="G206" s="232"/>
      <c r="H206" s="345" t="s">
        <v>834</v>
      </c>
      <c r="I206" s="345"/>
      <c r="J206" s="345"/>
      <c r="K206" s="274"/>
    </row>
    <row r="207" spans="2:11" ht="15" customHeight="1">
      <c r="B207" s="253"/>
      <c r="C207" s="232"/>
      <c r="D207" s="232"/>
      <c r="E207" s="232"/>
      <c r="F207" s="252"/>
      <c r="G207" s="232"/>
      <c r="H207" s="232"/>
      <c r="I207" s="232"/>
      <c r="J207" s="232"/>
      <c r="K207" s="274"/>
    </row>
    <row r="208" spans="2:11" ht="15" customHeight="1">
      <c r="B208" s="253"/>
      <c r="C208" s="232" t="s">
        <v>775</v>
      </c>
      <c r="D208" s="232"/>
      <c r="E208" s="232"/>
      <c r="F208" s="252" t="s">
        <v>83</v>
      </c>
      <c r="G208" s="232"/>
      <c r="H208" s="345" t="s">
        <v>835</v>
      </c>
      <c r="I208" s="345"/>
      <c r="J208" s="345"/>
      <c r="K208" s="274"/>
    </row>
    <row r="209" spans="2:11" ht="15" customHeight="1">
      <c r="B209" s="253"/>
      <c r="C209" s="259"/>
      <c r="D209" s="232"/>
      <c r="E209" s="232"/>
      <c r="F209" s="252" t="s">
        <v>670</v>
      </c>
      <c r="G209" s="232"/>
      <c r="H209" s="345" t="s">
        <v>671</v>
      </c>
      <c r="I209" s="345"/>
      <c r="J209" s="345"/>
      <c r="K209" s="274"/>
    </row>
    <row r="210" spans="2:11" ht="15" customHeight="1">
      <c r="B210" s="253"/>
      <c r="C210" s="232"/>
      <c r="D210" s="232"/>
      <c r="E210" s="232"/>
      <c r="F210" s="252" t="s">
        <v>668</v>
      </c>
      <c r="G210" s="232"/>
      <c r="H210" s="345" t="s">
        <v>836</v>
      </c>
      <c r="I210" s="345"/>
      <c r="J210" s="345"/>
      <c r="K210" s="274"/>
    </row>
    <row r="211" spans="2:11" ht="15" customHeight="1">
      <c r="B211" s="291"/>
      <c r="C211" s="259"/>
      <c r="D211" s="259"/>
      <c r="E211" s="259"/>
      <c r="F211" s="252" t="s">
        <v>672</v>
      </c>
      <c r="G211" s="238"/>
      <c r="H211" s="344" t="s">
        <v>673</v>
      </c>
      <c r="I211" s="344"/>
      <c r="J211" s="344"/>
      <c r="K211" s="292"/>
    </row>
    <row r="212" spans="2:11" ht="15" customHeight="1">
      <c r="B212" s="291"/>
      <c r="C212" s="259"/>
      <c r="D212" s="259"/>
      <c r="E212" s="259"/>
      <c r="F212" s="252" t="s">
        <v>674</v>
      </c>
      <c r="G212" s="238"/>
      <c r="H212" s="344" t="s">
        <v>837</v>
      </c>
      <c r="I212" s="344"/>
      <c r="J212" s="344"/>
      <c r="K212" s="292"/>
    </row>
    <row r="213" spans="2:11" ht="15" customHeight="1">
      <c r="B213" s="291"/>
      <c r="C213" s="259"/>
      <c r="D213" s="259"/>
      <c r="E213" s="259"/>
      <c r="F213" s="293"/>
      <c r="G213" s="238"/>
      <c r="H213" s="294"/>
      <c r="I213" s="294"/>
      <c r="J213" s="294"/>
      <c r="K213" s="292"/>
    </row>
    <row r="214" spans="2:11" ht="15" customHeight="1">
      <c r="B214" s="291"/>
      <c r="C214" s="232" t="s">
        <v>799</v>
      </c>
      <c r="D214" s="259"/>
      <c r="E214" s="259"/>
      <c r="F214" s="252">
        <v>1</v>
      </c>
      <c r="G214" s="238"/>
      <c r="H214" s="344" t="s">
        <v>838</v>
      </c>
      <c r="I214" s="344"/>
      <c r="J214" s="344"/>
      <c r="K214" s="292"/>
    </row>
    <row r="215" spans="2:11" ht="15" customHeight="1">
      <c r="B215" s="291"/>
      <c r="C215" s="259"/>
      <c r="D215" s="259"/>
      <c r="E215" s="259"/>
      <c r="F215" s="252">
        <v>2</v>
      </c>
      <c r="G215" s="238"/>
      <c r="H215" s="344" t="s">
        <v>839</v>
      </c>
      <c r="I215" s="344"/>
      <c r="J215" s="344"/>
      <c r="K215" s="292"/>
    </row>
    <row r="216" spans="2:11" ht="15" customHeight="1">
      <c r="B216" s="291"/>
      <c r="C216" s="259"/>
      <c r="D216" s="259"/>
      <c r="E216" s="259"/>
      <c r="F216" s="252">
        <v>3</v>
      </c>
      <c r="G216" s="238"/>
      <c r="H216" s="344" t="s">
        <v>840</v>
      </c>
      <c r="I216" s="344"/>
      <c r="J216" s="344"/>
      <c r="K216" s="292"/>
    </row>
    <row r="217" spans="2:11" ht="15" customHeight="1">
      <c r="B217" s="291"/>
      <c r="C217" s="259"/>
      <c r="D217" s="259"/>
      <c r="E217" s="259"/>
      <c r="F217" s="252">
        <v>4</v>
      </c>
      <c r="G217" s="238"/>
      <c r="H217" s="344" t="s">
        <v>841</v>
      </c>
      <c r="I217" s="344"/>
      <c r="J217" s="344"/>
      <c r="K217" s="292"/>
    </row>
    <row r="218" spans="2:11" ht="12.75" customHeight="1">
      <c r="B218" s="295"/>
      <c r="C218" s="296"/>
      <c r="D218" s="296"/>
      <c r="E218" s="296"/>
      <c r="F218" s="296"/>
      <c r="G218" s="296"/>
      <c r="H218" s="296"/>
      <c r="I218" s="296"/>
      <c r="J218" s="296"/>
      <c r="K218" s="297"/>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Zbyněk Jarolím</dc:creator>
  <cp:keywords/>
  <dc:description/>
  <cp:lastModifiedBy>chmelikova</cp:lastModifiedBy>
  <dcterms:created xsi:type="dcterms:W3CDTF">2019-02-28T12:25:13Z</dcterms:created>
  <dcterms:modified xsi:type="dcterms:W3CDTF">2019-04-26T07:40:40Z</dcterms:modified>
  <cp:category/>
  <cp:version/>
  <cp:contentType/>
  <cp:contentStatus/>
</cp:coreProperties>
</file>